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ttps://carb-my.sharepoint.com/personal/diana_zapata_arb_ca_gov/Documents/Activities/2. Sustainable Agricultural Lands Conservation/QM development/QM Tool/"/>
    </mc:Choice>
  </mc:AlternateContent>
  <xr:revisionPtr revIDLastSave="217" documentId="8_{97B7312C-AD70-416F-905C-D78926D71360}" xr6:coauthVersionLast="47" xr6:coauthVersionMax="47" xr10:uidLastSave="{8279EE66-B213-4EC8-9AC6-50D49C4793B0}"/>
  <bookViews>
    <workbookView xWindow="-108" yWindow="-108" windowWidth="23256" windowHeight="12576" tabRatio="602" xr2:uid="{00000000-000D-0000-FFFF-FFFF00000000}"/>
  </bookViews>
  <sheets>
    <sheet name="Read Me" sheetId="37" r:id="rId1"/>
    <sheet name="Project Info" sheetId="38" r:id="rId2"/>
    <sheet name="Inputs" sheetId="27" r:id="rId3"/>
    <sheet name="Summary" sheetId="36" r:id="rId4"/>
    <sheet name="Defaults" sheetId="31" r:id="rId5"/>
    <sheet name="Gallon per VMT" sheetId="33" r:id="rId6"/>
    <sheet name="Auto GHG" sheetId="34" r:id="rId7"/>
    <sheet name="Auto Emissions" sheetId="35" r:id="rId8"/>
  </sheets>
  <definedNames>
    <definedName name="acPha">Defaults!$C$92</definedName>
    <definedName name="costPmile">Defaults!$C$97</definedName>
    <definedName name="gPlb">Defaults!$C$93</definedName>
    <definedName name="Lifetime">Defaults!$C$9</definedName>
    <definedName name="mwCO2pmwC">Defaults!$C$94</definedName>
    <definedName name="_xlnm.Print_Area" localSheetId="0">'Read Me'!$B$1:$B$26</definedName>
    <definedName name="_xlnm.Print_Area" localSheetId="3">Summary!$A$1:$AG$112</definedName>
    <definedName name="Rural">Defaults!$C$12</definedName>
    <definedName name="sfPacre" localSheetId="3">Defaults!#REF!</definedName>
    <definedName name="sfPacre">Defaults!#REF!</definedName>
    <definedName name="SoilLoss">Defaults!$C$88</definedName>
    <definedName name="Urban">Defaults!$C$13</definedName>
  </definedNames>
  <calcPr calcId="191029"/>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8" i="27" l="1"/>
  <c r="D128" i="27"/>
  <c r="F125" i="27"/>
  <c r="F126" i="27"/>
  <c r="F127" i="27"/>
  <c r="F121" i="27"/>
  <c r="F122" i="27"/>
  <c r="F123" i="27"/>
  <c r="F124" i="27"/>
  <c r="F119" i="27"/>
  <c r="F120" i="27"/>
  <c r="F118" i="27"/>
  <c r="F128" i="27" l="1"/>
  <c r="F129" i="27" s="1"/>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C21" i="27"/>
  <c r="B21" i="27" s="1"/>
  <c r="C20" i="27"/>
  <c r="B20" i="27" s="1"/>
  <c r="C19" i="27"/>
  <c r="B19" i="27" s="1"/>
  <c r="C18" i="27"/>
  <c r="B18" i="27" s="1"/>
  <c r="AZ15" i="27" l="1"/>
  <c r="AZ16" i="27"/>
  <c r="AZ17" i="27"/>
  <c r="AZ18" i="27"/>
  <c r="AZ19" i="27"/>
  <c r="AZ20" i="27"/>
  <c r="AZ21" i="27"/>
  <c r="AZ22" i="27"/>
  <c r="AZ23" i="27"/>
  <c r="AZ24" i="27"/>
  <c r="AZ25" i="27"/>
  <c r="AZ26" i="27"/>
  <c r="AZ27" i="27"/>
  <c r="AZ28" i="27"/>
  <c r="AZ29" i="27"/>
  <c r="AZ30" i="27"/>
  <c r="AZ31" i="27"/>
  <c r="AZ32" i="27"/>
  <c r="AZ33" i="27"/>
  <c r="AZ34" i="27"/>
  <c r="AZ35" i="27"/>
  <c r="AZ36" i="27"/>
  <c r="AZ37" i="27"/>
  <c r="AZ38" i="27"/>
  <c r="AZ39" i="27"/>
  <c r="AZ40" i="27"/>
  <c r="AZ41" i="27"/>
  <c r="AZ42" i="27"/>
  <c r="AZ43" i="27"/>
  <c r="AZ44" i="27"/>
  <c r="AZ45" i="27"/>
  <c r="AZ46" i="27"/>
  <c r="AZ47" i="27"/>
  <c r="AZ48" i="27"/>
  <c r="AZ49" i="27"/>
  <c r="AZ50" i="27"/>
  <c r="AZ51" i="27"/>
  <c r="AZ52" i="27"/>
  <c r="AZ53" i="27"/>
  <c r="AZ54" i="27"/>
  <c r="AZ55" i="27"/>
  <c r="AZ56" i="27"/>
  <c r="AZ57" i="27"/>
  <c r="AZ58" i="27"/>
  <c r="AZ59" i="27"/>
  <c r="AZ60" i="27"/>
  <c r="AZ61" i="27"/>
  <c r="AZ62" i="27"/>
  <c r="AZ63" i="27"/>
  <c r="AZ64" i="27"/>
  <c r="AZ65" i="27"/>
  <c r="AZ66" i="27"/>
  <c r="AZ67" i="27"/>
  <c r="AZ68" i="27"/>
  <c r="AZ69" i="27"/>
  <c r="AZ70" i="27"/>
  <c r="AZ71" i="27"/>
  <c r="AZ72" i="27"/>
  <c r="AZ73" i="27"/>
  <c r="AZ74" i="27"/>
  <c r="AZ75" i="27"/>
  <c r="AZ76" i="27"/>
  <c r="AZ77" i="27"/>
  <c r="AZ78" i="27"/>
  <c r="AZ79" i="27"/>
  <c r="AZ80" i="27"/>
  <c r="AZ81" i="27"/>
  <c r="AZ82" i="27"/>
  <c r="AZ83" i="27"/>
  <c r="AZ84" i="27"/>
  <c r="AZ85" i="27"/>
  <c r="AZ86" i="27"/>
  <c r="AZ87" i="27"/>
  <c r="AZ88" i="27"/>
  <c r="AZ89" i="27"/>
  <c r="AZ90" i="27"/>
  <c r="AZ91" i="27"/>
  <c r="AZ92" i="27"/>
  <c r="AZ93" i="27"/>
  <c r="AZ94" i="27"/>
  <c r="AZ95" i="27"/>
  <c r="AZ96" i="27"/>
  <c r="AZ97" i="27"/>
  <c r="AZ98" i="27"/>
  <c r="AZ99" i="27"/>
  <c r="AZ100" i="27"/>
  <c r="AZ101" i="27"/>
  <c r="AZ102" i="27"/>
  <c r="AZ103" i="27"/>
  <c r="AZ104" i="27"/>
  <c r="AZ105" i="27"/>
  <c r="AZ106" i="27"/>
  <c r="AZ107" i="27"/>
  <c r="AZ108" i="27"/>
  <c r="AZ109" i="27"/>
  <c r="AZ110" i="27"/>
  <c r="AZ111" i="27"/>
  <c r="AZ112" i="27"/>
  <c r="AZ14" i="27"/>
  <c r="AV15" i="27"/>
  <c r="AV14" i="27"/>
  <c r="AT14" i="27"/>
  <c r="AX15" i="27"/>
  <c r="AX16" i="27"/>
  <c r="AX17" i="27"/>
  <c r="AX18" i="27"/>
  <c r="AX19" i="27"/>
  <c r="AX20" i="27"/>
  <c r="AX21" i="27"/>
  <c r="AX22" i="27"/>
  <c r="AX23" i="27"/>
  <c r="AX24" i="27"/>
  <c r="AX25" i="27"/>
  <c r="AX26" i="27"/>
  <c r="AX27" i="27"/>
  <c r="AX28" i="27"/>
  <c r="AX29" i="27"/>
  <c r="AX30" i="27"/>
  <c r="AX31" i="27"/>
  <c r="AX32" i="27"/>
  <c r="AX33" i="27"/>
  <c r="AX34" i="27"/>
  <c r="AX35" i="27"/>
  <c r="AX36" i="27"/>
  <c r="AX37" i="27"/>
  <c r="AX38" i="27"/>
  <c r="AX39" i="27"/>
  <c r="AX40" i="27"/>
  <c r="AX41" i="27"/>
  <c r="AX42" i="27"/>
  <c r="AX43" i="27"/>
  <c r="AX44" i="27"/>
  <c r="AX45" i="27"/>
  <c r="AX46" i="27"/>
  <c r="AX47" i="27"/>
  <c r="AX48" i="27"/>
  <c r="AX49" i="27"/>
  <c r="AX50" i="27"/>
  <c r="AX51" i="27"/>
  <c r="AX52" i="27"/>
  <c r="AX53" i="27"/>
  <c r="AX54" i="27"/>
  <c r="AX55" i="27"/>
  <c r="AX56" i="27"/>
  <c r="AX57" i="27"/>
  <c r="AX58" i="27"/>
  <c r="AX59" i="27"/>
  <c r="AX60" i="27"/>
  <c r="AX61" i="27"/>
  <c r="AX62" i="27"/>
  <c r="AX63" i="27"/>
  <c r="AX64" i="27"/>
  <c r="AX65" i="27"/>
  <c r="AX66" i="27"/>
  <c r="AX67" i="27"/>
  <c r="AX68" i="27"/>
  <c r="AX69" i="27"/>
  <c r="AX70" i="27"/>
  <c r="AX71" i="27"/>
  <c r="AX72" i="27"/>
  <c r="AX73" i="27"/>
  <c r="AX74" i="27"/>
  <c r="AX75" i="27"/>
  <c r="AX76" i="27"/>
  <c r="AX77" i="27"/>
  <c r="AX78" i="27"/>
  <c r="AX79" i="27"/>
  <c r="AX80" i="27"/>
  <c r="AX81" i="27"/>
  <c r="AX82" i="27"/>
  <c r="AX83" i="27"/>
  <c r="AX84" i="27"/>
  <c r="AX85" i="27"/>
  <c r="AX86" i="27"/>
  <c r="AX87" i="27"/>
  <c r="AX88" i="27"/>
  <c r="AX89" i="27"/>
  <c r="AX90" i="27"/>
  <c r="AX91" i="27"/>
  <c r="AX92" i="27"/>
  <c r="AX93" i="27"/>
  <c r="AX94" i="27"/>
  <c r="AX95" i="27"/>
  <c r="AX96" i="27"/>
  <c r="AX97" i="27"/>
  <c r="AX98" i="27"/>
  <c r="AX99" i="27"/>
  <c r="AX100" i="27"/>
  <c r="AX101" i="27"/>
  <c r="AX102" i="27"/>
  <c r="AX103" i="27"/>
  <c r="AX104" i="27"/>
  <c r="AX105" i="27"/>
  <c r="AX106" i="27"/>
  <c r="AX107" i="27"/>
  <c r="AX108" i="27"/>
  <c r="AX109" i="27"/>
  <c r="AX110" i="27"/>
  <c r="AX111" i="27"/>
  <c r="AX112" i="27"/>
  <c r="AY15" i="27"/>
  <c r="AY16" i="27"/>
  <c r="AY17" i="27"/>
  <c r="AY18" i="27"/>
  <c r="AY19" i="27"/>
  <c r="AY20" i="27"/>
  <c r="AY21" i="27"/>
  <c r="AY22" i="27"/>
  <c r="AY23" i="27"/>
  <c r="AY24" i="27"/>
  <c r="AY25" i="27"/>
  <c r="AY26" i="27"/>
  <c r="AY27" i="27"/>
  <c r="AY28" i="27"/>
  <c r="AY29" i="27"/>
  <c r="AY30" i="27"/>
  <c r="AY31" i="27"/>
  <c r="AY32" i="27"/>
  <c r="AY33" i="27"/>
  <c r="AY34" i="27"/>
  <c r="AY35" i="27"/>
  <c r="AY36" i="27"/>
  <c r="AY37" i="27"/>
  <c r="AY38" i="27"/>
  <c r="AY39" i="27"/>
  <c r="AY40" i="27"/>
  <c r="AY41" i="27"/>
  <c r="AY42" i="27"/>
  <c r="AY43" i="27"/>
  <c r="AY44" i="27"/>
  <c r="AY45" i="27"/>
  <c r="AY46" i="27"/>
  <c r="AY47" i="27"/>
  <c r="AY48" i="27"/>
  <c r="AY49" i="27"/>
  <c r="AY50" i="27"/>
  <c r="AY51" i="27"/>
  <c r="AY52" i="27"/>
  <c r="AY53" i="27"/>
  <c r="AY54" i="27"/>
  <c r="AY55" i="27"/>
  <c r="AY56" i="27"/>
  <c r="AY57" i="27"/>
  <c r="AY58" i="27"/>
  <c r="AY59" i="27"/>
  <c r="AY60" i="27"/>
  <c r="AY61" i="27"/>
  <c r="AY62" i="27"/>
  <c r="AY63" i="27"/>
  <c r="AY64" i="27"/>
  <c r="AY65" i="27"/>
  <c r="AY66" i="27"/>
  <c r="AY67" i="27"/>
  <c r="AY68" i="27"/>
  <c r="AY69" i="27"/>
  <c r="AY70" i="27"/>
  <c r="AY71" i="27"/>
  <c r="AY72" i="27"/>
  <c r="AY73" i="27"/>
  <c r="AY74" i="27"/>
  <c r="AY75" i="27"/>
  <c r="AY76" i="27"/>
  <c r="AY77" i="27"/>
  <c r="AY78" i="27"/>
  <c r="AY79" i="27"/>
  <c r="AY80" i="27"/>
  <c r="AY81" i="27"/>
  <c r="AY82" i="27"/>
  <c r="AY83" i="27"/>
  <c r="AY84" i="27"/>
  <c r="AY85" i="27"/>
  <c r="AY86" i="27"/>
  <c r="AY87" i="27"/>
  <c r="AY88" i="27"/>
  <c r="AY89" i="27"/>
  <c r="AY90" i="27"/>
  <c r="AY91" i="27"/>
  <c r="AY92" i="27"/>
  <c r="AY93" i="27"/>
  <c r="AY94" i="27"/>
  <c r="AY95" i="27"/>
  <c r="AY96" i="27"/>
  <c r="AY97" i="27"/>
  <c r="AY98" i="27"/>
  <c r="AY99" i="27"/>
  <c r="AY100" i="27"/>
  <c r="AY101" i="27"/>
  <c r="AY102" i="27"/>
  <c r="AY103" i="27"/>
  <c r="AY104" i="27"/>
  <c r="AY105" i="27"/>
  <c r="AY106" i="27"/>
  <c r="AY107" i="27"/>
  <c r="AY108" i="27"/>
  <c r="AY109" i="27"/>
  <c r="AY110" i="27"/>
  <c r="AY111" i="27"/>
  <c r="AY112" i="27"/>
  <c r="BA15" i="27"/>
  <c r="BA16" i="27"/>
  <c r="BA17" i="27"/>
  <c r="BA18" i="27"/>
  <c r="BA19" i="27"/>
  <c r="BA20" i="27"/>
  <c r="BA21" i="27"/>
  <c r="BA22" i="27"/>
  <c r="BA23" i="27"/>
  <c r="BA24" i="27"/>
  <c r="BA25" i="27"/>
  <c r="BA26" i="27"/>
  <c r="BA27" i="27"/>
  <c r="BA28" i="27"/>
  <c r="BA29" i="27"/>
  <c r="BA30" i="27"/>
  <c r="BA31" i="27"/>
  <c r="BA32" i="27"/>
  <c r="BA33" i="27"/>
  <c r="BA34" i="27"/>
  <c r="BA35" i="27"/>
  <c r="BA36" i="27"/>
  <c r="BA37" i="27"/>
  <c r="BA38" i="27"/>
  <c r="BA39" i="27"/>
  <c r="BA40" i="27"/>
  <c r="BA41" i="27"/>
  <c r="BA42" i="27"/>
  <c r="BA43" i="27"/>
  <c r="BA44" i="27"/>
  <c r="BA45" i="27"/>
  <c r="BA46" i="27"/>
  <c r="BA47" i="27"/>
  <c r="BA48" i="27"/>
  <c r="BA49" i="27"/>
  <c r="BA50" i="27"/>
  <c r="BA51" i="27"/>
  <c r="BA52" i="27"/>
  <c r="BA53" i="27"/>
  <c r="BA54" i="27"/>
  <c r="BA55" i="27"/>
  <c r="BA56" i="27"/>
  <c r="BA57" i="27"/>
  <c r="BA58" i="27"/>
  <c r="BA59" i="27"/>
  <c r="BA60" i="27"/>
  <c r="BA61" i="27"/>
  <c r="BA62" i="27"/>
  <c r="BA63" i="27"/>
  <c r="BA64" i="27"/>
  <c r="BA65" i="27"/>
  <c r="BA66" i="27"/>
  <c r="BA67" i="27"/>
  <c r="BA68" i="27"/>
  <c r="BA69" i="27"/>
  <c r="BA70" i="27"/>
  <c r="BA71" i="27"/>
  <c r="BA72" i="27"/>
  <c r="BA73" i="27"/>
  <c r="BA74" i="27"/>
  <c r="BA75" i="27"/>
  <c r="BA76" i="27"/>
  <c r="BA77" i="27"/>
  <c r="BA78" i="27"/>
  <c r="BA79" i="27"/>
  <c r="BA80" i="27"/>
  <c r="BA81" i="27"/>
  <c r="BA82" i="27"/>
  <c r="BA83" i="27"/>
  <c r="BA84" i="27"/>
  <c r="BA85" i="27"/>
  <c r="BA86" i="27"/>
  <c r="BA87" i="27"/>
  <c r="BA88" i="27"/>
  <c r="BA89" i="27"/>
  <c r="BA90" i="27"/>
  <c r="BA91" i="27"/>
  <c r="BA92" i="27"/>
  <c r="BA93" i="27"/>
  <c r="BA94" i="27"/>
  <c r="BA95" i="27"/>
  <c r="BA96" i="27"/>
  <c r="BA97" i="27"/>
  <c r="BA98" i="27"/>
  <c r="BA99" i="27"/>
  <c r="BA100" i="27"/>
  <c r="BA101" i="27"/>
  <c r="BA102" i="27"/>
  <c r="BA103" i="27"/>
  <c r="BA104" i="27"/>
  <c r="BA105" i="27"/>
  <c r="BA106" i="27"/>
  <c r="BA107" i="27"/>
  <c r="BA108" i="27"/>
  <c r="BA109" i="27"/>
  <c r="BA110" i="27"/>
  <c r="BA111" i="27"/>
  <c r="BA112" i="27"/>
  <c r="BA14" i="27"/>
  <c r="AY14" i="27"/>
  <c r="AW15" i="27"/>
  <c r="AW16" i="27"/>
  <c r="AW17" i="27"/>
  <c r="AW18" i="27"/>
  <c r="AW19" i="27"/>
  <c r="AW20" i="27"/>
  <c r="AW21" i="27"/>
  <c r="AW22" i="27"/>
  <c r="AW23" i="27"/>
  <c r="AW24" i="27"/>
  <c r="AW25" i="27"/>
  <c r="AW26" i="27"/>
  <c r="AW27" i="27"/>
  <c r="AW28" i="27"/>
  <c r="AW29" i="27"/>
  <c r="AW30" i="27"/>
  <c r="AW31" i="27"/>
  <c r="AW32" i="27"/>
  <c r="AW33" i="27"/>
  <c r="AW34" i="27"/>
  <c r="AW35" i="27"/>
  <c r="AW36" i="27"/>
  <c r="AW37" i="27"/>
  <c r="AW38" i="27"/>
  <c r="AW39" i="27"/>
  <c r="AW40" i="27"/>
  <c r="AW41" i="27"/>
  <c r="AW42" i="27"/>
  <c r="AW43" i="27"/>
  <c r="AW44" i="27"/>
  <c r="AW45" i="27"/>
  <c r="AW46" i="27"/>
  <c r="AW47" i="27"/>
  <c r="AW48" i="27"/>
  <c r="AW49" i="27"/>
  <c r="AW50" i="27"/>
  <c r="AW51" i="27"/>
  <c r="AW52" i="27"/>
  <c r="AW53" i="27"/>
  <c r="AW54" i="27"/>
  <c r="AW55" i="27"/>
  <c r="AW56" i="27"/>
  <c r="AW57" i="27"/>
  <c r="AW58" i="27"/>
  <c r="AW59" i="27"/>
  <c r="AW60" i="27"/>
  <c r="AW61" i="27"/>
  <c r="AW62" i="27"/>
  <c r="AW63" i="27"/>
  <c r="AW64" i="27"/>
  <c r="AW65" i="27"/>
  <c r="AW66" i="27"/>
  <c r="AW67" i="27"/>
  <c r="AW68" i="27"/>
  <c r="AW69" i="27"/>
  <c r="AW70" i="27"/>
  <c r="AW71" i="27"/>
  <c r="AW72" i="27"/>
  <c r="AW73" i="27"/>
  <c r="AW74" i="27"/>
  <c r="AW75" i="27"/>
  <c r="AW76" i="27"/>
  <c r="AW77" i="27"/>
  <c r="AW78" i="27"/>
  <c r="AW79" i="27"/>
  <c r="AW80" i="27"/>
  <c r="AW81" i="27"/>
  <c r="AW82" i="27"/>
  <c r="AW83" i="27"/>
  <c r="AW84" i="27"/>
  <c r="AW85" i="27"/>
  <c r="AW86" i="27"/>
  <c r="AW87" i="27"/>
  <c r="AW88" i="27"/>
  <c r="AW89" i="27"/>
  <c r="AW90" i="27"/>
  <c r="AW91" i="27"/>
  <c r="AW92" i="27"/>
  <c r="AW93" i="27"/>
  <c r="AW94" i="27"/>
  <c r="AW95" i="27"/>
  <c r="AW96" i="27"/>
  <c r="AW97" i="27"/>
  <c r="AW98" i="27"/>
  <c r="AW99" i="27"/>
  <c r="AW100" i="27"/>
  <c r="AW101" i="27"/>
  <c r="AW102" i="27"/>
  <c r="AW103" i="27"/>
  <c r="AW104" i="27"/>
  <c r="AW105" i="27"/>
  <c r="AW106" i="27"/>
  <c r="AW107" i="27"/>
  <c r="AW108" i="27"/>
  <c r="AW109" i="27"/>
  <c r="AW110" i="27"/>
  <c r="AW111" i="27"/>
  <c r="AW112" i="27"/>
  <c r="AW14"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4" i="27"/>
  <c r="CC20" i="27"/>
  <c r="CC21" i="27"/>
  <c r="BY22" i="27"/>
  <c r="BZ22" i="27"/>
  <c r="CA22" i="27"/>
  <c r="CB22" i="27"/>
  <c r="CC22" i="27"/>
  <c r="BY23" i="27"/>
  <c r="BZ23" i="27"/>
  <c r="CA23" i="27"/>
  <c r="CB23" i="27"/>
  <c r="CC23" i="27"/>
  <c r="BY24" i="27"/>
  <c r="BZ24" i="27"/>
  <c r="CA24" i="27"/>
  <c r="CB24" i="27"/>
  <c r="CC24" i="27"/>
  <c r="BY25" i="27"/>
  <c r="BZ25" i="27"/>
  <c r="CA25" i="27"/>
  <c r="CB25" i="27"/>
  <c r="CC25" i="27"/>
  <c r="BY26" i="27"/>
  <c r="BZ26" i="27"/>
  <c r="CA26" i="27"/>
  <c r="CB26" i="27"/>
  <c r="CC26" i="27"/>
  <c r="BY27" i="27"/>
  <c r="BZ27" i="27"/>
  <c r="CA27" i="27"/>
  <c r="CB27" i="27"/>
  <c r="CC27" i="27"/>
  <c r="BY28" i="27"/>
  <c r="BZ28" i="27"/>
  <c r="CA28" i="27"/>
  <c r="CB28" i="27"/>
  <c r="CC28" i="27"/>
  <c r="BY29" i="27"/>
  <c r="BZ29" i="27"/>
  <c r="CA29" i="27"/>
  <c r="CB29" i="27"/>
  <c r="CC29" i="27"/>
  <c r="BY30" i="27"/>
  <c r="BZ30" i="27"/>
  <c r="CA30" i="27"/>
  <c r="CB30" i="27"/>
  <c r="CC30" i="27"/>
  <c r="BY31" i="27"/>
  <c r="BZ31" i="27"/>
  <c r="CA31" i="27"/>
  <c r="CB31" i="27"/>
  <c r="CC31" i="27"/>
  <c r="BY32" i="27"/>
  <c r="BZ32" i="27"/>
  <c r="CA32" i="27"/>
  <c r="CB32" i="27"/>
  <c r="CC32" i="27"/>
  <c r="BY33" i="27"/>
  <c r="BZ33" i="27"/>
  <c r="CA33" i="27"/>
  <c r="CB33" i="27"/>
  <c r="CC33" i="27"/>
  <c r="BY34" i="27"/>
  <c r="BZ34" i="27"/>
  <c r="CA34" i="27"/>
  <c r="CB34" i="27"/>
  <c r="CC34" i="27"/>
  <c r="BY35" i="27"/>
  <c r="BZ35" i="27"/>
  <c r="CA35" i="27"/>
  <c r="CB35" i="27"/>
  <c r="CC35" i="27"/>
  <c r="BY36" i="27"/>
  <c r="BZ36" i="27"/>
  <c r="CA36" i="27"/>
  <c r="CB36" i="27"/>
  <c r="CC36" i="27"/>
  <c r="BY37" i="27"/>
  <c r="BZ37" i="27"/>
  <c r="CA37" i="27"/>
  <c r="CB37" i="27"/>
  <c r="CC37" i="27"/>
  <c r="BY38" i="27"/>
  <c r="BZ38" i="27"/>
  <c r="CA38" i="27"/>
  <c r="CB38" i="27"/>
  <c r="CC38" i="27"/>
  <c r="BY39" i="27"/>
  <c r="BZ39" i="27"/>
  <c r="CA39" i="27"/>
  <c r="CB39" i="27"/>
  <c r="CC39" i="27"/>
  <c r="BY40" i="27"/>
  <c r="BZ40" i="27"/>
  <c r="CA40" i="27"/>
  <c r="CB40" i="27"/>
  <c r="CC40" i="27"/>
  <c r="BY41" i="27"/>
  <c r="BZ41" i="27"/>
  <c r="CA41" i="27"/>
  <c r="CB41" i="27"/>
  <c r="CC41" i="27"/>
  <c r="BY42" i="27"/>
  <c r="BZ42" i="27"/>
  <c r="CA42" i="27"/>
  <c r="CB42" i="27"/>
  <c r="CC42" i="27"/>
  <c r="BY43" i="27"/>
  <c r="BZ43" i="27"/>
  <c r="CA43" i="27"/>
  <c r="CB43" i="27"/>
  <c r="CC43" i="27"/>
  <c r="BY44" i="27"/>
  <c r="BZ44" i="27"/>
  <c r="CA44" i="27"/>
  <c r="CB44" i="27"/>
  <c r="CC44" i="27"/>
  <c r="BY45" i="27"/>
  <c r="BZ45" i="27"/>
  <c r="CA45" i="27"/>
  <c r="CB45" i="27"/>
  <c r="CC45" i="27"/>
  <c r="BY46" i="27"/>
  <c r="BZ46" i="27"/>
  <c r="CA46" i="27"/>
  <c r="CB46" i="27"/>
  <c r="CC46" i="27"/>
  <c r="BY47" i="27"/>
  <c r="BZ47" i="27"/>
  <c r="CA47" i="27"/>
  <c r="CB47" i="27"/>
  <c r="CC47" i="27"/>
  <c r="BY48" i="27"/>
  <c r="BZ48" i="27"/>
  <c r="CA48" i="27"/>
  <c r="CB48" i="27"/>
  <c r="CC48" i="27"/>
  <c r="BY49" i="27"/>
  <c r="BZ49" i="27"/>
  <c r="CA49" i="27"/>
  <c r="CB49" i="27"/>
  <c r="CC49" i="27"/>
  <c r="BY50" i="27"/>
  <c r="BZ50" i="27"/>
  <c r="CA50" i="27"/>
  <c r="CB50" i="27"/>
  <c r="CC50" i="27"/>
  <c r="BY51" i="27"/>
  <c r="BZ51" i="27"/>
  <c r="CA51" i="27"/>
  <c r="CB51" i="27"/>
  <c r="CC51" i="27"/>
  <c r="BY52" i="27"/>
  <c r="BZ52" i="27"/>
  <c r="CA52" i="27"/>
  <c r="CB52" i="27"/>
  <c r="CC52" i="27"/>
  <c r="BY53" i="27"/>
  <c r="BZ53" i="27"/>
  <c r="CA53" i="27"/>
  <c r="CB53" i="27"/>
  <c r="CC53" i="27"/>
  <c r="BY54" i="27"/>
  <c r="BZ54" i="27"/>
  <c r="CA54" i="27"/>
  <c r="CB54" i="27"/>
  <c r="CC54" i="27"/>
  <c r="BY55" i="27"/>
  <c r="BZ55" i="27"/>
  <c r="CA55" i="27"/>
  <c r="CB55" i="27"/>
  <c r="CC55" i="27"/>
  <c r="BY56" i="27"/>
  <c r="BZ56" i="27"/>
  <c r="CA56" i="27"/>
  <c r="CB56" i="27"/>
  <c r="CC56" i="27"/>
  <c r="BY57" i="27"/>
  <c r="BZ57" i="27"/>
  <c r="CA57" i="27"/>
  <c r="CB57" i="27"/>
  <c r="CC57" i="27"/>
  <c r="BY58" i="27"/>
  <c r="BZ58" i="27"/>
  <c r="CA58" i="27"/>
  <c r="CB58" i="27"/>
  <c r="CC58" i="27"/>
  <c r="BY59" i="27"/>
  <c r="BZ59" i="27"/>
  <c r="CA59" i="27"/>
  <c r="CB59" i="27"/>
  <c r="CC59" i="27"/>
  <c r="BY60" i="27"/>
  <c r="BZ60" i="27"/>
  <c r="CA60" i="27"/>
  <c r="CB60" i="27"/>
  <c r="CC60" i="27"/>
  <c r="BY61" i="27"/>
  <c r="BZ61" i="27"/>
  <c r="CA61" i="27"/>
  <c r="CB61" i="27"/>
  <c r="CC61" i="27"/>
  <c r="BY62" i="27"/>
  <c r="BZ62" i="27"/>
  <c r="CA62" i="27"/>
  <c r="CB62" i="27"/>
  <c r="CC62" i="27"/>
  <c r="BY63" i="27"/>
  <c r="BZ63" i="27"/>
  <c r="CA63" i="27"/>
  <c r="CB63" i="27"/>
  <c r="CC63" i="27"/>
  <c r="BY64" i="27"/>
  <c r="BZ64" i="27"/>
  <c r="CA64" i="27"/>
  <c r="CB64" i="27"/>
  <c r="CC64" i="27"/>
  <c r="BY65" i="27"/>
  <c r="BZ65" i="27"/>
  <c r="CA65" i="27"/>
  <c r="CB65" i="27"/>
  <c r="CC65" i="27"/>
  <c r="BY66" i="27"/>
  <c r="BZ66" i="27"/>
  <c r="CA66" i="27"/>
  <c r="CB66" i="27"/>
  <c r="CC66" i="27"/>
  <c r="BY67" i="27"/>
  <c r="BZ67" i="27"/>
  <c r="CA67" i="27"/>
  <c r="CB67" i="27"/>
  <c r="CC67" i="27"/>
  <c r="BY68" i="27"/>
  <c r="BZ68" i="27"/>
  <c r="CA68" i="27"/>
  <c r="CB68" i="27"/>
  <c r="CC68" i="27"/>
  <c r="BF14" i="27"/>
  <c r="AX14" i="27"/>
  <c r="AT15" i="27"/>
  <c r="AT16" i="27"/>
  <c r="AT17" i="27"/>
  <c r="AT18" i="27"/>
  <c r="AT19" i="27"/>
  <c r="AT20" i="27"/>
  <c r="AT21" i="27"/>
  <c r="AT22" i="27"/>
  <c r="AT23" i="27"/>
  <c r="AT24" i="27"/>
  <c r="AT25" i="27"/>
  <c r="AT26" i="27"/>
  <c r="AT27" i="27"/>
  <c r="AT28" i="27"/>
  <c r="AT29" i="27"/>
  <c r="AT30" i="27"/>
  <c r="AT31" i="27"/>
  <c r="AT32" i="27"/>
  <c r="AT33" i="27"/>
  <c r="AT34" i="27"/>
  <c r="AT35" i="27"/>
  <c r="AT36" i="27"/>
  <c r="AT37" i="27"/>
  <c r="AT38" i="27"/>
  <c r="AT39" i="27"/>
  <c r="AT40" i="27"/>
  <c r="AT41" i="27"/>
  <c r="AT42" i="27"/>
  <c r="AT43" i="27"/>
  <c r="AT44" i="27"/>
  <c r="AT45" i="27"/>
  <c r="AT46" i="27"/>
  <c r="AT47" i="27"/>
  <c r="AT48" i="27"/>
  <c r="AT49" i="27"/>
  <c r="AT50" i="27"/>
  <c r="AT51" i="27"/>
  <c r="AT52" i="27"/>
  <c r="AT53" i="27"/>
  <c r="AT54" i="27"/>
  <c r="AT55" i="27"/>
  <c r="AT56" i="27"/>
  <c r="AT57" i="27"/>
  <c r="AT58" i="27"/>
  <c r="AT59" i="27"/>
  <c r="AT60" i="27"/>
  <c r="AT61" i="27"/>
  <c r="AT62" i="27"/>
  <c r="AT63" i="27"/>
  <c r="AT64" i="27"/>
  <c r="AT65" i="27"/>
  <c r="AT66" i="27"/>
  <c r="AT67" i="27"/>
  <c r="AT68" i="27"/>
  <c r="AT69" i="27"/>
  <c r="AT70" i="27"/>
  <c r="AT71" i="27"/>
  <c r="AT72" i="27"/>
  <c r="AT73" i="27"/>
  <c r="AT74" i="27"/>
  <c r="AT75" i="27"/>
  <c r="AT76" i="27"/>
  <c r="AT77" i="27"/>
  <c r="AT78" i="27"/>
  <c r="AT79" i="27"/>
  <c r="AT80" i="27"/>
  <c r="AT81" i="27"/>
  <c r="AT82" i="27"/>
  <c r="AT83" i="27"/>
  <c r="AT84" i="27"/>
  <c r="AT85" i="27"/>
  <c r="AT86" i="27"/>
  <c r="AT87" i="27"/>
  <c r="AT88" i="27"/>
  <c r="AT89" i="27"/>
  <c r="AT90" i="27"/>
  <c r="AT91" i="27"/>
  <c r="AT92" i="27"/>
  <c r="AT93" i="27"/>
  <c r="AT94" i="27"/>
  <c r="AT95" i="27"/>
  <c r="AT96" i="27"/>
  <c r="AT97" i="27"/>
  <c r="AT98" i="27"/>
  <c r="AT99" i="27"/>
  <c r="AT100" i="27"/>
  <c r="AT101" i="27"/>
  <c r="AT102" i="27"/>
  <c r="AT103" i="27"/>
  <c r="AT104" i="27"/>
  <c r="AT105" i="27"/>
  <c r="AT106" i="27"/>
  <c r="AT107" i="27"/>
  <c r="AT108" i="27"/>
  <c r="AT109" i="27"/>
  <c r="AT110" i="27"/>
  <c r="AT111" i="27"/>
  <c r="AT112"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V75" i="27"/>
  <c r="AV76" i="27"/>
  <c r="AV77" i="27"/>
  <c r="AV78" i="27"/>
  <c r="AV79" i="27"/>
  <c r="AV80" i="27"/>
  <c r="AV81" i="27"/>
  <c r="AV82" i="27"/>
  <c r="AV83" i="27"/>
  <c r="AV84" i="27"/>
  <c r="AV85" i="27"/>
  <c r="AV86" i="27"/>
  <c r="AV87" i="27"/>
  <c r="AV88" i="27"/>
  <c r="AV89" i="27"/>
  <c r="AV90" i="27"/>
  <c r="AV91" i="27"/>
  <c r="AV92" i="27"/>
  <c r="AV93" i="27"/>
  <c r="AV94" i="27"/>
  <c r="AV95" i="27"/>
  <c r="AV96" i="27"/>
  <c r="AV97" i="27"/>
  <c r="AV98" i="27"/>
  <c r="AV99" i="27"/>
  <c r="AV100" i="27"/>
  <c r="AV101" i="27"/>
  <c r="AV102" i="27"/>
  <c r="AV103" i="27"/>
  <c r="AV104" i="27"/>
  <c r="AV105" i="27"/>
  <c r="AV106" i="27"/>
  <c r="AV107" i="27"/>
  <c r="AV108" i="27"/>
  <c r="AV109" i="27"/>
  <c r="AV110" i="27"/>
  <c r="AV111" i="27"/>
  <c r="AV112" i="27"/>
  <c r="C22" i="31"/>
  <c r="BB18" i="27" l="1"/>
  <c r="BB19" i="27"/>
  <c r="BB20" i="27"/>
  <c r="BB21" i="27"/>
  <c r="BB22" i="27"/>
  <c r="BB23" i="27"/>
  <c r="BB24" i="27"/>
  <c r="BB25" i="27"/>
  <c r="BB26" i="27"/>
  <c r="BB27" i="27"/>
  <c r="BB28" i="27"/>
  <c r="BB29" i="27"/>
  <c r="BB30" i="27"/>
  <c r="BB31" i="27"/>
  <c r="BB32" i="27"/>
  <c r="BB33" i="27"/>
  <c r="BB34" i="27"/>
  <c r="BB35" i="27"/>
  <c r="BB36" i="27"/>
  <c r="BB37" i="27"/>
  <c r="BB38" i="27"/>
  <c r="BB39" i="27"/>
  <c r="BB40" i="27"/>
  <c r="BB41" i="27"/>
  <c r="BB42" i="27"/>
  <c r="BB43" i="27"/>
  <c r="BB44" i="27"/>
  <c r="BB45" i="27"/>
  <c r="BB46" i="27"/>
  <c r="BB47" i="27"/>
  <c r="BB48" i="27"/>
  <c r="BB49" i="27"/>
  <c r="BB50" i="27"/>
  <c r="BB51" i="27"/>
  <c r="BB52" i="27"/>
  <c r="BB53" i="27"/>
  <c r="BB54" i="27"/>
  <c r="BB55" i="27"/>
  <c r="BB56" i="27"/>
  <c r="BB57" i="27"/>
  <c r="BB58" i="27"/>
  <c r="BB59" i="27"/>
  <c r="BB60" i="27"/>
  <c r="BB61" i="27"/>
  <c r="BB62" i="27"/>
  <c r="BB63" i="27"/>
  <c r="BB64" i="27"/>
  <c r="BB65" i="27"/>
  <c r="BB66" i="27"/>
  <c r="BB67" i="27"/>
  <c r="BB68" i="27"/>
  <c r="BB69" i="27"/>
  <c r="BB70" i="27"/>
  <c r="BB71" i="27"/>
  <c r="BB72" i="27"/>
  <c r="BB73" i="27"/>
  <c r="BB74" i="27"/>
  <c r="BB75" i="27"/>
  <c r="BB76" i="27"/>
  <c r="BB77" i="27"/>
  <c r="BB78" i="27"/>
  <c r="BB79" i="27"/>
  <c r="BB80" i="27"/>
  <c r="BB81" i="27"/>
  <c r="BB82" i="27"/>
  <c r="BB83" i="27"/>
  <c r="BB84" i="27"/>
  <c r="BB85" i="27"/>
  <c r="BB86" i="27"/>
  <c r="BB87" i="27"/>
  <c r="BB88" i="27"/>
  <c r="BB89" i="27"/>
  <c r="BB90" i="27"/>
  <c r="BB91" i="27"/>
  <c r="BB92" i="27"/>
  <c r="BB93" i="27"/>
  <c r="BB94" i="27"/>
  <c r="BB95" i="27"/>
  <c r="BB96" i="27"/>
  <c r="BB97" i="27"/>
  <c r="BB98" i="27"/>
  <c r="BB99" i="27"/>
  <c r="BB100" i="27"/>
  <c r="BB101" i="27"/>
  <c r="BB102" i="27"/>
  <c r="BB103" i="27"/>
  <c r="BB104" i="27"/>
  <c r="BB105" i="27"/>
  <c r="BB106" i="27"/>
  <c r="BB107" i="27"/>
  <c r="BB108" i="27"/>
  <c r="BB109" i="27"/>
  <c r="BB110" i="27"/>
  <c r="BB111" i="27"/>
  <c r="BB112" i="27"/>
  <c r="BB17" i="27"/>
  <c r="BB15" i="27" l="1"/>
  <c r="C20" i="31"/>
  <c r="C21" i="31"/>
  <c r="C43" i="27"/>
  <c r="B43" i="27" s="1"/>
  <c r="BF43" i="27"/>
  <c r="C15" i="27"/>
  <c r="B15" i="27" s="1"/>
  <c r="C16" i="27"/>
  <c r="B16" i="27" s="1"/>
  <c r="C17" i="27"/>
  <c r="B17" i="27" s="1"/>
  <c r="C23" i="27"/>
  <c r="B23" i="27" s="1"/>
  <c r="C24" i="27"/>
  <c r="B24" i="27" s="1"/>
  <c r="C25" i="27"/>
  <c r="B25" i="27" s="1"/>
  <c r="C26" i="27"/>
  <c r="B26" i="27" s="1"/>
  <c r="C27" i="27"/>
  <c r="B27" i="27" s="1"/>
  <c r="C28" i="27"/>
  <c r="B28" i="27" s="1"/>
  <c r="C29" i="27"/>
  <c r="B29" i="27" s="1"/>
  <c r="C30" i="27"/>
  <c r="B30" i="27" s="1"/>
  <c r="C31" i="27"/>
  <c r="B31" i="27" s="1"/>
  <c r="C32" i="27"/>
  <c r="B32" i="27" s="1"/>
  <c r="C33" i="27"/>
  <c r="B33" i="27" s="1"/>
  <c r="C34" i="27"/>
  <c r="B34" i="27" s="1"/>
  <c r="C35" i="27"/>
  <c r="B35" i="27" s="1"/>
  <c r="C36" i="27"/>
  <c r="B36" i="27" s="1"/>
  <c r="C37" i="27"/>
  <c r="B37" i="27" s="1"/>
  <c r="C39" i="27"/>
  <c r="B39" i="27" s="1"/>
  <c r="C40" i="27"/>
  <c r="B40" i="27" s="1"/>
  <c r="C41" i="27"/>
  <c r="B41" i="27" s="1"/>
  <c r="C42" i="27"/>
  <c r="B42" i="27" s="1"/>
  <c r="C44" i="27"/>
  <c r="B44" i="27" s="1"/>
  <c r="C46" i="27"/>
  <c r="B46" i="27" s="1"/>
  <c r="C48" i="27"/>
  <c r="B48" i="27" s="1"/>
  <c r="C49" i="27"/>
  <c r="B49" i="27" s="1"/>
  <c r="C50" i="27"/>
  <c r="B50" i="27" s="1"/>
  <c r="C52" i="27"/>
  <c r="B52" i="27" s="1"/>
  <c r="C53" i="27"/>
  <c r="B53" i="27" s="1"/>
  <c r="C54" i="27"/>
  <c r="B54" i="27" s="1"/>
  <c r="C55" i="27"/>
  <c r="B55" i="27" s="1"/>
  <c r="C57" i="27"/>
  <c r="B57" i="27" s="1"/>
  <c r="C58" i="27"/>
  <c r="B58" i="27" s="1"/>
  <c r="C59" i="27"/>
  <c r="B59" i="27" s="1"/>
  <c r="C60" i="27"/>
  <c r="B60" i="27" s="1"/>
  <c r="C61" i="27"/>
  <c r="B61" i="27" s="1"/>
  <c r="C62" i="27"/>
  <c r="B62" i="27" s="1"/>
  <c r="C63" i="27"/>
  <c r="B63" i="27" s="1"/>
  <c r="C64" i="27"/>
  <c r="B64" i="27" s="1"/>
  <c r="C66" i="27"/>
  <c r="B66" i="27" s="1"/>
  <c r="C68" i="27"/>
  <c r="B68" i="27" s="1"/>
  <c r="C70" i="27"/>
  <c r="B70" i="27" s="1"/>
  <c r="C72" i="27"/>
  <c r="B72" i="27" s="1"/>
  <c r="C73" i="27"/>
  <c r="B73" i="27" s="1"/>
  <c r="C74" i="27"/>
  <c r="B74" i="27" s="1"/>
  <c r="C71" i="27"/>
  <c r="B71" i="27" s="1"/>
  <c r="BF71" i="27"/>
  <c r="C56" i="27"/>
  <c r="B56" i="27" s="1"/>
  <c r="BF56" i="27"/>
  <c r="C51" i="27"/>
  <c r="B51" i="27" s="1"/>
  <c r="BF51" i="27"/>
  <c r="C69" i="27"/>
  <c r="B69" i="27" s="1"/>
  <c r="BF69" i="27"/>
  <c r="CC69" i="27"/>
  <c r="C47" i="27"/>
  <c r="B47" i="27" s="1"/>
  <c r="BF47" i="27"/>
  <c r="C65" i="27"/>
  <c r="B65" i="27" s="1"/>
  <c r="BE65" i="27"/>
  <c r="BF65" i="27"/>
  <c r="C45" i="27"/>
  <c r="B45" i="27" s="1"/>
  <c r="BF45" i="27"/>
  <c r="C38" i="27"/>
  <c r="B38" i="27" s="1"/>
  <c r="BF38" i="27"/>
  <c r="C67" i="27"/>
  <c r="B67" i="27" s="1"/>
  <c r="BF67" i="27"/>
  <c r="C22" i="27"/>
  <c r="B22" i="27" s="1"/>
  <c r="BF22" i="27"/>
  <c r="C14" i="27"/>
  <c r="B14" i="27" s="1"/>
  <c r="CC14" i="27"/>
  <c r="G2000" i="33"/>
  <c r="G29" i="33"/>
  <c r="C75" i="27"/>
  <c r="B75" i="27" s="1"/>
  <c r="C76" i="27"/>
  <c r="B76" i="27" s="1"/>
  <c r="C77" i="27"/>
  <c r="B77" i="27" s="1"/>
  <c r="C78" i="27"/>
  <c r="B78" i="27" s="1"/>
  <c r="C79" i="27"/>
  <c r="B79" i="27" s="1"/>
  <c r="C80" i="27"/>
  <c r="B80" i="27" s="1"/>
  <c r="C81" i="27"/>
  <c r="B81" i="27" s="1"/>
  <c r="C82" i="27"/>
  <c r="B82" i="27" s="1"/>
  <c r="C83" i="27"/>
  <c r="B83" i="27" s="1"/>
  <c r="C84" i="27"/>
  <c r="B84" i="27" s="1"/>
  <c r="C85" i="27"/>
  <c r="B85" i="27" s="1"/>
  <c r="C86" i="27"/>
  <c r="B86" i="27" s="1"/>
  <c r="C87" i="27"/>
  <c r="B87" i="27" s="1"/>
  <c r="C88" i="27"/>
  <c r="B88" i="27" s="1"/>
  <c r="C89" i="27"/>
  <c r="B89" i="27" s="1"/>
  <c r="C90" i="27"/>
  <c r="B90" i="27" s="1"/>
  <c r="C91" i="27"/>
  <c r="B91" i="27" s="1"/>
  <c r="C92" i="27"/>
  <c r="B92" i="27" s="1"/>
  <c r="C93" i="27"/>
  <c r="B93" i="27" s="1"/>
  <c r="C94" i="27"/>
  <c r="B94" i="27" s="1"/>
  <c r="C95" i="27"/>
  <c r="B95" i="27" s="1"/>
  <c r="C96" i="27"/>
  <c r="B96" i="27" s="1"/>
  <c r="C97" i="27"/>
  <c r="B97" i="27" s="1"/>
  <c r="C98" i="27"/>
  <c r="B98" i="27" s="1"/>
  <c r="C99" i="27"/>
  <c r="B99" i="27" s="1"/>
  <c r="C100" i="27"/>
  <c r="B100" i="27" s="1"/>
  <c r="C101" i="27"/>
  <c r="B101" i="27" s="1"/>
  <c r="C102" i="27"/>
  <c r="B102" i="27" s="1"/>
  <c r="C103" i="27"/>
  <c r="B103" i="27" s="1"/>
  <c r="C104" i="27"/>
  <c r="B104" i="27" s="1"/>
  <c r="C105" i="27"/>
  <c r="B105" i="27" s="1"/>
  <c r="C106" i="27"/>
  <c r="B106" i="27" s="1"/>
  <c r="C107" i="27"/>
  <c r="B107" i="27" s="1"/>
  <c r="C108" i="27"/>
  <c r="B108" i="27" s="1"/>
  <c r="C109" i="27"/>
  <c r="B109" i="27" s="1"/>
  <c r="C110" i="27"/>
  <c r="B110" i="27" s="1"/>
  <c r="C111" i="27"/>
  <c r="B111" i="27" s="1"/>
  <c r="C112" i="27"/>
  <c r="B112" i="27" s="1"/>
  <c r="BE33" i="27"/>
  <c r="BE35" i="27"/>
  <c r="BE37" i="27"/>
  <c r="BE75" i="27"/>
  <c r="BE76" i="27"/>
  <c r="BE77" i="27"/>
  <c r="BE78" i="27"/>
  <c r="CD78" i="27" s="1"/>
  <c r="BE79" i="27"/>
  <c r="BG79" i="27" s="1"/>
  <c r="BI79" i="27" s="1"/>
  <c r="BE80" i="27"/>
  <c r="BE81" i="27"/>
  <c r="BE82" i="27"/>
  <c r="BE83" i="27"/>
  <c r="BE84" i="27"/>
  <c r="BE85" i="27"/>
  <c r="BG85" i="27" s="1"/>
  <c r="BI85" i="27" s="1"/>
  <c r="BE86" i="27"/>
  <c r="BG86" i="27" s="1"/>
  <c r="BI86" i="27" s="1"/>
  <c r="BE87" i="27"/>
  <c r="BE88" i="27"/>
  <c r="BE89" i="27"/>
  <c r="BE90" i="27"/>
  <c r="CD90" i="27" s="1"/>
  <c r="BE91" i="27"/>
  <c r="BE92" i="27"/>
  <c r="BE93" i="27"/>
  <c r="BE94" i="27"/>
  <c r="BE95" i="27"/>
  <c r="BE96" i="27"/>
  <c r="BE97" i="27"/>
  <c r="CD97" i="27" s="1"/>
  <c r="BE98" i="27"/>
  <c r="BE99" i="27"/>
  <c r="BE100" i="27"/>
  <c r="BE101" i="27"/>
  <c r="BG101" i="27" s="1"/>
  <c r="BI101" i="27" s="1"/>
  <c r="BE102" i="27"/>
  <c r="BE103" i="27"/>
  <c r="BE104" i="27"/>
  <c r="CD104" i="27" s="1"/>
  <c r="BE105" i="27"/>
  <c r="BE106" i="27"/>
  <c r="BE107" i="27"/>
  <c r="CD107" i="27" s="1"/>
  <c r="BE108" i="27"/>
  <c r="BE109" i="27"/>
  <c r="BE110" i="27"/>
  <c r="BE111" i="27"/>
  <c r="BG111" i="27" s="1"/>
  <c r="BI111" i="27" s="1"/>
  <c r="BE112" i="27"/>
  <c r="BG112" i="27" s="1"/>
  <c r="BI112" i="27" s="1"/>
  <c r="F36" i="34"/>
  <c r="BF15" i="27"/>
  <c r="CC15" i="27"/>
  <c r="BF16" i="27"/>
  <c r="CC16" i="27"/>
  <c r="BF17" i="27"/>
  <c r="CC17" i="27"/>
  <c r="BF18" i="27"/>
  <c r="CC18" i="27"/>
  <c r="BF19" i="27"/>
  <c r="CC19" i="27"/>
  <c r="BF20" i="27"/>
  <c r="BF21" i="27"/>
  <c r="BF23" i="27"/>
  <c r="BF24" i="27"/>
  <c r="BF25" i="27"/>
  <c r="BF26" i="27"/>
  <c r="BF27" i="27"/>
  <c r="BF28" i="27"/>
  <c r="BF29" i="27"/>
  <c r="BF30" i="27"/>
  <c r="BF31" i="27"/>
  <c r="BF32" i="27"/>
  <c r="BF33" i="27"/>
  <c r="BF34" i="27"/>
  <c r="BF35" i="27"/>
  <c r="BF36" i="27"/>
  <c r="BF37" i="27"/>
  <c r="BF39" i="27"/>
  <c r="BF40" i="27"/>
  <c r="BF41" i="27"/>
  <c r="BF42" i="27"/>
  <c r="BF44" i="27"/>
  <c r="BF46" i="27"/>
  <c r="BF48" i="27"/>
  <c r="BF49" i="27"/>
  <c r="BF50" i="27"/>
  <c r="BF52" i="27"/>
  <c r="BF53" i="27"/>
  <c r="BF54" i="27"/>
  <c r="BF55" i="27"/>
  <c r="BF57" i="27"/>
  <c r="BF58" i="27"/>
  <c r="BF59" i="27"/>
  <c r="BF60" i="27"/>
  <c r="BF61" i="27"/>
  <c r="BF62" i="27"/>
  <c r="BF63" i="27"/>
  <c r="BF64" i="27"/>
  <c r="BF66" i="27"/>
  <c r="BF68" i="27"/>
  <c r="BF70" i="27"/>
  <c r="BF72" i="27"/>
  <c r="BF73" i="27"/>
  <c r="BF74" i="27"/>
  <c r="BF75" i="27"/>
  <c r="BY75" i="27"/>
  <c r="BZ75" i="27"/>
  <c r="CA75" i="27"/>
  <c r="CB75" i="27"/>
  <c r="CC75" i="27"/>
  <c r="BF76" i="27"/>
  <c r="BY76" i="27"/>
  <c r="BZ76" i="27"/>
  <c r="CA76" i="27"/>
  <c r="CB76" i="27"/>
  <c r="CC76" i="27"/>
  <c r="BF77" i="27"/>
  <c r="BY77" i="27"/>
  <c r="BZ77" i="27"/>
  <c r="CA77" i="27"/>
  <c r="CB77" i="27"/>
  <c r="CC77" i="27"/>
  <c r="BF78" i="27"/>
  <c r="BY78" i="27"/>
  <c r="BZ78" i="27"/>
  <c r="CA78" i="27"/>
  <c r="CB78" i="27"/>
  <c r="CC78" i="27"/>
  <c r="BF79" i="27"/>
  <c r="BY79" i="27"/>
  <c r="BZ79" i="27"/>
  <c r="CA79" i="27"/>
  <c r="CB79" i="27"/>
  <c r="CC79" i="27"/>
  <c r="BF80" i="27"/>
  <c r="BY80" i="27"/>
  <c r="BZ80" i="27"/>
  <c r="CA80" i="27"/>
  <c r="CB80" i="27"/>
  <c r="CC80" i="27"/>
  <c r="BF81" i="27"/>
  <c r="BY81" i="27"/>
  <c r="BZ81" i="27"/>
  <c r="CA81" i="27"/>
  <c r="CB81" i="27"/>
  <c r="CC81" i="27"/>
  <c r="BF82" i="27"/>
  <c r="BY82" i="27"/>
  <c r="BZ82" i="27"/>
  <c r="CA82" i="27"/>
  <c r="CB82" i="27"/>
  <c r="CC82" i="27"/>
  <c r="BF83" i="27"/>
  <c r="BY83" i="27"/>
  <c r="BZ83" i="27"/>
  <c r="CA83" i="27"/>
  <c r="CB83" i="27"/>
  <c r="CC83" i="27"/>
  <c r="BF84" i="27"/>
  <c r="BY84" i="27"/>
  <c r="BZ84" i="27"/>
  <c r="CA84" i="27"/>
  <c r="CB84" i="27"/>
  <c r="CC84" i="27"/>
  <c r="BF85" i="27"/>
  <c r="BY85" i="27"/>
  <c r="BZ85" i="27"/>
  <c r="CA85" i="27"/>
  <c r="CB85" i="27"/>
  <c r="CC85" i="27"/>
  <c r="BF86" i="27"/>
  <c r="BY86" i="27"/>
  <c r="BZ86" i="27"/>
  <c r="CA86" i="27"/>
  <c r="CB86" i="27"/>
  <c r="CC86" i="27"/>
  <c r="BF87" i="27"/>
  <c r="BY87" i="27"/>
  <c r="BZ87" i="27"/>
  <c r="CA87" i="27"/>
  <c r="CB87" i="27"/>
  <c r="CC87" i="27"/>
  <c r="BF88" i="27"/>
  <c r="BY88" i="27"/>
  <c r="BZ88" i="27"/>
  <c r="CA88" i="27"/>
  <c r="CB88" i="27"/>
  <c r="CC88" i="27"/>
  <c r="BF89" i="27"/>
  <c r="BY89" i="27"/>
  <c r="BZ89" i="27"/>
  <c r="CA89" i="27"/>
  <c r="CB89" i="27"/>
  <c r="CC89" i="27"/>
  <c r="BF90" i="27"/>
  <c r="BY90" i="27"/>
  <c r="BZ90" i="27"/>
  <c r="CA90" i="27"/>
  <c r="CB90" i="27"/>
  <c r="CC90" i="27"/>
  <c r="BF91" i="27"/>
  <c r="BY91" i="27"/>
  <c r="BZ91" i="27"/>
  <c r="CA91" i="27"/>
  <c r="CB91" i="27"/>
  <c r="CC91" i="27"/>
  <c r="BF92" i="27"/>
  <c r="BY92" i="27"/>
  <c r="BZ92" i="27"/>
  <c r="CA92" i="27"/>
  <c r="CB92" i="27"/>
  <c r="CC92" i="27"/>
  <c r="BF93" i="27"/>
  <c r="BY93" i="27"/>
  <c r="BZ93" i="27"/>
  <c r="CA93" i="27"/>
  <c r="CB93" i="27"/>
  <c r="CC93" i="27"/>
  <c r="BF94" i="27"/>
  <c r="BY94" i="27"/>
  <c r="BZ94" i="27"/>
  <c r="CA94" i="27"/>
  <c r="CB94" i="27"/>
  <c r="CC94" i="27"/>
  <c r="BF95" i="27"/>
  <c r="BY95" i="27"/>
  <c r="BZ95" i="27"/>
  <c r="CA95" i="27"/>
  <c r="CB95" i="27"/>
  <c r="CC95" i="27"/>
  <c r="BF96" i="27"/>
  <c r="BY96" i="27"/>
  <c r="BZ96" i="27"/>
  <c r="CA96" i="27"/>
  <c r="CB96" i="27"/>
  <c r="CC96" i="27"/>
  <c r="BF97" i="27"/>
  <c r="BY97" i="27"/>
  <c r="BZ97" i="27"/>
  <c r="CA97" i="27"/>
  <c r="CB97" i="27"/>
  <c r="CC97" i="27"/>
  <c r="BF98" i="27"/>
  <c r="BY98" i="27"/>
  <c r="BZ98" i="27"/>
  <c r="CA98" i="27"/>
  <c r="CB98" i="27"/>
  <c r="CC98" i="27"/>
  <c r="BF99" i="27"/>
  <c r="BY99" i="27"/>
  <c r="BZ99" i="27"/>
  <c r="CA99" i="27"/>
  <c r="CB99" i="27"/>
  <c r="CC99" i="27"/>
  <c r="BF100" i="27"/>
  <c r="BY100" i="27"/>
  <c r="BZ100" i="27"/>
  <c r="CA100" i="27"/>
  <c r="CB100" i="27"/>
  <c r="CC100" i="27"/>
  <c r="BF101" i="27"/>
  <c r="BY101" i="27"/>
  <c r="BZ101" i="27"/>
  <c r="CA101" i="27"/>
  <c r="CB101" i="27"/>
  <c r="CC101" i="27"/>
  <c r="BF102" i="27"/>
  <c r="BY102" i="27"/>
  <c r="BZ102" i="27"/>
  <c r="CA102" i="27"/>
  <c r="CB102" i="27"/>
  <c r="CC102" i="27"/>
  <c r="BF103" i="27"/>
  <c r="BY103" i="27"/>
  <c r="BZ103" i="27"/>
  <c r="CA103" i="27"/>
  <c r="CB103" i="27"/>
  <c r="CC103" i="27"/>
  <c r="BF104" i="27"/>
  <c r="BY104" i="27"/>
  <c r="BZ104" i="27"/>
  <c r="CA104" i="27"/>
  <c r="CB104" i="27"/>
  <c r="CC104" i="27"/>
  <c r="BF105" i="27"/>
  <c r="BY105" i="27"/>
  <c r="BZ105" i="27"/>
  <c r="CA105" i="27"/>
  <c r="CB105" i="27"/>
  <c r="CC105" i="27"/>
  <c r="BF106" i="27"/>
  <c r="BY106" i="27"/>
  <c r="BZ106" i="27"/>
  <c r="CA106" i="27"/>
  <c r="CB106" i="27"/>
  <c r="CC106" i="27"/>
  <c r="BF107" i="27"/>
  <c r="BY107" i="27"/>
  <c r="BZ107" i="27"/>
  <c r="CA107" i="27"/>
  <c r="CB107" i="27"/>
  <c r="CC107" i="27"/>
  <c r="BF108" i="27"/>
  <c r="BY108" i="27"/>
  <c r="BZ108" i="27"/>
  <c r="CA108" i="27"/>
  <c r="CB108" i="27"/>
  <c r="CC108" i="27"/>
  <c r="BF109" i="27"/>
  <c r="BY109" i="27"/>
  <c r="BZ109" i="27"/>
  <c r="CA109" i="27"/>
  <c r="CB109" i="27"/>
  <c r="CC109" i="27"/>
  <c r="BF110" i="27"/>
  <c r="BY110" i="27"/>
  <c r="BZ110" i="27"/>
  <c r="CA110" i="27"/>
  <c r="CB110" i="27"/>
  <c r="CC110" i="27"/>
  <c r="BF111" i="27"/>
  <c r="BY111" i="27"/>
  <c r="BZ111" i="27"/>
  <c r="CA111" i="27"/>
  <c r="CB111" i="27"/>
  <c r="CC111" i="27"/>
  <c r="BF112" i="27"/>
  <c r="BY112" i="27"/>
  <c r="BZ112" i="27"/>
  <c r="CA112" i="27"/>
  <c r="CB112" i="27"/>
  <c r="CC112" i="27"/>
  <c r="BE25" i="27"/>
  <c r="BE32" i="27"/>
  <c r="F41" i="34"/>
  <c r="C44" i="31"/>
  <c r="C72" i="31"/>
  <c r="C71" i="31"/>
  <c r="C59" i="31"/>
  <c r="C58" i="31"/>
  <c r="G2510" i="33"/>
  <c r="G2509" i="33"/>
  <c r="G2508" i="33"/>
  <c r="G2507" i="33"/>
  <c r="G2506" i="33"/>
  <c r="G2505" i="33"/>
  <c r="G2504" i="33"/>
  <c r="G2503" i="33"/>
  <c r="G2502" i="33"/>
  <c r="G2501" i="33"/>
  <c r="G2500" i="33"/>
  <c r="G2499" i="33"/>
  <c r="G2498" i="33"/>
  <c r="G2497" i="33"/>
  <c r="G2496" i="33"/>
  <c r="G2495" i="33"/>
  <c r="G2494" i="33"/>
  <c r="G2493" i="33"/>
  <c r="G2492" i="33"/>
  <c r="G2491" i="33"/>
  <c r="G2490" i="33"/>
  <c r="G2489" i="33"/>
  <c r="G2488" i="33"/>
  <c r="G2487" i="33"/>
  <c r="G2486" i="33"/>
  <c r="G2485" i="33"/>
  <c r="G2484" i="33"/>
  <c r="G2483" i="33"/>
  <c r="G2482" i="33"/>
  <c r="G2481" i="33"/>
  <c r="G2480" i="33"/>
  <c r="G2479" i="33"/>
  <c r="G2478" i="33"/>
  <c r="G2477" i="33"/>
  <c r="G2476" i="33"/>
  <c r="G2475" i="33"/>
  <c r="G2474" i="33"/>
  <c r="G2473" i="33"/>
  <c r="G2472" i="33"/>
  <c r="G2471" i="33"/>
  <c r="G2470" i="33"/>
  <c r="G2469" i="33"/>
  <c r="G2468" i="33"/>
  <c r="G2467" i="33"/>
  <c r="G2466" i="33"/>
  <c r="G2465" i="33"/>
  <c r="G2464" i="33"/>
  <c r="G2463" i="33"/>
  <c r="G2462" i="33"/>
  <c r="G2461" i="33"/>
  <c r="G2460" i="33"/>
  <c r="G2459" i="33"/>
  <c r="G2458" i="33"/>
  <c r="G2457" i="33"/>
  <c r="G2456" i="33"/>
  <c r="G2455" i="33"/>
  <c r="G2454" i="33"/>
  <c r="G2453" i="33"/>
  <c r="G2452" i="33"/>
  <c r="G2451" i="33"/>
  <c r="G2450" i="33"/>
  <c r="G2449" i="33"/>
  <c r="G2448" i="33"/>
  <c r="G2447" i="33"/>
  <c r="G2446" i="33"/>
  <c r="G2445" i="33"/>
  <c r="G2444" i="33"/>
  <c r="G2443" i="33"/>
  <c r="G2442" i="33"/>
  <c r="G2441" i="33"/>
  <c r="G2440" i="33"/>
  <c r="G2439" i="33"/>
  <c r="G2438" i="33"/>
  <c r="G2437" i="33"/>
  <c r="G2436" i="33"/>
  <c r="G2435" i="33"/>
  <c r="G2434" i="33"/>
  <c r="G2433" i="33"/>
  <c r="G2432" i="33"/>
  <c r="G2431" i="33"/>
  <c r="G2430" i="33"/>
  <c r="G2429" i="33"/>
  <c r="G2428" i="33"/>
  <c r="G2427" i="33"/>
  <c r="G2426" i="33"/>
  <c r="G2425" i="33"/>
  <c r="G2424" i="33"/>
  <c r="G2423" i="33"/>
  <c r="G2422" i="33"/>
  <c r="G2421" i="33"/>
  <c r="G2420" i="33"/>
  <c r="G2419" i="33"/>
  <c r="G2418" i="33"/>
  <c r="G2417" i="33"/>
  <c r="G2416" i="33"/>
  <c r="G2415" i="33"/>
  <c r="G2414" i="33"/>
  <c r="G2413" i="33"/>
  <c r="G2412" i="33"/>
  <c r="G2411" i="33"/>
  <c r="G2410" i="33"/>
  <c r="G2409" i="33"/>
  <c r="G2408" i="33"/>
  <c r="G2407" i="33"/>
  <c r="G2406" i="33"/>
  <c r="G2405" i="33"/>
  <c r="G2404" i="33"/>
  <c r="G2403" i="33"/>
  <c r="G2402" i="33"/>
  <c r="G2401" i="33"/>
  <c r="G2400" i="33"/>
  <c r="G2399" i="33"/>
  <c r="G2398" i="33"/>
  <c r="G2397" i="33"/>
  <c r="G2396" i="33"/>
  <c r="G2395" i="33"/>
  <c r="G2394" i="33"/>
  <c r="G2393" i="33"/>
  <c r="G2392" i="33"/>
  <c r="G2391" i="33"/>
  <c r="G2390" i="33"/>
  <c r="G2389" i="33"/>
  <c r="G2388" i="33"/>
  <c r="G2387" i="33"/>
  <c r="G2386" i="33"/>
  <c r="G2385" i="33"/>
  <c r="G2384" i="33"/>
  <c r="G2383" i="33"/>
  <c r="G2382" i="33"/>
  <c r="G2381" i="33"/>
  <c r="G2380" i="33"/>
  <c r="G2379" i="33"/>
  <c r="G2378" i="33"/>
  <c r="G2377" i="33"/>
  <c r="G2376" i="33"/>
  <c r="G2375" i="33"/>
  <c r="G2374" i="33"/>
  <c r="G2373" i="33"/>
  <c r="G2372" i="33"/>
  <c r="G2371" i="33"/>
  <c r="G2370" i="33"/>
  <c r="G2369" i="33"/>
  <c r="G2368" i="33"/>
  <c r="G2367" i="33"/>
  <c r="G2366" i="33"/>
  <c r="G2365" i="33"/>
  <c r="G2364" i="33"/>
  <c r="G2363" i="33"/>
  <c r="G2362" i="33"/>
  <c r="G2361" i="33"/>
  <c r="G2360" i="33"/>
  <c r="G2359" i="33"/>
  <c r="G2358" i="33"/>
  <c r="G2357" i="33"/>
  <c r="G2356" i="33"/>
  <c r="G2355" i="33"/>
  <c r="G2354" i="33"/>
  <c r="G2353" i="33"/>
  <c r="G2352" i="33"/>
  <c r="G2351" i="33"/>
  <c r="G2350" i="33"/>
  <c r="G2349" i="33"/>
  <c r="G2348" i="33"/>
  <c r="G2347" i="33"/>
  <c r="G2346" i="33"/>
  <c r="G2345" i="33"/>
  <c r="G2344" i="33"/>
  <c r="G2343" i="33"/>
  <c r="G2342" i="33"/>
  <c r="G2341" i="33"/>
  <c r="G2340" i="33"/>
  <c r="G2339" i="33"/>
  <c r="G2338" i="33"/>
  <c r="G2337" i="33"/>
  <c r="G2336" i="33"/>
  <c r="G2335" i="33"/>
  <c r="G2334" i="33"/>
  <c r="G2333" i="33"/>
  <c r="G2332" i="33"/>
  <c r="G2331" i="33"/>
  <c r="G2330" i="33"/>
  <c r="G2329" i="33"/>
  <c r="G2328" i="33"/>
  <c r="G2327" i="33"/>
  <c r="G2326" i="33"/>
  <c r="G2325" i="33"/>
  <c r="G2324" i="33"/>
  <c r="G2323" i="33"/>
  <c r="G2322" i="33"/>
  <c r="G2321" i="33"/>
  <c r="G2320" i="33"/>
  <c r="G2319" i="33"/>
  <c r="G2318" i="33"/>
  <c r="G2317" i="33"/>
  <c r="G2316" i="33"/>
  <c r="G2315" i="33"/>
  <c r="G2314" i="33"/>
  <c r="G2313" i="33"/>
  <c r="G2312" i="33"/>
  <c r="G2311" i="33"/>
  <c r="G2310" i="33"/>
  <c r="G2309" i="33"/>
  <c r="G2308" i="33"/>
  <c r="G2307" i="33"/>
  <c r="G2306" i="33"/>
  <c r="G2305" i="33"/>
  <c r="G2304" i="33"/>
  <c r="G2303" i="33"/>
  <c r="G2302" i="33"/>
  <c r="G2301" i="33"/>
  <c r="G2300" i="33"/>
  <c r="G2299" i="33"/>
  <c r="G2298" i="33"/>
  <c r="G2297" i="33"/>
  <c r="G2296" i="33"/>
  <c r="G2295" i="33"/>
  <c r="G2294" i="33"/>
  <c r="G2293" i="33"/>
  <c r="G2292" i="33"/>
  <c r="G2291" i="33"/>
  <c r="G2290" i="33"/>
  <c r="G2289" i="33"/>
  <c r="G2288" i="33"/>
  <c r="G2287" i="33"/>
  <c r="G2286" i="33"/>
  <c r="G2285" i="33"/>
  <c r="G2284" i="33"/>
  <c r="G2283" i="33"/>
  <c r="G2282" i="33"/>
  <c r="G2281" i="33"/>
  <c r="G2280" i="33"/>
  <c r="G2279" i="33"/>
  <c r="G2278" i="33"/>
  <c r="G2277" i="33"/>
  <c r="G2276" i="33"/>
  <c r="G2275" i="33"/>
  <c r="G2274" i="33"/>
  <c r="G2273" i="33"/>
  <c r="G2272" i="33"/>
  <c r="G2271" i="33"/>
  <c r="G2270" i="33"/>
  <c r="G2269" i="33"/>
  <c r="G2268" i="33"/>
  <c r="G2267" i="33"/>
  <c r="G2266" i="33"/>
  <c r="G2265" i="33"/>
  <c r="G2264" i="33"/>
  <c r="G2263" i="33"/>
  <c r="G2262" i="33"/>
  <c r="G2261" i="33"/>
  <c r="G2260" i="33"/>
  <c r="G2259" i="33"/>
  <c r="G2258" i="33"/>
  <c r="G2257" i="33"/>
  <c r="G2256" i="33"/>
  <c r="G2255" i="33"/>
  <c r="G2254" i="33"/>
  <c r="G2253" i="33"/>
  <c r="G2252" i="33"/>
  <c r="G2251" i="33"/>
  <c r="G2250" i="33"/>
  <c r="G2249" i="33"/>
  <c r="G2248" i="33"/>
  <c r="G2247" i="33"/>
  <c r="G2246" i="33"/>
  <c r="G2245" i="33"/>
  <c r="G2244" i="33"/>
  <c r="G2243" i="33"/>
  <c r="G2242" i="33"/>
  <c r="G2241" i="33"/>
  <c r="G2240" i="33"/>
  <c r="G2239" i="33"/>
  <c r="G2238" i="33"/>
  <c r="G2237" i="33"/>
  <c r="G2236" i="33"/>
  <c r="G2235" i="33"/>
  <c r="G2234" i="33"/>
  <c r="G2233" i="33"/>
  <c r="G2232" i="33"/>
  <c r="G2231" i="33"/>
  <c r="G2230" i="33"/>
  <c r="G2229" i="33"/>
  <c r="G2228" i="33"/>
  <c r="G2227" i="33"/>
  <c r="G2226" i="33"/>
  <c r="G2225" i="33"/>
  <c r="G2224" i="33"/>
  <c r="G2223" i="33"/>
  <c r="G2222" i="33"/>
  <c r="G2221" i="33"/>
  <c r="G2220" i="33"/>
  <c r="G2219" i="33"/>
  <c r="G2218" i="33"/>
  <c r="G2217" i="33"/>
  <c r="G2216" i="33"/>
  <c r="G2215" i="33"/>
  <c r="G2214" i="33"/>
  <c r="G2213" i="33"/>
  <c r="G2212" i="33"/>
  <c r="G2211" i="33"/>
  <c r="G2210" i="33"/>
  <c r="G2209" i="33"/>
  <c r="G2208" i="33"/>
  <c r="G2207" i="33"/>
  <c r="G2206" i="33"/>
  <c r="G2205" i="33"/>
  <c r="G2204" i="33"/>
  <c r="G2203" i="33"/>
  <c r="G2202" i="33"/>
  <c r="G2201" i="33"/>
  <c r="G2200" i="33"/>
  <c r="G2199" i="33"/>
  <c r="G2198" i="33"/>
  <c r="G2197" i="33"/>
  <c r="G2196" i="33"/>
  <c r="G2195" i="33"/>
  <c r="G2194" i="33"/>
  <c r="G2193" i="33"/>
  <c r="G2192" i="33"/>
  <c r="G2191" i="33"/>
  <c r="G2190" i="33"/>
  <c r="G2189" i="33"/>
  <c r="G2188" i="33"/>
  <c r="G2187" i="33"/>
  <c r="G2186" i="33"/>
  <c r="G2185" i="33"/>
  <c r="G2184" i="33"/>
  <c r="G2183" i="33"/>
  <c r="G2182" i="33"/>
  <c r="G2181" i="33"/>
  <c r="G2180" i="33"/>
  <c r="G2179" i="33"/>
  <c r="G2178" i="33"/>
  <c r="G2177" i="33"/>
  <c r="G2176" i="33"/>
  <c r="G2175" i="33"/>
  <c r="G2174" i="33"/>
  <c r="G2173" i="33"/>
  <c r="G2172" i="33"/>
  <c r="G2171" i="33"/>
  <c r="G2170" i="33"/>
  <c r="G2169" i="33"/>
  <c r="G2168" i="33"/>
  <c r="G2167" i="33"/>
  <c r="G2166" i="33"/>
  <c r="G2165" i="33"/>
  <c r="G2164" i="33"/>
  <c r="G2163" i="33"/>
  <c r="G2162" i="33"/>
  <c r="G2161" i="33"/>
  <c r="G2160" i="33"/>
  <c r="G2159" i="33"/>
  <c r="G2158" i="33"/>
  <c r="G2157" i="33"/>
  <c r="G2156" i="33"/>
  <c r="G2155" i="33"/>
  <c r="G2154" i="33"/>
  <c r="G2153" i="33"/>
  <c r="G2152" i="33"/>
  <c r="G2151" i="33"/>
  <c r="G2150" i="33"/>
  <c r="G2149" i="33"/>
  <c r="G2148" i="33"/>
  <c r="G2147" i="33"/>
  <c r="G2146" i="33"/>
  <c r="G2145" i="33"/>
  <c r="G2144" i="33"/>
  <c r="G2143" i="33"/>
  <c r="G2142" i="33"/>
  <c r="G2141" i="33"/>
  <c r="G2140" i="33"/>
  <c r="G2139" i="33"/>
  <c r="G2138" i="33"/>
  <c r="G2137" i="33"/>
  <c r="G2136" i="33"/>
  <c r="G2135" i="33"/>
  <c r="G2134" i="33"/>
  <c r="G2133" i="33"/>
  <c r="G2132" i="33"/>
  <c r="G2131" i="33"/>
  <c r="G2130" i="33"/>
  <c r="G2129" i="33"/>
  <c r="G2128" i="33"/>
  <c r="G2127" i="33"/>
  <c r="G2126" i="33"/>
  <c r="G2125" i="33"/>
  <c r="G2124" i="33"/>
  <c r="G2123" i="33"/>
  <c r="G2122" i="33"/>
  <c r="G2121" i="33"/>
  <c r="G2120" i="33"/>
  <c r="G2119" i="33"/>
  <c r="G2118" i="33"/>
  <c r="G2117" i="33"/>
  <c r="G2116" i="33"/>
  <c r="G2115" i="33"/>
  <c r="G2114" i="33"/>
  <c r="G2113" i="33"/>
  <c r="G2112" i="33"/>
  <c r="G2111" i="33"/>
  <c r="G2110" i="33"/>
  <c r="G2109" i="33"/>
  <c r="G2108" i="33"/>
  <c r="G2107" i="33"/>
  <c r="G2106" i="33"/>
  <c r="G2105" i="33"/>
  <c r="G2104" i="33"/>
  <c r="G2103" i="33"/>
  <c r="G2102" i="33"/>
  <c r="G2101" i="33"/>
  <c r="G2100" i="33"/>
  <c r="G2099" i="33"/>
  <c r="G2098" i="33"/>
  <c r="G2097" i="33"/>
  <c r="G2096" i="33"/>
  <c r="G2095" i="33"/>
  <c r="G2094" i="33"/>
  <c r="G2093" i="33"/>
  <c r="G2092" i="33"/>
  <c r="G2091" i="33"/>
  <c r="G2090" i="33"/>
  <c r="G2089" i="33"/>
  <c r="G2088" i="33"/>
  <c r="G2087" i="33"/>
  <c r="G2086" i="33"/>
  <c r="G2085" i="33"/>
  <c r="G2084" i="33"/>
  <c r="G2083" i="33"/>
  <c r="G2082" i="33"/>
  <c r="G2081" i="33"/>
  <c r="G2080" i="33"/>
  <c r="G2079" i="33"/>
  <c r="G2078" i="33"/>
  <c r="G2077" i="33"/>
  <c r="G2076" i="33"/>
  <c r="G2075" i="33"/>
  <c r="G2074" i="33"/>
  <c r="G2073" i="33"/>
  <c r="G2072" i="33"/>
  <c r="G2071" i="33"/>
  <c r="G2070" i="33"/>
  <c r="G2069" i="33"/>
  <c r="G2068" i="33"/>
  <c r="G2067" i="33"/>
  <c r="G2066" i="33"/>
  <c r="G2065" i="33"/>
  <c r="G2064" i="33"/>
  <c r="G2063" i="33"/>
  <c r="G2062" i="33"/>
  <c r="G2061" i="33"/>
  <c r="G2060" i="33"/>
  <c r="G2059" i="33"/>
  <c r="G2058" i="33"/>
  <c r="G2057" i="33"/>
  <c r="G2056" i="33"/>
  <c r="G2055" i="33"/>
  <c r="G2054" i="33"/>
  <c r="G2053" i="33"/>
  <c r="G2052" i="33"/>
  <c r="G2051" i="33"/>
  <c r="G2050" i="33"/>
  <c r="G2049" i="33"/>
  <c r="G2048" i="33"/>
  <c r="G2047" i="33"/>
  <c r="G2046" i="33"/>
  <c r="G2045" i="33"/>
  <c r="G2044" i="33"/>
  <c r="G2043" i="33"/>
  <c r="G2042" i="33"/>
  <c r="G2041" i="33"/>
  <c r="G2040" i="33"/>
  <c r="G2039" i="33"/>
  <c r="G2038" i="33"/>
  <c r="G2037" i="33"/>
  <c r="G2036" i="33"/>
  <c r="G2035" i="33"/>
  <c r="G2034" i="33"/>
  <c r="G2033" i="33"/>
  <c r="G2032" i="33"/>
  <c r="G2031" i="33"/>
  <c r="G2030" i="33"/>
  <c r="G2029" i="33"/>
  <c r="G2028" i="33"/>
  <c r="G2027" i="33"/>
  <c r="G2026" i="33"/>
  <c r="G2025" i="33"/>
  <c r="G2024" i="33"/>
  <c r="G2023" i="33"/>
  <c r="G2022" i="33"/>
  <c r="G2021" i="33"/>
  <c r="G2020" i="33"/>
  <c r="G2019" i="33"/>
  <c r="G2018" i="33"/>
  <c r="G2017" i="33"/>
  <c r="G2016" i="33"/>
  <c r="G2015" i="33"/>
  <c r="G2014" i="33"/>
  <c r="G2013" i="33"/>
  <c r="G2012" i="33"/>
  <c r="G2011" i="33"/>
  <c r="G2010" i="33"/>
  <c r="G2009" i="33"/>
  <c r="G2008" i="33"/>
  <c r="G2007" i="33"/>
  <c r="G2006" i="33"/>
  <c r="G2005" i="33"/>
  <c r="G2004" i="33"/>
  <c r="G2003" i="33"/>
  <c r="G2002" i="33"/>
  <c r="G2001" i="33"/>
  <c r="G1999" i="33"/>
  <c r="G1998" i="33"/>
  <c r="G1997" i="33"/>
  <c r="G1996" i="33"/>
  <c r="G1995" i="33"/>
  <c r="G1994" i="33"/>
  <c r="G1993" i="33"/>
  <c r="G1992" i="33"/>
  <c r="G1991" i="33"/>
  <c r="G1990" i="33"/>
  <c r="G1989" i="33"/>
  <c r="G1988" i="33"/>
  <c r="G1987" i="33"/>
  <c r="G1986" i="33"/>
  <c r="G1985" i="33"/>
  <c r="G1984" i="33"/>
  <c r="G1983" i="33"/>
  <c r="G1982" i="33"/>
  <c r="G1981" i="33"/>
  <c r="G1980" i="33"/>
  <c r="G1979" i="33"/>
  <c r="G1978" i="33"/>
  <c r="G1977" i="33"/>
  <c r="G1976" i="33"/>
  <c r="G1975" i="33"/>
  <c r="G1974" i="33"/>
  <c r="G1973" i="33"/>
  <c r="G1972" i="33"/>
  <c r="G1971" i="33"/>
  <c r="G1970" i="33"/>
  <c r="G1969" i="33"/>
  <c r="G1968" i="33"/>
  <c r="G1967" i="33"/>
  <c r="G1966" i="33"/>
  <c r="G1965" i="33"/>
  <c r="G1964" i="33"/>
  <c r="G1963" i="33"/>
  <c r="G1962" i="33"/>
  <c r="G1961" i="33"/>
  <c r="G1960" i="33"/>
  <c r="G1959" i="33"/>
  <c r="G1958" i="33"/>
  <c r="G1957" i="33"/>
  <c r="G1956" i="33"/>
  <c r="G1955" i="33"/>
  <c r="G1954" i="33"/>
  <c r="G1953" i="33"/>
  <c r="G1952" i="33"/>
  <c r="G1951" i="33"/>
  <c r="G1950" i="33"/>
  <c r="G1949" i="33"/>
  <c r="G1948" i="33"/>
  <c r="G1947" i="33"/>
  <c r="G1946" i="33"/>
  <c r="G1945" i="33"/>
  <c r="G1944" i="33"/>
  <c r="G1943" i="33"/>
  <c r="G1942" i="33"/>
  <c r="G1941" i="33"/>
  <c r="G1940" i="33"/>
  <c r="G1939" i="33"/>
  <c r="G1938" i="33"/>
  <c r="G1937" i="33"/>
  <c r="G1936" i="33"/>
  <c r="G1935" i="33"/>
  <c r="G1934" i="33"/>
  <c r="G1933" i="33"/>
  <c r="G1932" i="33"/>
  <c r="G1931" i="33"/>
  <c r="G1930" i="33"/>
  <c r="G1929" i="33"/>
  <c r="G1928" i="33"/>
  <c r="G1927" i="33"/>
  <c r="G1926" i="33"/>
  <c r="G1925" i="33"/>
  <c r="G1924" i="33"/>
  <c r="G1923" i="33"/>
  <c r="G1922" i="33"/>
  <c r="G1921" i="33"/>
  <c r="G1920" i="33"/>
  <c r="G1919" i="33"/>
  <c r="G1918" i="33"/>
  <c r="G1917" i="33"/>
  <c r="G1916" i="33"/>
  <c r="G1915" i="33"/>
  <c r="G1914" i="33"/>
  <c r="G1913" i="33"/>
  <c r="G1912" i="33"/>
  <c r="G1911" i="33"/>
  <c r="G1910" i="33"/>
  <c r="G1909" i="33"/>
  <c r="G1908" i="33"/>
  <c r="G1907" i="33"/>
  <c r="G1906" i="33"/>
  <c r="G1905" i="33"/>
  <c r="G1904" i="33"/>
  <c r="G1903" i="33"/>
  <c r="G1902" i="33"/>
  <c r="G1901" i="33"/>
  <c r="G1900" i="33"/>
  <c r="G1899" i="33"/>
  <c r="G1898" i="33"/>
  <c r="G1897" i="33"/>
  <c r="G1896" i="33"/>
  <c r="G1895" i="33"/>
  <c r="G1894" i="33"/>
  <c r="G1893" i="33"/>
  <c r="G1892" i="33"/>
  <c r="G1891" i="33"/>
  <c r="G1890" i="33"/>
  <c r="G1889" i="33"/>
  <c r="G1888" i="33"/>
  <c r="G1887" i="33"/>
  <c r="G1886" i="33"/>
  <c r="G1885" i="33"/>
  <c r="G1884" i="33"/>
  <c r="G1883" i="33"/>
  <c r="G1882" i="33"/>
  <c r="G1881" i="33"/>
  <c r="G1880" i="33"/>
  <c r="G1879" i="33"/>
  <c r="G1878" i="33"/>
  <c r="G1877" i="33"/>
  <c r="G1876" i="33"/>
  <c r="G1875" i="33"/>
  <c r="G1874" i="33"/>
  <c r="G1873" i="33"/>
  <c r="G1872" i="33"/>
  <c r="G1871" i="33"/>
  <c r="G1870" i="33"/>
  <c r="G1869" i="33"/>
  <c r="G1868" i="33"/>
  <c r="G1867" i="33"/>
  <c r="G1866" i="33"/>
  <c r="G1865" i="33"/>
  <c r="G1864" i="33"/>
  <c r="G1863" i="33"/>
  <c r="G1862" i="33"/>
  <c r="G1861" i="33"/>
  <c r="G1860" i="33"/>
  <c r="G1859" i="33"/>
  <c r="G1858" i="33"/>
  <c r="G1857" i="33"/>
  <c r="G1856" i="33"/>
  <c r="G1855" i="33"/>
  <c r="G1854" i="33"/>
  <c r="G1853" i="33"/>
  <c r="G1852" i="33"/>
  <c r="G1851" i="33"/>
  <c r="G1850" i="33"/>
  <c r="G1849" i="33"/>
  <c r="G1848" i="33"/>
  <c r="G1847" i="33"/>
  <c r="G1846" i="33"/>
  <c r="G1845" i="33"/>
  <c r="G1844" i="33"/>
  <c r="G1843" i="33"/>
  <c r="G1842" i="33"/>
  <c r="G1841" i="33"/>
  <c r="G1840" i="33"/>
  <c r="G1839" i="33"/>
  <c r="G1838" i="33"/>
  <c r="G1837" i="33"/>
  <c r="G1836" i="33"/>
  <c r="G1835" i="33"/>
  <c r="G1834" i="33"/>
  <c r="G1833" i="33"/>
  <c r="G1832" i="33"/>
  <c r="G1831" i="33"/>
  <c r="G1830" i="33"/>
  <c r="G1829" i="33"/>
  <c r="G1828" i="33"/>
  <c r="G1827" i="33"/>
  <c r="G1826" i="33"/>
  <c r="G1825" i="33"/>
  <c r="G1824" i="33"/>
  <c r="G1823" i="33"/>
  <c r="G1822" i="33"/>
  <c r="G1821" i="33"/>
  <c r="G1820" i="33"/>
  <c r="G1819" i="33"/>
  <c r="G1818" i="33"/>
  <c r="G1817" i="33"/>
  <c r="G1816" i="33"/>
  <c r="G1815" i="33"/>
  <c r="G1814" i="33"/>
  <c r="G1813" i="33"/>
  <c r="G1812" i="33"/>
  <c r="G1811" i="33"/>
  <c r="G1810" i="33"/>
  <c r="G1809" i="33"/>
  <c r="G1808" i="33"/>
  <c r="G1807" i="33"/>
  <c r="G1806" i="33"/>
  <c r="G1805" i="33"/>
  <c r="G1804" i="33"/>
  <c r="G1803" i="33"/>
  <c r="G1802" i="33"/>
  <c r="G1801" i="33"/>
  <c r="G1800" i="33"/>
  <c r="G1799" i="33"/>
  <c r="G1798" i="33"/>
  <c r="G1797" i="33"/>
  <c r="G1796" i="33"/>
  <c r="G1795" i="33"/>
  <c r="G1794" i="33"/>
  <c r="G1793" i="33"/>
  <c r="G1792" i="33"/>
  <c r="G1791" i="33"/>
  <c r="G1790" i="33"/>
  <c r="G1789" i="33"/>
  <c r="G1788" i="33"/>
  <c r="G1787" i="33"/>
  <c r="G1786" i="33"/>
  <c r="G1785" i="33"/>
  <c r="G1784" i="33"/>
  <c r="G1783" i="33"/>
  <c r="G1782" i="33"/>
  <c r="G1781" i="33"/>
  <c r="G1780" i="33"/>
  <c r="G1779" i="33"/>
  <c r="G1778" i="33"/>
  <c r="G1777" i="33"/>
  <c r="G1776" i="33"/>
  <c r="G1775" i="33"/>
  <c r="G1774" i="33"/>
  <c r="G1773" i="33"/>
  <c r="G1772" i="33"/>
  <c r="G1771" i="33"/>
  <c r="G1770" i="33"/>
  <c r="G1769" i="33"/>
  <c r="G1768" i="33"/>
  <c r="G1767" i="33"/>
  <c r="G1766" i="33"/>
  <c r="G1765" i="33"/>
  <c r="G1764" i="33"/>
  <c r="G1763" i="33"/>
  <c r="G1762" i="33"/>
  <c r="G1761" i="33"/>
  <c r="G1760" i="33"/>
  <c r="G1759" i="33"/>
  <c r="G1758" i="33"/>
  <c r="G1757" i="33"/>
  <c r="G1756" i="33"/>
  <c r="G1755" i="33"/>
  <c r="G1754" i="33"/>
  <c r="G1753" i="33"/>
  <c r="G1752" i="33"/>
  <c r="G1751" i="33"/>
  <c r="G1750" i="33"/>
  <c r="G1749" i="33"/>
  <c r="G1748" i="33"/>
  <c r="G1747" i="33"/>
  <c r="G1746" i="33"/>
  <c r="G1745" i="33"/>
  <c r="G1744" i="33"/>
  <c r="G1743" i="33"/>
  <c r="G1742" i="33"/>
  <c r="G1741" i="33"/>
  <c r="G1740" i="33"/>
  <c r="G1739" i="33"/>
  <c r="G1738" i="33"/>
  <c r="G1737" i="33"/>
  <c r="G1736" i="33"/>
  <c r="G1735" i="33"/>
  <c r="G1734" i="33"/>
  <c r="G1733" i="33"/>
  <c r="G1732" i="33"/>
  <c r="G1731" i="33"/>
  <c r="G1730" i="33"/>
  <c r="G1729" i="33"/>
  <c r="G1728" i="33"/>
  <c r="G1727" i="33"/>
  <c r="G1726" i="33"/>
  <c r="G1725" i="33"/>
  <c r="G1724" i="33"/>
  <c r="G1723" i="33"/>
  <c r="G1722" i="33"/>
  <c r="G1721" i="33"/>
  <c r="G1720" i="33"/>
  <c r="G1719" i="33"/>
  <c r="G1718" i="33"/>
  <c r="G1717" i="33"/>
  <c r="G1716" i="33"/>
  <c r="G1715" i="33"/>
  <c r="G1714" i="33"/>
  <c r="G1713" i="33"/>
  <c r="G1712" i="33"/>
  <c r="G1711" i="33"/>
  <c r="G1710" i="33"/>
  <c r="G1709" i="33"/>
  <c r="G1708" i="33"/>
  <c r="G1707" i="33"/>
  <c r="G1706" i="33"/>
  <c r="G1705" i="33"/>
  <c r="G1704" i="33"/>
  <c r="G1703" i="33"/>
  <c r="G1702" i="33"/>
  <c r="G1701" i="33"/>
  <c r="G1700" i="33"/>
  <c r="G1699" i="33"/>
  <c r="G1698" i="33"/>
  <c r="G1697" i="33"/>
  <c r="G1696" i="33"/>
  <c r="G1695" i="33"/>
  <c r="G1694" i="33"/>
  <c r="G1693" i="33"/>
  <c r="G1692" i="33"/>
  <c r="G1691" i="33"/>
  <c r="G1690" i="33"/>
  <c r="G1689" i="33"/>
  <c r="G1688" i="33"/>
  <c r="G1687" i="33"/>
  <c r="G1686" i="33"/>
  <c r="G1685" i="33"/>
  <c r="G1684" i="33"/>
  <c r="G1683" i="33"/>
  <c r="G1682" i="33"/>
  <c r="G1681" i="33"/>
  <c r="G1680" i="33"/>
  <c r="G1679" i="33"/>
  <c r="G1678" i="33"/>
  <c r="G1677" i="33"/>
  <c r="G1676" i="33"/>
  <c r="G1675" i="33"/>
  <c r="G1674" i="33"/>
  <c r="G1673" i="33"/>
  <c r="G1672" i="33"/>
  <c r="G1671" i="33"/>
  <c r="G1670" i="33"/>
  <c r="G1669" i="33"/>
  <c r="G1668" i="33"/>
  <c r="G1667" i="33"/>
  <c r="G1666" i="33"/>
  <c r="G1665" i="33"/>
  <c r="G1664" i="33"/>
  <c r="G1663" i="33"/>
  <c r="G1662" i="33"/>
  <c r="G1661" i="33"/>
  <c r="G1660" i="33"/>
  <c r="G1659" i="33"/>
  <c r="G1658" i="33"/>
  <c r="G1657" i="33"/>
  <c r="G1656" i="33"/>
  <c r="G1655" i="33"/>
  <c r="G1654" i="33"/>
  <c r="G1653" i="33"/>
  <c r="G1652" i="33"/>
  <c r="G1651" i="33"/>
  <c r="G1650" i="33"/>
  <c r="G1649" i="33"/>
  <c r="G1648" i="33"/>
  <c r="G1647" i="33"/>
  <c r="G1646" i="33"/>
  <c r="G1645" i="33"/>
  <c r="G1644" i="33"/>
  <c r="G1643" i="33"/>
  <c r="G1642" i="33"/>
  <c r="G1641" i="33"/>
  <c r="G1640" i="33"/>
  <c r="G1639" i="33"/>
  <c r="G1638" i="33"/>
  <c r="G1637" i="33"/>
  <c r="G1636" i="33"/>
  <c r="G1635" i="33"/>
  <c r="G1634" i="33"/>
  <c r="G1633" i="33"/>
  <c r="G1632" i="33"/>
  <c r="G1631" i="33"/>
  <c r="G1630" i="33"/>
  <c r="G1629" i="33"/>
  <c r="G1628" i="33"/>
  <c r="G1627" i="33"/>
  <c r="G1626" i="33"/>
  <c r="G1625" i="33"/>
  <c r="G1624" i="33"/>
  <c r="G1623" i="33"/>
  <c r="G1622" i="33"/>
  <c r="G1621" i="33"/>
  <c r="G1620" i="33"/>
  <c r="G1619" i="33"/>
  <c r="G1618" i="33"/>
  <c r="G1617" i="33"/>
  <c r="G1616" i="33"/>
  <c r="G1615" i="33"/>
  <c r="G1614" i="33"/>
  <c r="G1613" i="33"/>
  <c r="G1612" i="33"/>
  <c r="G1611" i="33"/>
  <c r="G1610" i="33"/>
  <c r="G1609" i="33"/>
  <c r="G1608" i="33"/>
  <c r="G1607" i="33"/>
  <c r="G1606" i="33"/>
  <c r="G1605" i="33"/>
  <c r="G1604" i="33"/>
  <c r="G1603" i="33"/>
  <c r="G1602" i="33"/>
  <c r="G1601" i="33"/>
  <c r="G1600" i="33"/>
  <c r="G1599" i="33"/>
  <c r="G1598" i="33"/>
  <c r="G1597" i="33"/>
  <c r="G1596" i="33"/>
  <c r="G1595" i="33"/>
  <c r="G1594" i="33"/>
  <c r="G1593" i="33"/>
  <c r="G1592" i="33"/>
  <c r="G1591" i="33"/>
  <c r="G1590" i="33"/>
  <c r="G1589" i="33"/>
  <c r="G1588" i="33"/>
  <c r="G1587" i="33"/>
  <c r="G1586" i="33"/>
  <c r="G1585" i="33"/>
  <c r="G1584" i="33"/>
  <c r="G1583" i="33"/>
  <c r="G1582" i="33"/>
  <c r="G1581" i="33"/>
  <c r="G1580" i="33"/>
  <c r="G1579" i="33"/>
  <c r="G1578" i="33"/>
  <c r="G1577" i="33"/>
  <c r="G1576" i="33"/>
  <c r="G1575" i="33"/>
  <c r="G1574" i="33"/>
  <c r="G1573" i="33"/>
  <c r="G1572" i="33"/>
  <c r="G1571" i="33"/>
  <c r="G1570" i="33"/>
  <c r="G1569" i="33"/>
  <c r="G1568" i="33"/>
  <c r="G1567" i="33"/>
  <c r="G1566" i="33"/>
  <c r="G1565" i="33"/>
  <c r="G1564" i="33"/>
  <c r="G1563" i="33"/>
  <c r="G1562" i="33"/>
  <c r="G1561" i="33"/>
  <c r="G1560" i="33"/>
  <c r="G1559" i="33"/>
  <c r="G1558" i="33"/>
  <c r="G1557" i="33"/>
  <c r="G1556" i="33"/>
  <c r="G1555" i="33"/>
  <c r="G1554" i="33"/>
  <c r="G1553" i="33"/>
  <c r="G1552" i="33"/>
  <c r="G1551" i="33"/>
  <c r="G1550" i="33"/>
  <c r="G1549" i="33"/>
  <c r="G1548" i="33"/>
  <c r="G1547" i="33"/>
  <c r="G1546" i="33"/>
  <c r="G1545" i="33"/>
  <c r="G1544" i="33"/>
  <c r="G1543" i="33"/>
  <c r="G1542" i="33"/>
  <c r="G1541" i="33"/>
  <c r="G1540" i="33"/>
  <c r="G1539" i="33"/>
  <c r="G1538" i="33"/>
  <c r="G1537" i="33"/>
  <c r="G1536" i="33"/>
  <c r="G1535" i="33"/>
  <c r="G1534" i="33"/>
  <c r="G1533" i="33"/>
  <c r="G1532" i="33"/>
  <c r="G1531" i="33"/>
  <c r="G1530" i="33"/>
  <c r="G1529" i="33"/>
  <c r="G1528" i="33"/>
  <c r="G1527" i="33"/>
  <c r="G1526" i="33"/>
  <c r="G1525" i="33"/>
  <c r="G1524" i="33"/>
  <c r="G1523" i="33"/>
  <c r="G1522" i="33"/>
  <c r="G1521" i="33"/>
  <c r="G1520" i="33"/>
  <c r="G1519" i="33"/>
  <c r="G1518" i="33"/>
  <c r="G1517" i="33"/>
  <c r="G1516" i="33"/>
  <c r="G1515" i="33"/>
  <c r="G1514" i="33"/>
  <c r="G1513" i="33"/>
  <c r="G1512" i="33"/>
  <c r="G1511" i="33"/>
  <c r="G1510" i="33"/>
  <c r="G1509" i="33"/>
  <c r="G1508" i="33"/>
  <c r="G1507" i="33"/>
  <c r="G1506" i="33"/>
  <c r="G1505" i="33"/>
  <c r="G1504" i="33"/>
  <c r="G1503" i="33"/>
  <c r="G1502" i="33"/>
  <c r="G1501" i="33"/>
  <c r="G1500" i="33"/>
  <c r="G1499" i="33"/>
  <c r="G1498" i="33"/>
  <c r="G1497" i="33"/>
  <c r="G1496" i="33"/>
  <c r="G1495" i="33"/>
  <c r="G1494" i="33"/>
  <c r="G1493" i="33"/>
  <c r="G1492" i="33"/>
  <c r="G1491" i="33"/>
  <c r="G1490" i="33"/>
  <c r="G1489" i="33"/>
  <c r="G1488" i="33"/>
  <c r="G1487" i="33"/>
  <c r="G1486" i="33"/>
  <c r="G1485" i="33"/>
  <c r="G1484" i="33"/>
  <c r="G1483" i="33"/>
  <c r="G1482" i="33"/>
  <c r="G1481" i="33"/>
  <c r="G1480" i="33"/>
  <c r="G1479" i="33"/>
  <c r="G1478" i="33"/>
  <c r="G1477" i="33"/>
  <c r="G1476" i="33"/>
  <c r="G1475" i="33"/>
  <c r="G1474" i="33"/>
  <c r="G1473" i="33"/>
  <c r="G1472" i="33"/>
  <c r="G1471" i="33"/>
  <c r="G1470" i="33"/>
  <c r="G1469" i="33"/>
  <c r="G1468" i="33"/>
  <c r="G1467" i="33"/>
  <c r="G1466" i="33"/>
  <c r="G1465" i="33"/>
  <c r="G1464" i="33"/>
  <c r="G1463" i="33"/>
  <c r="G1462" i="33"/>
  <c r="G1461" i="33"/>
  <c r="G1460" i="33"/>
  <c r="G1459" i="33"/>
  <c r="G1458" i="33"/>
  <c r="G1457" i="33"/>
  <c r="G1456" i="33"/>
  <c r="G1455" i="33"/>
  <c r="G1454" i="33"/>
  <c r="G1453" i="33"/>
  <c r="G1452" i="33"/>
  <c r="G1451" i="33"/>
  <c r="G1450" i="33"/>
  <c r="G1449" i="33"/>
  <c r="G1448" i="33"/>
  <c r="G1447" i="33"/>
  <c r="G1446" i="33"/>
  <c r="G1445" i="33"/>
  <c r="G1444" i="33"/>
  <c r="G1443" i="33"/>
  <c r="G1442" i="33"/>
  <c r="G1441" i="33"/>
  <c r="G1440" i="33"/>
  <c r="G1439" i="33"/>
  <c r="G1438" i="33"/>
  <c r="G1437" i="33"/>
  <c r="G1436" i="33"/>
  <c r="G1435" i="33"/>
  <c r="G1434" i="33"/>
  <c r="G1433" i="33"/>
  <c r="G1432" i="33"/>
  <c r="G1431" i="33"/>
  <c r="G1430" i="33"/>
  <c r="G1429" i="33"/>
  <c r="G1428" i="33"/>
  <c r="G1427" i="33"/>
  <c r="G1426" i="33"/>
  <c r="G1425" i="33"/>
  <c r="G1424" i="33"/>
  <c r="G1423" i="33"/>
  <c r="G1422" i="33"/>
  <c r="G1421" i="33"/>
  <c r="G1420" i="33"/>
  <c r="G1419" i="33"/>
  <c r="G1418" i="33"/>
  <c r="G1417" i="33"/>
  <c r="G1416" i="33"/>
  <c r="G1415" i="33"/>
  <c r="G1414" i="33"/>
  <c r="G1413" i="33"/>
  <c r="G1412" i="33"/>
  <c r="G1411" i="33"/>
  <c r="G1410" i="33"/>
  <c r="G1409" i="33"/>
  <c r="G1408" i="33"/>
  <c r="G1407" i="33"/>
  <c r="G1406" i="33"/>
  <c r="G1405" i="33"/>
  <c r="G1404" i="33"/>
  <c r="G1403" i="33"/>
  <c r="G1402" i="33"/>
  <c r="G1401" i="33"/>
  <c r="G1400" i="33"/>
  <c r="G1399" i="33"/>
  <c r="G1398" i="33"/>
  <c r="G1397" i="33"/>
  <c r="G1396" i="33"/>
  <c r="G1395" i="33"/>
  <c r="G1394" i="33"/>
  <c r="G1393" i="33"/>
  <c r="G1392" i="33"/>
  <c r="G1391" i="33"/>
  <c r="G1390" i="33"/>
  <c r="G1389" i="33"/>
  <c r="G1388" i="33"/>
  <c r="G1387" i="33"/>
  <c r="G1386" i="33"/>
  <c r="G1385" i="33"/>
  <c r="G1384" i="33"/>
  <c r="G1383" i="33"/>
  <c r="G1382" i="33"/>
  <c r="G1381" i="33"/>
  <c r="G1380" i="33"/>
  <c r="G1379" i="33"/>
  <c r="G1378" i="33"/>
  <c r="G1377" i="33"/>
  <c r="G1376" i="33"/>
  <c r="G1375" i="33"/>
  <c r="G1374" i="33"/>
  <c r="G1373" i="33"/>
  <c r="G1372" i="33"/>
  <c r="G1371" i="33"/>
  <c r="G1370" i="33"/>
  <c r="G1369" i="33"/>
  <c r="G1368" i="33"/>
  <c r="G1367" i="33"/>
  <c r="G1366" i="33"/>
  <c r="G1365" i="33"/>
  <c r="G1364" i="33"/>
  <c r="G1363" i="33"/>
  <c r="G1362" i="33"/>
  <c r="G1361" i="33"/>
  <c r="G1360" i="33"/>
  <c r="G1359" i="33"/>
  <c r="G1358" i="33"/>
  <c r="G1357" i="33"/>
  <c r="G1356" i="33"/>
  <c r="G1355" i="33"/>
  <c r="G1354" i="33"/>
  <c r="G1353" i="33"/>
  <c r="G1352" i="33"/>
  <c r="G1351" i="33"/>
  <c r="G1350" i="33"/>
  <c r="G1349" i="33"/>
  <c r="G1348" i="33"/>
  <c r="G1347" i="33"/>
  <c r="G1346" i="33"/>
  <c r="G1345" i="33"/>
  <c r="G1344" i="33"/>
  <c r="G1343" i="33"/>
  <c r="G1342" i="33"/>
  <c r="G1341" i="33"/>
  <c r="G1340" i="33"/>
  <c r="G1339" i="33"/>
  <c r="G1338" i="33"/>
  <c r="G1337" i="33"/>
  <c r="G1336" i="33"/>
  <c r="G1335" i="33"/>
  <c r="G1334" i="33"/>
  <c r="G1333" i="33"/>
  <c r="G1332" i="33"/>
  <c r="G1331" i="33"/>
  <c r="G1330" i="33"/>
  <c r="G1329" i="33"/>
  <c r="G1328" i="33"/>
  <c r="G1327" i="33"/>
  <c r="G1326" i="33"/>
  <c r="G1325" i="33"/>
  <c r="G1324" i="33"/>
  <c r="G1323" i="33"/>
  <c r="G1322" i="33"/>
  <c r="G1321" i="33"/>
  <c r="G1320" i="33"/>
  <c r="G1319" i="33"/>
  <c r="G1318" i="33"/>
  <c r="G1317" i="33"/>
  <c r="G1316" i="33"/>
  <c r="G1315" i="33"/>
  <c r="G1314" i="33"/>
  <c r="G1313" i="33"/>
  <c r="G1312" i="33"/>
  <c r="G1311" i="33"/>
  <c r="G1310" i="33"/>
  <c r="G1309" i="33"/>
  <c r="G1308" i="33"/>
  <c r="G1307" i="33"/>
  <c r="G1306" i="33"/>
  <c r="G1305" i="33"/>
  <c r="G1304" i="33"/>
  <c r="G1303" i="33"/>
  <c r="G1302" i="33"/>
  <c r="G1301" i="33"/>
  <c r="G1300" i="33"/>
  <c r="G1299" i="33"/>
  <c r="G1298" i="33"/>
  <c r="G1297" i="33"/>
  <c r="G1296" i="33"/>
  <c r="G1295" i="33"/>
  <c r="G1294" i="33"/>
  <c r="G1293" i="33"/>
  <c r="G1292" i="33"/>
  <c r="G1291" i="33"/>
  <c r="G1290" i="33"/>
  <c r="G1289" i="33"/>
  <c r="G1288" i="33"/>
  <c r="G1287" i="33"/>
  <c r="G1286" i="33"/>
  <c r="G1285" i="33"/>
  <c r="G1284" i="33"/>
  <c r="G1283" i="33"/>
  <c r="G1282" i="33"/>
  <c r="G1281" i="33"/>
  <c r="G1280" i="33"/>
  <c r="G1279" i="33"/>
  <c r="G1278" i="33"/>
  <c r="G1277" i="33"/>
  <c r="G1276" i="33"/>
  <c r="G1275" i="33"/>
  <c r="G1274" i="33"/>
  <c r="G1273" i="33"/>
  <c r="G1272" i="33"/>
  <c r="G1271" i="33"/>
  <c r="G1270" i="33"/>
  <c r="G1269" i="33"/>
  <c r="G1268" i="33"/>
  <c r="G1267" i="33"/>
  <c r="G1266" i="33"/>
  <c r="G1265" i="33"/>
  <c r="G1264" i="33"/>
  <c r="G1263" i="33"/>
  <c r="G1262" i="33"/>
  <c r="G1261" i="33"/>
  <c r="G1260" i="33"/>
  <c r="G1259" i="33"/>
  <c r="G1258" i="33"/>
  <c r="G1257" i="33"/>
  <c r="G1256" i="33"/>
  <c r="G1255" i="33"/>
  <c r="G1254" i="33"/>
  <c r="G1253" i="33"/>
  <c r="G1252" i="33"/>
  <c r="G1251" i="33"/>
  <c r="G1250" i="33"/>
  <c r="G1249" i="33"/>
  <c r="G1248" i="33"/>
  <c r="G1247" i="33"/>
  <c r="G1246" i="33"/>
  <c r="G1245" i="33"/>
  <c r="G1244" i="33"/>
  <c r="G1243" i="33"/>
  <c r="G1242" i="33"/>
  <c r="G1241" i="33"/>
  <c r="G1240" i="33"/>
  <c r="G1239" i="33"/>
  <c r="G1238" i="33"/>
  <c r="G1237" i="33"/>
  <c r="G1236" i="33"/>
  <c r="G1235" i="33"/>
  <c r="G1234" i="33"/>
  <c r="G1233" i="33"/>
  <c r="G1232" i="33"/>
  <c r="G1231" i="33"/>
  <c r="G1230" i="33"/>
  <c r="G1229" i="33"/>
  <c r="G1228" i="33"/>
  <c r="G1227" i="33"/>
  <c r="G1226" i="33"/>
  <c r="G1225" i="33"/>
  <c r="G1224" i="33"/>
  <c r="G1223" i="33"/>
  <c r="G1222" i="33"/>
  <c r="G1221" i="33"/>
  <c r="G1220" i="33"/>
  <c r="G1219" i="33"/>
  <c r="G1218" i="33"/>
  <c r="G1217" i="33"/>
  <c r="G1216" i="33"/>
  <c r="G1215" i="33"/>
  <c r="G1214" i="33"/>
  <c r="G1213" i="33"/>
  <c r="G1212" i="33"/>
  <c r="G1211" i="33"/>
  <c r="G1210" i="33"/>
  <c r="G1209" i="33"/>
  <c r="G1208" i="33"/>
  <c r="G1207" i="33"/>
  <c r="G1206" i="33"/>
  <c r="G1205" i="33"/>
  <c r="G1204" i="33"/>
  <c r="G1203" i="33"/>
  <c r="G1202" i="33"/>
  <c r="G1201" i="33"/>
  <c r="G1200" i="33"/>
  <c r="G1199" i="33"/>
  <c r="G1198" i="33"/>
  <c r="G1197" i="33"/>
  <c r="G1196" i="33"/>
  <c r="G1195" i="33"/>
  <c r="G1194" i="33"/>
  <c r="G1193" i="33"/>
  <c r="G1192" i="33"/>
  <c r="G1191" i="33"/>
  <c r="G1190" i="33"/>
  <c r="G1189" i="33"/>
  <c r="G1188" i="33"/>
  <c r="G1187" i="33"/>
  <c r="G1186" i="33"/>
  <c r="G1185" i="33"/>
  <c r="G1184" i="33"/>
  <c r="G1183" i="33"/>
  <c r="G1182" i="33"/>
  <c r="G1181" i="33"/>
  <c r="G1180" i="33"/>
  <c r="G1179" i="33"/>
  <c r="G1178" i="33"/>
  <c r="G1177" i="33"/>
  <c r="G1176" i="33"/>
  <c r="G1175" i="33"/>
  <c r="G1174" i="33"/>
  <c r="G1173" i="33"/>
  <c r="G1172" i="33"/>
  <c r="G1171" i="33"/>
  <c r="G1170" i="33"/>
  <c r="G1169" i="33"/>
  <c r="G1168" i="33"/>
  <c r="G1167" i="33"/>
  <c r="G1166" i="33"/>
  <c r="G1165" i="33"/>
  <c r="G1164" i="33"/>
  <c r="G1163" i="33"/>
  <c r="G1162" i="33"/>
  <c r="G1161" i="33"/>
  <c r="G1160" i="33"/>
  <c r="G1159" i="33"/>
  <c r="G1158" i="33"/>
  <c r="G1157" i="33"/>
  <c r="G1156" i="33"/>
  <c r="G1155" i="33"/>
  <c r="G1154" i="33"/>
  <c r="G1153" i="33"/>
  <c r="G1152" i="33"/>
  <c r="G1151" i="33"/>
  <c r="G1150" i="33"/>
  <c r="G1149" i="33"/>
  <c r="G1148" i="33"/>
  <c r="G1147" i="33"/>
  <c r="G1146" i="33"/>
  <c r="G1145" i="33"/>
  <c r="G1144" i="33"/>
  <c r="G1143" i="33"/>
  <c r="G1142" i="33"/>
  <c r="G1141" i="33"/>
  <c r="G1140" i="33"/>
  <c r="G1139" i="33"/>
  <c r="G1138" i="33"/>
  <c r="G1137" i="33"/>
  <c r="G1136" i="33"/>
  <c r="G1135" i="33"/>
  <c r="G1134" i="33"/>
  <c r="G1133" i="33"/>
  <c r="G1132" i="33"/>
  <c r="G1131" i="33"/>
  <c r="G1130" i="33"/>
  <c r="G1129" i="33"/>
  <c r="G1128" i="33"/>
  <c r="G1127" i="33"/>
  <c r="G1126" i="33"/>
  <c r="G1125" i="33"/>
  <c r="G1124" i="33"/>
  <c r="G1123" i="33"/>
  <c r="G1122" i="33"/>
  <c r="G1121" i="33"/>
  <c r="G1120" i="33"/>
  <c r="G1119" i="33"/>
  <c r="G1118" i="33"/>
  <c r="G1117" i="33"/>
  <c r="G1116" i="33"/>
  <c r="G1115" i="33"/>
  <c r="G1114" i="33"/>
  <c r="G1113" i="33"/>
  <c r="G1112" i="33"/>
  <c r="G1111" i="33"/>
  <c r="G1110" i="33"/>
  <c r="G1109" i="33"/>
  <c r="G1108" i="33"/>
  <c r="G1107" i="33"/>
  <c r="G1106" i="33"/>
  <c r="G1105" i="33"/>
  <c r="G1104" i="33"/>
  <c r="G1103" i="33"/>
  <c r="G1102" i="33"/>
  <c r="G1101" i="33"/>
  <c r="G1100" i="33"/>
  <c r="G1099" i="33"/>
  <c r="G1098" i="33"/>
  <c r="G1097" i="33"/>
  <c r="G1096" i="33"/>
  <c r="G1095" i="33"/>
  <c r="G1094" i="33"/>
  <c r="G1093" i="33"/>
  <c r="G1092" i="33"/>
  <c r="G1091" i="33"/>
  <c r="G1090" i="33"/>
  <c r="G1089" i="33"/>
  <c r="G1088" i="33"/>
  <c r="G1087" i="33"/>
  <c r="G1086" i="33"/>
  <c r="G1085" i="33"/>
  <c r="G1084" i="33"/>
  <c r="G1083" i="33"/>
  <c r="G1082" i="33"/>
  <c r="G1081" i="33"/>
  <c r="G1080" i="33"/>
  <c r="G1079" i="33"/>
  <c r="G1078" i="33"/>
  <c r="G1077" i="33"/>
  <c r="G1076" i="33"/>
  <c r="G1075" i="33"/>
  <c r="G1074" i="33"/>
  <c r="G1073" i="33"/>
  <c r="G1072" i="33"/>
  <c r="G1071" i="33"/>
  <c r="G1070" i="33"/>
  <c r="G1069" i="33"/>
  <c r="G1068" i="33"/>
  <c r="G1067" i="33"/>
  <c r="G1066" i="33"/>
  <c r="G1065" i="33"/>
  <c r="G1064" i="33"/>
  <c r="G1063" i="33"/>
  <c r="G1062" i="33"/>
  <c r="G1061" i="33"/>
  <c r="G1060" i="33"/>
  <c r="G1059" i="33"/>
  <c r="G1058" i="33"/>
  <c r="G1057" i="33"/>
  <c r="G1056" i="33"/>
  <c r="G1055" i="33"/>
  <c r="G1054" i="33"/>
  <c r="G1053" i="33"/>
  <c r="G1052" i="33"/>
  <c r="G1051" i="33"/>
  <c r="G1050" i="33"/>
  <c r="G1049" i="33"/>
  <c r="G1048" i="33"/>
  <c r="G1047" i="33"/>
  <c r="G1046" i="33"/>
  <c r="G1045" i="33"/>
  <c r="G1044" i="33"/>
  <c r="G1043" i="33"/>
  <c r="G1042" i="33"/>
  <c r="G1041" i="33"/>
  <c r="G1040" i="33"/>
  <c r="G1039" i="33"/>
  <c r="G1038" i="33"/>
  <c r="G1037" i="33"/>
  <c r="G1036" i="33"/>
  <c r="G1035" i="33"/>
  <c r="G1034" i="33"/>
  <c r="G1033" i="33"/>
  <c r="G1032" i="33"/>
  <c r="G1031" i="33"/>
  <c r="G1030" i="33"/>
  <c r="G1029" i="33"/>
  <c r="G1028" i="33"/>
  <c r="G1027" i="33"/>
  <c r="G1026" i="33"/>
  <c r="G1025" i="33"/>
  <c r="G1024" i="33"/>
  <c r="G1023" i="33"/>
  <c r="G1022" i="33"/>
  <c r="G1021" i="33"/>
  <c r="G1020" i="33"/>
  <c r="G1019" i="33"/>
  <c r="G1018" i="33"/>
  <c r="G1017" i="33"/>
  <c r="G1016" i="33"/>
  <c r="G1015" i="33"/>
  <c r="G1014" i="33"/>
  <c r="G1013" i="33"/>
  <c r="G1012" i="33"/>
  <c r="G1011" i="33"/>
  <c r="G1010" i="33"/>
  <c r="G1009" i="33"/>
  <c r="G1008" i="33"/>
  <c r="G1007" i="33"/>
  <c r="G1006" i="33"/>
  <c r="G1005" i="33"/>
  <c r="G1004" i="33"/>
  <c r="G1003" i="33"/>
  <c r="G1002" i="33"/>
  <c r="G1001" i="33"/>
  <c r="G1000" i="33"/>
  <c r="G999" i="33"/>
  <c r="G998" i="33"/>
  <c r="G997" i="33"/>
  <c r="G996" i="33"/>
  <c r="G995" i="33"/>
  <c r="G994" i="33"/>
  <c r="G993" i="33"/>
  <c r="G992" i="33"/>
  <c r="G991" i="33"/>
  <c r="G990" i="33"/>
  <c r="G989" i="33"/>
  <c r="G988" i="33"/>
  <c r="G987" i="33"/>
  <c r="G986" i="33"/>
  <c r="G985" i="33"/>
  <c r="G984" i="33"/>
  <c r="G983" i="33"/>
  <c r="G982" i="33"/>
  <c r="G981" i="33"/>
  <c r="G980" i="33"/>
  <c r="G979" i="33"/>
  <c r="G978" i="33"/>
  <c r="G977" i="33"/>
  <c r="G976" i="33"/>
  <c r="G975" i="33"/>
  <c r="G974" i="33"/>
  <c r="G973" i="33"/>
  <c r="G972" i="33"/>
  <c r="G971" i="33"/>
  <c r="G970" i="33"/>
  <c r="G969" i="33"/>
  <c r="G968" i="33"/>
  <c r="G967" i="33"/>
  <c r="G966" i="33"/>
  <c r="G965" i="33"/>
  <c r="G964" i="33"/>
  <c r="G963" i="33"/>
  <c r="G962" i="33"/>
  <c r="G961" i="33"/>
  <c r="G960" i="33"/>
  <c r="G959" i="33"/>
  <c r="G958" i="33"/>
  <c r="G957" i="33"/>
  <c r="G956" i="33"/>
  <c r="G955" i="33"/>
  <c r="G954" i="33"/>
  <c r="G953" i="33"/>
  <c r="G952" i="33"/>
  <c r="G951" i="33"/>
  <c r="G950" i="33"/>
  <c r="G949" i="33"/>
  <c r="G948" i="33"/>
  <c r="G947" i="33"/>
  <c r="G946" i="33"/>
  <c r="G945" i="33"/>
  <c r="G944" i="33"/>
  <c r="G943" i="33"/>
  <c r="G942" i="33"/>
  <c r="G941" i="33"/>
  <c r="G940" i="33"/>
  <c r="G939" i="33"/>
  <c r="G938" i="33"/>
  <c r="G937" i="33"/>
  <c r="G936" i="33"/>
  <c r="G935" i="33"/>
  <c r="G934" i="33"/>
  <c r="G933" i="33"/>
  <c r="G932" i="33"/>
  <c r="G931" i="33"/>
  <c r="G930" i="33"/>
  <c r="G929" i="33"/>
  <c r="G928" i="33"/>
  <c r="G927" i="33"/>
  <c r="G926" i="33"/>
  <c r="G925" i="33"/>
  <c r="G924" i="33"/>
  <c r="G923" i="33"/>
  <c r="G922" i="33"/>
  <c r="G921" i="33"/>
  <c r="G920" i="33"/>
  <c r="G919" i="33"/>
  <c r="G918" i="33"/>
  <c r="G917" i="33"/>
  <c r="G916" i="33"/>
  <c r="G915" i="33"/>
  <c r="G914" i="33"/>
  <c r="G913" i="33"/>
  <c r="G912" i="33"/>
  <c r="G911" i="33"/>
  <c r="G910" i="33"/>
  <c r="G909" i="33"/>
  <c r="G908" i="33"/>
  <c r="G907" i="33"/>
  <c r="G906" i="33"/>
  <c r="G905" i="33"/>
  <c r="G904" i="33"/>
  <c r="G903" i="33"/>
  <c r="G902" i="33"/>
  <c r="G901" i="33"/>
  <c r="G900" i="33"/>
  <c r="G899" i="33"/>
  <c r="G898" i="33"/>
  <c r="G897" i="33"/>
  <c r="G896" i="33"/>
  <c r="G895" i="33"/>
  <c r="G894" i="33"/>
  <c r="G893" i="33"/>
  <c r="G892" i="33"/>
  <c r="G891" i="33"/>
  <c r="G890" i="33"/>
  <c r="G889" i="33"/>
  <c r="G888" i="33"/>
  <c r="G887" i="33"/>
  <c r="G886" i="33"/>
  <c r="G885" i="33"/>
  <c r="G884" i="33"/>
  <c r="G883" i="33"/>
  <c r="G882" i="33"/>
  <c r="G881" i="33"/>
  <c r="G880" i="33"/>
  <c r="G879" i="33"/>
  <c r="G878" i="33"/>
  <c r="G877" i="33"/>
  <c r="G876" i="33"/>
  <c r="G875" i="33"/>
  <c r="G874" i="33"/>
  <c r="G873" i="33"/>
  <c r="G872" i="33"/>
  <c r="G871" i="33"/>
  <c r="G870" i="33"/>
  <c r="G869" i="33"/>
  <c r="G868" i="33"/>
  <c r="G867" i="33"/>
  <c r="G866" i="33"/>
  <c r="G865" i="33"/>
  <c r="G864" i="33"/>
  <c r="G863" i="33"/>
  <c r="G862" i="33"/>
  <c r="G861" i="33"/>
  <c r="G860" i="33"/>
  <c r="G859" i="33"/>
  <c r="G858" i="33"/>
  <c r="G857" i="33"/>
  <c r="G856" i="33"/>
  <c r="G855" i="33"/>
  <c r="G854" i="33"/>
  <c r="G853" i="33"/>
  <c r="G852" i="33"/>
  <c r="G851" i="33"/>
  <c r="G850" i="33"/>
  <c r="G849" i="33"/>
  <c r="G848" i="33"/>
  <c r="G847" i="33"/>
  <c r="G846" i="33"/>
  <c r="G845" i="33"/>
  <c r="G844" i="33"/>
  <c r="G843" i="33"/>
  <c r="G842" i="33"/>
  <c r="G841" i="33"/>
  <c r="G840" i="33"/>
  <c r="G839" i="33"/>
  <c r="G838" i="33"/>
  <c r="G837" i="33"/>
  <c r="G836" i="33"/>
  <c r="G835" i="33"/>
  <c r="G834" i="33"/>
  <c r="G833" i="33"/>
  <c r="G832" i="33"/>
  <c r="G831" i="33"/>
  <c r="G830" i="33"/>
  <c r="G829" i="33"/>
  <c r="G828" i="33"/>
  <c r="G827" i="33"/>
  <c r="G826" i="33"/>
  <c r="G825" i="33"/>
  <c r="G824" i="33"/>
  <c r="G823" i="33"/>
  <c r="G822" i="33"/>
  <c r="G821" i="33"/>
  <c r="G820" i="33"/>
  <c r="G819" i="33"/>
  <c r="G818" i="33"/>
  <c r="G817" i="33"/>
  <c r="G816" i="33"/>
  <c r="G815" i="33"/>
  <c r="G814" i="33"/>
  <c r="G813" i="33"/>
  <c r="G812" i="33"/>
  <c r="G811" i="33"/>
  <c r="G810" i="33"/>
  <c r="G809" i="33"/>
  <c r="G808" i="33"/>
  <c r="G807" i="33"/>
  <c r="G806" i="33"/>
  <c r="G805" i="33"/>
  <c r="G804" i="33"/>
  <c r="G803" i="33"/>
  <c r="G802" i="33"/>
  <c r="G801" i="33"/>
  <c r="G800" i="33"/>
  <c r="G799" i="33"/>
  <c r="G798" i="33"/>
  <c r="G797" i="33"/>
  <c r="G796" i="33"/>
  <c r="G795" i="33"/>
  <c r="G794" i="33"/>
  <c r="G793" i="33"/>
  <c r="G792" i="33"/>
  <c r="G791" i="33"/>
  <c r="G790" i="33"/>
  <c r="G789" i="33"/>
  <c r="G788" i="33"/>
  <c r="G787" i="33"/>
  <c r="G786" i="33"/>
  <c r="G785" i="33"/>
  <c r="G784" i="33"/>
  <c r="G783" i="33"/>
  <c r="G782" i="33"/>
  <c r="G781" i="33"/>
  <c r="G780" i="33"/>
  <c r="G779" i="33"/>
  <c r="G778" i="33"/>
  <c r="G777" i="33"/>
  <c r="G776" i="33"/>
  <c r="G775" i="33"/>
  <c r="G774" i="33"/>
  <c r="G773" i="33"/>
  <c r="G772" i="33"/>
  <c r="G771" i="33"/>
  <c r="G770" i="33"/>
  <c r="G769" i="33"/>
  <c r="G768" i="33"/>
  <c r="G767" i="33"/>
  <c r="G766" i="33"/>
  <c r="G765" i="33"/>
  <c r="G764" i="33"/>
  <c r="G763" i="33"/>
  <c r="G762" i="33"/>
  <c r="G761" i="33"/>
  <c r="G760" i="33"/>
  <c r="G759" i="33"/>
  <c r="G758" i="33"/>
  <c r="G757" i="33"/>
  <c r="G756" i="33"/>
  <c r="G755" i="33"/>
  <c r="G754" i="33"/>
  <c r="G753" i="33"/>
  <c r="G752" i="33"/>
  <c r="G751" i="33"/>
  <c r="G750" i="33"/>
  <c r="G749" i="33"/>
  <c r="G748" i="33"/>
  <c r="G747" i="33"/>
  <c r="G746" i="33"/>
  <c r="G745" i="33"/>
  <c r="G744" i="33"/>
  <c r="G743" i="33"/>
  <c r="G742" i="33"/>
  <c r="G741" i="33"/>
  <c r="G740" i="33"/>
  <c r="G739" i="33"/>
  <c r="G738" i="33"/>
  <c r="G737" i="33"/>
  <c r="G736" i="33"/>
  <c r="G735" i="33"/>
  <c r="G734" i="33"/>
  <c r="G733" i="33"/>
  <c r="G732" i="33"/>
  <c r="G731" i="33"/>
  <c r="G730" i="33"/>
  <c r="G729" i="33"/>
  <c r="G728" i="33"/>
  <c r="G727" i="33"/>
  <c r="G726" i="33"/>
  <c r="G725" i="33"/>
  <c r="G724" i="33"/>
  <c r="G723" i="33"/>
  <c r="G722" i="33"/>
  <c r="G721" i="33"/>
  <c r="G720" i="33"/>
  <c r="G719" i="33"/>
  <c r="G718" i="33"/>
  <c r="G717" i="33"/>
  <c r="G716" i="33"/>
  <c r="G715" i="33"/>
  <c r="G714" i="33"/>
  <c r="G713" i="33"/>
  <c r="G712" i="33"/>
  <c r="G711" i="33"/>
  <c r="G710" i="33"/>
  <c r="G709" i="33"/>
  <c r="G708" i="33"/>
  <c r="G707" i="33"/>
  <c r="G706" i="33"/>
  <c r="G705" i="33"/>
  <c r="G704" i="33"/>
  <c r="G703" i="33"/>
  <c r="G702" i="33"/>
  <c r="G701" i="33"/>
  <c r="G700" i="33"/>
  <c r="G699" i="33"/>
  <c r="G698" i="33"/>
  <c r="G697" i="33"/>
  <c r="G696" i="33"/>
  <c r="G695" i="33"/>
  <c r="G694" i="33"/>
  <c r="G693" i="33"/>
  <c r="G692" i="33"/>
  <c r="G691" i="33"/>
  <c r="G690" i="33"/>
  <c r="G689" i="33"/>
  <c r="G688" i="33"/>
  <c r="G687" i="33"/>
  <c r="G686" i="33"/>
  <c r="G685" i="33"/>
  <c r="G684" i="33"/>
  <c r="G683" i="33"/>
  <c r="G682" i="33"/>
  <c r="G681" i="33"/>
  <c r="G680" i="33"/>
  <c r="G679" i="33"/>
  <c r="G678" i="33"/>
  <c r="G677" i="33"/>
  <c r="G676" i="33"/>
  <c r="G675" i="33"/>
  <c r="G674" i="33"/>
  <c r="G673" i="33"/>
  <c r="G672" i="33"/>
  <c r="G671" i="33"/>
  <c r="G670" i="33"/>
  <c r="G669" i="33"/>
  <c r="G668" i="33"/>
  <c r="G667" i="33"/>
  <c r="G666" i="33"/>
  <c r="G665" i="33"/>
  <c r="G664" i="33"/>
  <c r="G663" i="33"/>
  <c r="G662" i="33"/>
  <c r="G661" i="33"/>
  <c r="G660" i="33"/>
  <c r="G659" i="33"/>
  <c r="G658" i="33"/>
  <c r="G657" i="33"/>
  <c r="G656" i="33"/>
  <c r="G655" i="33"/>
  <c r="G654" i="33"/>
  <c r="G653" i="33"/>
  <c r="G652" i="33"/>
  <c r="G651" i="33"/>
  <c r="G650" i="33"/>
  <c r="G649" i="33"/>
  <c r="G648" i="33"/>
  <c r="G647" i="33"/>
  <c r="G646" i="33"/>
  <c r="G645" i="33"/>
  <c r="G644" i="33"/>
  <c r="G643" i="33"/>
  <c r="G642" i="33"/>
  <c r="G641" i="33"/>
  <c r="G640" i="33"/>
  <c r="G639" i="33"/>
  <c r="G638" i="33"/>
  <c r="G637" i="33"/>
  <c r="G636" i="33"/>
  <c r="G635" i="33"/>
  <c r="G634" i="33"/>
  <c r="G633" i="33"/>
  <c r="G632" i="33"/>
  <c r="G631" i="33"/>
  <c r="G630" i="33"/>
  <c r="G629" i="33"/>
  <c r="G628" i="33"/>
  <c r="G627" i="33"/>
  <c r="G626" i="33"/>
  <c r="G625" i="33"/>
  <c r="G624" i="33"/>
  <c r="G623" i="33"/>
  <c r="G622" i="33"/>
  <c r="G621" i="33"/>
  <c r="G620" i="33"/>
  <c r="G619" i="33"/>
  <c r="G618" i="33"/>
  <c r="G617" i="33"/>
  <c r="G616" i="33"/>
  <c r="G615" i="33"/>
  <c r="G614" i="33"/>
  <c r="G613" i="33"/>
  <c r="G612" i="33"/>
  <c r="G611" i="33"/>
  <c r="G610" i="33"/>
  <c r="G609" i="33"/>
  <c r="G608" i="33"/>
  <c r="G607" i="33"/>
  <c r="G606" i="33"/>
  <c r="G605" i="33"/>
  <c r="G604" i="33"/>
  <c r="G603" i="33"/>
  <c r="G602" i="33"/>
  <c r="G601" i="33"/>
  <c r="G600" i="33"/>
  <c r="G599" i="33"/>
  <c r="G598" i="33"/>
  <c r="G597" i="33"/>
  <c r="G596" i="33"/>
  <c r="G595" i="33"/>
  <c r="G594" i="33"/>
  <c r="G593" i="33"/>
  <c r="G592" i="33"/>
  <c r="G591" i="33"/>
  <c r="G590" i="33"/>
  <c r="G589" i="33"/>
  <c r="G588" i="33"/>
  <c r="G587" i="33"/>
  <c r="G586" i="33"/>
  <c r="G585" i="33"/>
  <c r="G584" i="33"/>
  <c r="G583" i="33"/>
  <c r="G582" i="33"/>
  <c r="G581" i="33"/>
  <c r="G580" i="33"/>
  <c r="G579" i="33"/>
  <c r="G578" i="33"/>
  <c r="G577" i="33"/>
  <c r="G576" i="33"/>
  <c r="G575" i="33"/>
  <c r="G574" i="33"/>
  <c r="G573" i="33"/>
  <c r="G572" i="33"/>
  <c r="G571" i="33"/>
  <c r="G570" i="33"/>
  <c r="G569" i="33"/>
  <c r="G568" i="33"/>
  <c r="G567" i="33"/>
  <c r="G566" i="33"/>
  <c r="G565" i="33"/>
  <c r="G564" i="33"/>
  <c r="G563" i="33"/>
  <c r="G562" i="33"/>
  <c r="G561" i="33"/>
  <c r="G560" i="33"/>
  <c r="G559" i="33"/>
  <c r="G558" i="33"/>
  <c r="G557" i="33"/>
  <c r="G556" i="33"/>
  <c r="G555" i="33"/>
  <c r="G554" i="33"/>
  <c r="G553" i="33"/>
  <c r="G552" i="33"/>
  <c r="G551" i="33"/>
  <c r="G550" i="33"/>
  <c r="G549" i="33"/>
  <c r="G548" i="33"/>
  <c r="G547" i="33"/>
  <c r="G546" i="33"/>
  <c r="G545" i="33"/>
  <c r="G544" i="33"/>
  <c r="G543" i="33"/>
  <c r="G542" i="33"/>
  <c r="G541" i="33"/>
  <c r="G540" i="33"/>
  <c r="G539" i="33"/>
  <c r="G538" i="33"/>
  <c r="G537" i="33"/>
  <c r="G536" i="33"/>
  <c r="G535" i="33"/>
  <c r="G534" i="33"/>
  <c r="G533" i="33"/>
  <c r="G532" i="33"/>
  <c r="G531" i="33"/>
  <c r="G530" i="33"/>
  <c r="G529" i="33"/>
  <c r="G528" i="33"/>
  <c r="G527" i="33"/>
  <c r="G526" i="33"/>
  <c r="G525" i="33"/>
  <c r="G524" i="33"/>
  <c r="G523" i="33"/>
  <c r="G522" i="33"/>
  <c r="G521" i="33"/>
  <c r="G520" i="33"/>
  <c r="G519" i="33"/>
  <c r="G518" i="33"/>
  <c r="G517" i="33"/>
  <c r="G516" i="33"/>
  <c r="G515" i="33"/>
  <c r="G514" i="33"/>
  <c r="G513" i="33"/>
  <c r="G512" i="33"/>
  <c r="G511" i="33"/>
  <c r="G510" i="33"/>
  <c r="G509" i="33"/>
  <c r="G508" i="33"/>
  <c r="G507" i="33"/>
  <c r="G506" i="33"/>
  <c r="G505" i="33"/>
  <c r="G504" i="33"/>
  <c r="G503" i="33"/>
  <c r="G502" i="33"/>
  <c r="G501" i="33"/>
  <c r="G500" i="33"/>
  <c r="G499" i="33"/>
  <c r="G498" i="33"/>
  <c r="G497" i="33"/>
  <c r="G496" i="33"/>
  <c r="G495" i="33"/>
  <c r="G494" i="33"/>
  <c r="G493" i="33"/>
  <c r="G492" i="33"/>
  <c r="G491" i="33"/>
  <c r="G490" i="33"/>
  <c r="G489" i="33"/>
  <c r="G488" i="33"/>
  <c r="G487" i="33"/>
  <c r="G486" i="33"/>
  <c r="G485" i="33"/>
  <c r="G484" i="33"/>
  <c r="G483" i="33"/>
  <c r="G482" i="33"/>
  <c r="G481" i="33"/>
  <c r="G480" i="33"/>
  <c r="G479" i="33"/>
  <c r="G478" i="33"/>
  <c r="G477" i="33"/>
  <c r="G476" i="33"/>
  <c r="G475" i="33"/>
  <c r="G474" i="33"/>
  <c r="G473" i="33"/>
  <c r="G472" i="33"/>
  <c r="G471" i="33"/>
  <c r="G470" i="33"/>
  <c r="G469" i="33"/>
  <c r="G468" i="33"/>
  <c r="G467" i="33"/>
  <c r="G466" i="33"/>
  <c r="G465" i="33"/>
  <c r="G464" i="33"/>
  <c r="G463" i="33"/>
  <c r="G462" i="33"/>
  <c r="G461" i="33"/>
  <c r="G460" i="33"/>
  <c r="G459" i="33"/>
  <c r="G458" i="33"/>
  <c r="G457" i="33"/>
  <c r="G456" i="33"/>
  <c r="G455" i="33"/>
  <c r="G454" i="33"/>
  <c r="G453" i="33"/>
  <c r="G452" i="33"/>
  <c r="G451" i="33"/>
  <c r="G450" i="33"/>
  <c r="G449" i="33"/>
  <c r="G448" i="33"/>
  <c r="G447" i="33"/>
  <c r="G446" i="33"/>
  <c r="G445" i="33"/>
  <c r="G444" i="33"/>
  <c r="G443" i="33"/>
  <c r="G442" i="33"/>
  <c r="G441" i="33"/>
  <c r="G440" i="33"/>
  <c r="G439" i="33"/>
  <c r="G438" i="33"/>
  <c r="G437" i="33"/>
  <c r="G436" i="33"/>
  <c r="G435" i="33"/>
  <c r="G434" i="33"/>
  <c r="G433" i="33"/>
  <c r="G432" i="33"/>
  <c r="G431" i="33"/>
  <c r="G430" i="33"/>
  <c r="G429" i="33"/>
  <c r="G428" i="33"/>
  <c r="G427" i="33"/>
  <c r="G426" i="33"/>
  <c r="G425" i="33"/>
  <c r="G424" i="33"/>
  <c r="G423" i="33"/>
  <c r="G422" i="33"/>
  <c r="G421" i="33"/>
  <c r="G420" i="33"/>
  <c r="G419" i="33"/>
  <c r="G418" i="33"/>
  <c r="G417" i="33"/>
  <c r="G416" i="33"/>
  <c r="G415" i="33"/>
  <c r="G414" i="33"/>
  <c r="G413" i="33"/>
  <c r="G412" i="33"/>
  <c r="G411" i="33"/>
  <c r="G410" i="33"/>
  <c r="G409" i="33"/>
  <c r="G408" i="33"/>
  <c r="G407" i="33"/>
  <c r="G406" i="33"/>
  <c r="G405" i="33"/>
  <c r="G404" i="33"/>
  <c r="G403" i="33"/>
  <c r="G402" i="33"/>
  <c r="G401" i="33"/>
  <c r="G400" i="33"/>
  <c r="G399" i="33"/>
  <c r="G398" i="33"/>
  <c r="G397" i="33"/>
  <c r="G396" i="33"/>
  <c r="G395" i="33"/>
  <c r="G394" i="33"/>
  <c r="G393" i="33"/>
  <c r="G392" i="33"/>
  <c r="G391" i="33"/>
  <c r="G390" i="33"/>
  <c r="G389" i="33"/>
  <c r="G388" i="33"/>
  <c r="G387" i="33"/>
  <c r="G386" i="33"/>
  <c r="G385" i="33"/>
  <c r="G384" i="33"/>
  <c r="G383" i="33"/>
  <c r="G382" i="33"/>
  <c r="G381" i="33"/>
  <c r="G380" i="33"/>
  <c r="G379" i="33"/>
  <c r="G378" i="33"/>
  <c r="G377" i="33"/>
  <c r="G376" i="33"/>
  <c r="G375" i="33"/>
  <c r="G374" i="33"/>
  <c r="G373" i="33"/>
  <c r="G372" i="33"/>
  <c r="G371" i="33"/>
  <c r="G370" i="33"/>
  <c r="G369" i="33"/>
  <c r="G368" i="33"/>
  <c r="G367" i="33"/>
  <c r="G366" i="33"/>
  <c r="G365" i="33"/>
  <c r="G364" i="33"/>
  <c r="G363" i="33"/>
  <c r="G362" i="33"/>
  <c r="G361" i="33"/>
  <c r="G360" i="33"/>
  <c r="G359" i="33"/>
  <c r="G358" i="33"/>
  <c r="G357" i="33"/>
  <c r="G356" i="33"/>
  <c r="G355" i="33"/>
  <c r="G354" i="33"/>
  <c r="G353" i="33"/>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49" i="34"/>
  <c r="F2448" i="34"/>
  <c r="F2447" i="34"/>
  <c r="F2446" i="34"/>
  <c r="F2445" i="34"/>
  <c r="F2444" i="34"/>
  <c r="F2443" i="34"/>
  <c r="F2442" i="34"/>
  <c r="F2441" i="34"/>
  <c r="F2440" i="34"/>
  <c r="F2439" i="34"/>
  <c r="F2438" i="34"/>
  <c r="F2437" i="34"/>
  <c r="F2436" i="34"/>
  <c r="F2435" i="34"/>
  <c r="F2434" i="34"/>
  <c r="F2433" i="34"/>
  <c r="F2432" i="34"/>
  <c r="F2431" i="34"/>
  <c r="F2430" i="34"/>
  <c r="F2429" i="34"/>
  <c r="F2428" i="34"/>
  <c r="F2427" i="34"/>
  <c r="F2426" i="34"/>
  <c r="F2425" i="34"/>
  <c r="F2424" i="34"/>
  <c r="F2423" i="34"/>
  <c r="F2422" i="34"/>
  <c r="F2421"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47" i="34"/>
  <c r="F2346" i="34"/>
  <c r="F2345" i="34"/>
  <c r="F2344" i="34"/>
  <c r="F2343" i="34"/>
  <c r="F2342" i="34"/>
  <c r="F2341" i="34"/>
  <c r="F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45" i="34"/>
  <c r="F2244" i="34"/>
  <c r="F2243" i="34"/>
  <c r="F2242" i="34"/>
  <c r="F2241" i="34"/>
  <c r="F2240" i="34"/>
  <c r="F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3" i="34"/>
  <c r="F2142" i="34"/>
  <c r="F2141" i="34"/>
  <c r="F2140" i="34"/>
  <c r="F2139" i="34"/>
  <c r="F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1" i="34"/>
  <c r="F2040" i="34"/>
  <c r="F2039" i="34"/>
  <c r="F2038" i="34"/>
  <c r="F2037" i="34"/>
  <c r="F2036" i="34"/>
  <c r="F2035" i="34"/>
  <c r="F2034"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39" i="34"/>
  <c r="F1938" i="34"/>
  <c r="F1937" i="34"/>
  <c r="F1936" i="34"/>
  <c r="F1935" i="34"/>
  <c r="F1934" i="34"/>
  <c r="F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37" i="34"/>
  <c r="F1836" i="34"/>
  <c r="F1835" i="34"/>
  <c r="F1834" i="34"/>
  <c r="F1833" i="34"/>
  <c r="F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35" i="34"/>
  <c r="F1734" i="34"/>
  <c r="F1733" i="34"/>
  <c r="F1732" i="34"/>
  <c r="F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3" i="34"/>
  <c r="F1632" i="34"/>
  <c r="F1631" i="34"/>
  <c r="F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1" i="34"/>
  <c r="F1530" i="34"/>
  <c r="F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29" i="34"/>
  <c r="F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27" i="34"/>
  <c r="F1326" i="34"/>
  <c r="F1325" i="34"/>
  <c r="F1324"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25" i="34"/>
  <c r="F1224" i="34"/>
  <c r="F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3" i="34"/>
  <c r="F1122" i="34"/>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15"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47" i="34"/>
  <c r="F646" i="34"/>
  <c r="F645" i="34"/>
  <c r="F644" i="34"/>
  <c r="F643" i="34"/>
  <c r="F642" i="34"/>
  <c r="F641" i="34"/>
  <c r="F640" i="34"/>
  <c r="F639" i="34"/>
  <c r="F638" i="34"/>
  <c r="F637" i="34"/>
  <c r="F636" i="34"/>
  <c r="F635" i="34"/>
  <c r="F634" i="34"/>
  <c r="F633" i="34"/>
  <c r="F632" i="34"/>
  <c r="F631" i="34"/>
  <c r="F630" i="34"/>
  <c r="F629" i="34"/>
  <c r="F628" i="34"/>
  <c r="F627" i="34"/>
  <c r="F626" i="34"/>
  <c r="F625" i="34"/>
  <c r="F624" i="34"/>
  <c r="F623" i="34"/>
  <c r="F622" i="34"/>
  <c r="F621" i="34"/>
  <c r="F620" i="34"/>
  <c r="F619"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09" i="34"/>
  <c r="F408" i="34"/>
  <c r="F407" i="34"/>
  <c r="F406" i="34"/>
  <c r="F405" i="34"/>
  <c r="F404" i="34"/>
  <c r="F403" i="34"/>
  <c r="F402" i="34"/>
  <c r="F401" i="34"/>
  <c r="F400" i="34"/>
  <c r="F399" i="34"/>
  <c r="F398" i="34"/>
  <c r="F397" i="34"/>
  <c r="F396" i="34"/>
  <c r="F395" i="34"/>
  <c r="F394" i="34"/>
  <c r="F393" i="34"/>
  <c r="F392" i="34"/>
  <c r="F391" i="34"/>
  <c r="F390" i="34"/>
  <c r="F389" i="34"/>
  <c r="F388" i="34"/>
  <c r="F387" i="34"/>
  <c r="F386" i="34"/>
  <c r="F385" i="34"/>
  <c r="F384" i="34"/>
  <c r="F383" i="34"/>
  <c r="F382" i="34"/>
  <c r="F381" i="34"/>
  <c r="F375" i="34"/>
  <c r="F374" i="34"/>
  <c r="F373" i="34"/>
  <c r="F372" i="34"/>
  <c r="F371" i="34"/>
  <c r="F370" i="34"/>
  <c r="F369" i="34"/>
  <c r="F368" i="34"/>
  <c r="F367" i="34"/>
  <c r="F366" i="34"/>
  <c r="F365" i="34"/>
  <c r="F364" i="34"/>
  <c r="F363" i="34"/>
  <c r="F362" i="34"/>
  <c r="F361" i="34"/>
  <c r="F360" i="34"/>
  <c r="F359" i="34"/>
  <c r="F358" i="34"/>
  <c r="F357" i="34"/>
  <c r="F356" i="34"/>
  <c r="F355" i="34"/>
  <c r="F354" i="34"/>
  <c r="F353" i="34"/>
  <c r="F352" i="34"/>
  <c r="F351" i="34"/>
  <c r="F350" i="34"/>
  <c r="F349" i="34"/>
  <c r="F348" i="34"/>
  <c r="F347"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07" i="34"/>
  <c r="F306" i="34"/>
  <c r="F305" i="34"/>
  <c r="F304" i="34"/>
  <c r="F303" i="34"/>
  <c r="F302" i="34"/>
  <c r="F301" i="34"/>
  <c r="F300" i="34"/>
  <c r="F299" i="34"/>
  <c r="F298" i="34"/>
  <c r="F297" i="34"/>
  <c r="F296" i="34"/>
  <c r="F295" i="34"/>
  <c r="F294" i="34"/>
  <c r="F293" i="34"/>
  <c r="F292" i="34"/>
  <c r="F291" i="34"/>
  <c r="F290" i="34"/>
  <c r="F289" i="34"/>
  <c r="F288" i="34"/>
  <c r="F287" i="34"/>
  <c r="F286" i="34"/>
  <c r="F285" i="34"/>
  <c r="F284" i="34"/>
  <c r="F283" i="34"/>
  <c r="F282" i="34"/>
  <c r="F281" i="34"/>
  <c r="F280" i="34"/>
  <c r="F279" i="34"/>
  <c r="F273" i="34"/>
  <c r="F272" i="34"/>
  <c r="F271" i="34"/>
  <c r="F270" i="34"/>
  <c r="F269" i="34"/>
  <c r="F268" i="34"/>
  <c r="F267" i="34"/>
  <c r="F266" i="34"/>
  <c r="F265" i="34"/>
  <c r="F264" i="34"/>
  <c r="F263" i="34"/>
  <c r="F262" i="34"/>
  <c r="F261" i="34"/>
  <c r="F260" i="34"/>
  <c r="F259" i="34"/>
  <c r="F258" i="34"/>
  <c r="F257" i="34"/>
  <c r="F256" i="34"/>
  <c r="F255" i="34"/>
  <c r="F254" i="34"/>
  <c r="F253" i="34"/>
  <c r="F252" i="34"/>
  <c r="F251" i="34"/>
  <c r="F250" i="34"/>
  <c r="F249" i="34"/>
  <c r="F248" i="34"/>
  <c r="F247" i="34"/>
  <c r="F246" i="34"/>
  <c r="F245" i="34"/>
  <c r="F239" i="34"/>
  <c r="F238" i="34"/>
  <c r="F237" i="34"/>
  <c r="F236" i="34"/>
  <c r="F235" i="34"/>
  <c r="F234" i="34"/>
  <c r="F233" i="34"/>
  <c r="F232" i="34"/>
  <c r="F231" i="34"/>
  <c r="F230" i="34"/>
  <c r="F229" i="34"/>
  <c r="F228" i="34"/>
  <c r="F227" i="34"/>
  <c r="F226" i="34"/>
  <c r="F225" i="34"/>
  <c r="F224" i="34"/>
  <c r="F223" i="34"/>
  <c r="F222" i="34"/>
  <c r="F221" i="34"/>
  <c r="F220" i="34"/>
  <c r="F219" i="34"/>
  <c r="F218" i="34"/>
  <c r="F217" i="34"/>
  <c r="F216" i="34"/>
  <c r="F215" i="34"/>
  <c r="F214" i="34"/>
  <c r="F213" i="34"/>
  <c r="F212" i="34"/>
  <c r="F211"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F109" i="34"/>
  <c r="F103" i="34"/>
  <c r="F102"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2488" i="34"/>
  <c r="F2487" i="34"/>
  <c r="F2486" i="34"/>
  <c r="F2485" i="34"/>
  <c r="F2484" i="34"/>
  <c r="F2454" i="34"/>
  <c r="F2453" i="34"/>
  <c r="F2452" i="34"/>
  <c r="F2451" i="34"/>
  <c r="F2450" i="34"/>
  <c r="F2420" i="34"/>
  <c r="F2419" i="34"/>
  <c r="F2418" i="34"/>
  <c r="F2417" i="34"/>
  <c r="F2416" i="34"/>
  <c r="F2386" i="34"/>
  <c r="F2385" i="34"/>
  <c r="F2384" i="34"/>
  <c r="F2383" i="34"/>
  <c r="F2382" i="34"/>
  <c r="F2352" i="34"/>
  <c r="F2351" i="34"/>
  <c r="F2350" i="34"/>
  <c r="F2349" i="34"/>
  <c r="F2348" i="34"/>
  <c r="F2318" i="34"/>
  <c r="F2317" i="34"/>
  <c r="F2316" i="34"/>
  <c r="F2315" i="34"/>
  <c r="F2314" i="34"/>
  <c r="F2284" i="34"/>
  <c r="F2283" i="34"/>
  <c r="F2282" i="34"/>
  <c r="F2281" i="34"/>
  <c r="F2280" i="34"/>
  <c r="F2250" i="34"/>
  <c r="F2249" i="34"/>
  <c r="F2248" i="34"/>
  <c r="F2247" i="34"/>
  <c r="F2246" i="34"/>
  <c r="F2216" i="34"/>
  <c r="F2215" i="34"/>
  <c r="F2214" i="34"/>
  <c r="F2213" i="34"/>
  <c r="F2212" i="34"/>
  <c r="F2182" i="34"/>
  <c r="F2181" i="34"/>
  <c r="F2180" i="34"/>
  <c r="F2179" i="34"/>
  <c r="F2178" i="34"/>
  <c r="F2148" i="34"/>
  <c r="F2147" i="34"/>
  <c r="F2146" i="34"/>
  <c r="F2145" i="34"/>
  <c r="F2144" i="34"/>
  <c r="F2114" i="34"/>
  <c r="F2113" i="34"/>
  <c r="F2112" i="34"/>
  <c r="F2111" i="34"/>
  <c r="F2110" i="34"/>
  <c r="F2080" i="34"/>
  <c r="F2079" i="34"/>
  <c r="F2078" i="34"/>
  <c r="F2077" i="34"/>
  <c r="F2076" i="34"/>
  <c r="F2046" i="34"/>
  <c r="F2045" i="34"/>
  <c r="F2044" i="34"/>
  <c r="F2043" i="34"/>
  <c r="F2042" i="34"/>
  <c r="F2012" i="34"/>
  <c r="F2011" i="34"/>
  <c r="F2010" i="34"/>
  <c r="F2009" i="34"/>
  <c r="F2008" i="34"/>
  <c r="F1978" i="34"/>
  <c r="F1977" i="34"/>
  <c r="F1976" i="34"/>
  <c r="F1975" i="34"/>
  <c r="F1974" i="34"/>
  <c r="F1944" i="34"/>
  <c r="F1943" i="34"/>
  <c r="F1942" i="34"/>
  <c r="F1941" i="34"/>
  <c r="F1940" i="34"/>
  <c r="F1910" i="34"/>
  <c r="F1909" i="34"/>
  <c r="F1908" i="34"/>
  <c r="F1907" i="34"/>
  <c r="F1906" i="34"/>
  <c r="F1876" i="34"/>
  <c r="F1875" i="34"/>
  <c r="F1874" i="34"/>
  <c r="F1873" i="34"/>
  <c r="F1872" i="34"/>
  <c r="F1842" i="34"/>
  <c r="F1841" i="34"/>
  <c r="F1840" i="34"/>
  <c r="F1839" i="34"/>
  <c r="F1838" i="34"/>
  <c r="F1808" i="34"/>
  <c r="F1807" i="34"/>
  <c r="F1806" i="34"/>
  <c r="F1805" i="34"/>
  <c r="F1804" i="34"/>
  <c r="F1774" i="34"/>
  <c r="F1773" i="34"/>
  <c r="F1772" i="34"/>
  <c r="F1771" i="34"/>
  <c r="F1770" i="34"/>
  <c r="F1740" i="34"/>
  <c r="F1739" i="34"/>
  <c r="F1738" i="34"/>
  <c r="F1737" i="34"/>
  <c r="F1736" i="34"/>
  <c r="F1706" i="34"/>
  <c r="F1705" i="34"/>
  <c r="F1704" i="34"/>
  <c r="F1703" i="34"/>
  <c r="F1702" i="34"/>
  <c r="F1672" i="34"/>
  <c r="F1671" i="34"/>
  <c r="F1670" i="34"/>
  <c r="F1669" i="34"/>
  <c r="F1668" i="34"/>
  <c r="F1638" i="34"/>
  <c r="F1637" i="34"/>
  <c r="F1636" i="34"/>
  <c r="F1635" i="34"/>
  <c r="F1634" i="34"/>
  <c r="F1604" i="34"/>
  <c r="F1603" i="34"/>
  <c r="F1602" i="34"/>
  <c r="F1601" i="34"/>
  <c r="F1600" i="34"/>
  <c r="F1570" i="34"/>
  <c r="F1569" i="34"/>
  <c r="F1568" i="34"/>
  <c r="F1567" i="34"/>
  <c r="F1566" i="34"/>
  <c r="F1536" i="34"/>
  <c r="F1535" i="34"/>
  <c r="F1534" i="34"/>
  <c r="F1533" i="34"/>
  <c r="F1532" i="34"/>
  <c r="F1502" i="34"/>
  <c r="F1501" i="34"/>
  <c r="F1500" i="34"/>
  <c r="F1499" i="34"/>
  <c r="F1498" i="34"/>
  <c r="F1468" i="34"/>
  <c r="F1467" i="34"/>
  <c r="F1466" i="34"/>
  <c r="F1465" i="34"/>
  <c r="F1464" i="34"/>
  <c r="F1434" i="34"/>
  <c r="F1433" i="34"/>
  <c r="F1432" i="34"/>
  <c r="F1431" i="34"/>
  <c r="F1430" i="34"/>
  <c r="F1400" i="34"/>
  <c r="F1399" i="34"/>
  <c r="F1398" i="34"/>
  <c r="F1397" i="34"/>
  <c r="F1396" i="34"/>
  <c r="F1366" i="34"/>
  <c r="F1365" i="34"/>
  <c r="F1364" i="34"/>
  <c r="F1363" i="34"/>
  <c r="F1362" i="34"/>
  <c r="F1332" i="34"/>
  <c r="F1331" i="34"/>
  <c r="F1330" i="34"/>
  <c r="F1329" i="34"/>
  <c r="F1328" i="34"/>
  <c r="F1298" i="34"/>
  <c r="F1297" i="34"/>
  <c r="F1296" i="34"/>
  <c r="F1295" i="34"/>
  <c r="F1294" i="34"/>
  <c r="F1264" i="34"/>
  <c r="F1263" i="34"/>
  <c r="F1262" i="34"/>
  <c r="F1261" i="34"/>
  <c r="F1260" i="34"/>
  <c r="F1230" i="34"/>
  <c r="F1229" i="34"/>
  <c r="F1228" i="34"/>
  <c r="F1227" i="34"/>
  <c r="F1226" i="34"/>
  <c r="F1196" i="34"/>
  <c r="F1195" i="34"/>
  <c r="F1194" i="34"/>
  <c r="F1193" i="34"/>
  <c r="F1192" i="34"/>
  <c r="F1162" i="34"/>
  <c r="F1161" i="34"/>
  <c r="F1160" i="34"/>
  <c r="F1159" i="34"/>
  <c r="F1158" i="34"/>
  <c r="F1128" i="34"/>
  <c r="F1127" i="34"/>
  <c r="F1126" i="34"/>
  <c r="F1125" i="34"/>
  <c r="F1124" i="34"/>
  <c r="F1094" i="34"/>
  <c r="F1093" i="34"/>
  <c r="F1092" i="34"/>
  <c r="F1091" i="34"/>
  <c r="F1090" i="34"/>
  <c r="F1060" i="34"/>
  <c r="F1059" i="34"/>
  <c r="F1058" i="34"/>
  <c r="F1057" i="34"/>
  <c r="F1056" i="34"/>
  <c r="F1026" i="34"/>
  <c r="F1025" i="34"/>
  <c r="F1024" i="34"/>
  <c r="F1023" i="34"/>
  <c r="F1022" i="34"/>
  <c r="F992" i="34"/>
  <c r="F991" i="34"/>
  <c r="F990" i="34"/>
  <c r="F989" i="34"/>
  <c r="F988" i="34"/>
  <c r="F958" i="34"/>
  <c r="F957" i="34"/>
  <c r="F956" i="34"/>
  <c r="F955" i="34"/>
  <c r="F954" i="34"/>
  <c r="F924" i="34"/>
  <c r="F923" i="34"/>
  <c r="F922" i="34"/>
  <c r="F921" i="34"/>
  <c r="F920" i="34"/>
  <c r="F890" i="34"/>
  <c r="F889" i="34"/>
  <c r="F888" i="34"/>
  <c r="F887" i="34"/>
  <c r="F886" i="34"/>
  <c r="F856" i="34"/>
  <c r="F855" i="34"/>
  <c r="F854" i="34"/>
  <c r="F853" i="34"/>
  <c r="F852" i="34"/>
  <c r="F822" i="34"/>
  <c r="F821" i="34"/>
  <c r="F820" i="34"/>
  <c r="F819" i="34"/>
  <c r="F818" i="34"/>
  <c r="F788" i="34"/>
  <c r="F787" i="34"/>
  <c r="F786" i="34"/>
  <c r="F785" i="34"/>
  <c r="F784" i="34"/>
  <c r="F754" i="34"/>
  <c r="F753" i="34"/>
  <c r="F752" i="34"/>
  <c r="F751" i="34"/>
  <c r="F750" i="34"/>
  <c r="F720" i="34"/>
  <c r="F719" i="34"/>
  <c r="F718" i="34"/>
  <c r="F717" i="34"/>
  <c r="F716" i="34"/>
  <c r="F686" i="34"/>
  <c r="F685" i="34"/>
  <c r="F684" i="34"/>
  <c r="F683" i="34"/>
  <c r="F682" i="34"/>
  <c r="F652" i="34"/>
  <c r="F651" i="34"/>
  <c r="F650" i="34"/>
  <c r="F649" i="34"/>
  <c r="F648" i="34"/>
  <c r="F618" i="34"/>
  <c r="F617" i="34"/>
  <c r="F616" i="34"/>
  <c r="F615" i="34"/>
  <c r="F614" i="34"/>
  <c r="F584" i="34"/>
  <c r="F583" i="34"/>
  <c r="F582" i="34"/>
  <c r="F581" i="34"/>
  <c r="F580" i="34"/>
  <c r="F550" i="34"/>
  <c r="F549" i="34"/>
  <c r="F548" i="34"/>
  <c r="F547" i="34"/>
  <c r="F546" i="34"/>
  <c r="F516" i="34"/>
  <c r="F515" i="34"/>
  <c r="F514" i="34"/>
  <c r="F513" i="34"/>
  <c r="F512" i="34"/>
  <c r="F482" i="34"/>
  <c r="F481" i="34"/>
  <c r="F480" i="34"/>
  <c r="F479" i="34"/>
  <c r="F478" i="34"/>
  <c r="F448" i="34"/>
  <c r="F447" i="34"/>
  <c r="F446" i="34"/>
  <c r="F445" i="34"/>
  <c r="F444" i="34"/>
  <c r="F414" i="34"/>
  <c r="F413" i="34"/>
  <c r="F412" i="34"/>
  <c r="F411" i="34"/>
  <c r="F410" i="34"/>
  <c r="F380" i="34"/>
  <c r="F379" i="34"/>
  <c r="F378" i="34"/>
  <c r="F377" i="34"/>
  <c r="F376" i="34"/>
  <c r="F346" i="34"/>
  <c r="F345" i="34"/>
  <c r="F344" i="34"/>
  <c r="F343" i="34"/>
  <c r="F342" i="34"/>
  <c r="F312" i="34"/>
  <c r="F311" i="34"/>
  <c r="F310" i="34"/>
  <c r="F309" i="34"/>
  <c r="F308" i="34"/>
  <c r="F278" i="34"/>
  <c r="F277" i="34"/>
  <c r="F276" i="34"/>
  <c r="F275" i="34"/>
  <c r="F274" i="34"/>
  <c r="F244" i="34"/>
  <c r="F243" i="34"/>
  <c r="F242" i="34"/>
  <c r="F241" i="34"/>
  <c r="F240" i="34"/>
  <c r="F210" i="34"/>
  <c r="F209" i="34"/>
  <c r="F208" i="34"/>
  <c r="F207" i="34"/>
  <c r="F206" i="34"/>
  <c r="F176" i="34"/>
  <c r="F175" i="34"/>
  <c r="F174" i="34"/>
  <c r="F173" i="34"/>
  <c r="F172" i="34"/>
  <c r="F142" i="34"/>
  <c r="F141" i="34"/>
  <c r="F140" i="34"/>
  <c r="F139" i="34"/>
  <c r="F138" i="34"/>
  <c r="F108" i="34"/>
  <c r="F107" i="34"/>
  <c r="F106" i="34"/>
  <c r="F105" i="34"/>
  <c r="F104" i="34"/>
  <c r="F74" i="34"/>
  <c r="F73" i="34"/>
  <c r="F72" i="34"/>
  <c r="F71" i="34"/>
  <c r="F70" i="34"/>
  <c r="F37" i="34"/>
  <c r="F38" i="34"/>
  <c r="F39" i="34"/>
  <c r="F40" i="34"/>
  <c r="P2598" i="35"/>
  <c r="P2665" i="35"/>
  <c r="O2665" i="35"/>
  <c r="N2665" i="35"/>
  <c r="M2665" i="35"/>
  <c r="L2665" i="35"/>
  <c r="K2665" i="35"/>
  <c r="P2664" i="35"/>
  <c r="O2664" i="35"/>
  <c r="N2664" i="35"/>
  <c r="M2664" i="35"/>
  <c r="L2664" i="35"/>
  <c r="K2664" i="35"/>
  <c r="P2663" i="35"/>
  <c r="O2663" i="35"/>
  <c r="N2663" i="35"/>
  <c r="M2663" i="35"/>
  <c r="L2663" i="35"/>
  <c r="K2663" i="35"/>
  <c r="P2662" i="35"/>
  <c r="O2662" i="35"/>
  <c r="N2662" i="35"/>
  <c r="M2662" i="35"/>
  <c r="L2662" i="35"/>
  <c r="K2662" i="35"/>
  <c r="P2661" i="35"/>
  <c r="O2661" i="35"/>
  <c r="N2661" i="35"/>
  <c r="M2661" i="35"/>
  <c r="L2661" i="35"/>
  <c r="K2661" i="35"/>
  <c r="P2660" i="35"/>
  <c r="O2660" i="35"/>
  <c r="N2660" i="35"/>
  <c r="M2660" i="35"/>
  <c r="L2660" i="35"/>
  <c r="K2660" i="35"/>
  <c r="P2659" i="35"/>
  <c r="O2659" i="35"/>
  <c r="N2659" i="35"/>
  <c r="M2659" i="35"/>
  <c r="L2659" i="35"/>
  <c r="K2659" i="35"/>
  <c r="P2658" i="35"/>
  <c r="O2658" i="35"/>
  <c r="N2658" i="35"/>
  <c r="M2658" i="35"/>
  <c r="L2658" i="35"/>
  <c r="K2658" i="35"/>
  <c r="P2657" i="35"/>
  <c r="O2657" i="35"/>
  <c r="N2657" i="35"/>
  <c r="M2657" i="35"/>
  <c r="L2657" i="35"/>
  <c r="K2657" i="35"/>
  <c r="P2656" i="35"/>
  <c r="O2656" i="35"/>
  <c r="N2656" i="35"/>
  <c r="M2656" i="35"/>
  <c r="L2656" i="35"/>
  <c r="K2656" i="35"/>
  <c r="P2655" i="35"/>
  <c r="O2655" i="35"/>
  <c r="N2655" i="35"/>
  <c r="M2655" i="35"/>
  <c r="L2655" i="35"/>
  <c r="K2655" i="35"/>
  <c r="P2654" i="35"/>
  <c r="O2654" i="35"/>
  <c r="N2654" i="35"/>
  <c r="M2654" i="35"/>
  <c r="L2654" i="35"/>
  <c r="K2654" i="35"/>
  <c r="P2653" i="35"/>
  <c r="O2653" i="35"/>
  <c r="N2653" i="35"/>
  <c r="M2653" i="35"/>
  <c r="L2653" i="35"/>
  <c r="K2653" i="35"/>
  <c r="P2652" i="35"/>
  <c r="O2652" i="35"/>
  <c r="N2652" i="35"/>
  <c r="M2652" i="35"/>
  <c r="L2652" i="35"/>
  <c r="K2652" i="35"/>
  <c r="P2651" i="35"/>
  <c r="O2651" i="35"/>
  <c r="N2651" i="35"/>
  <c r="M2651" i="35"/>
  <c r="L2651" i="35"/>
  <c r="K2651" i="35"/>
  <c r="P2650" i="35"/>
  <c r="O2650" i="35"/>
  <c r="N2650" i="35"/>
  <c r="M2650" i="35"/>
  <c r="L2650" i="35"/>
  <c r="K2650" i="35"/>
  <c r="P2649" i="35"/>
  <c r="O2649" i="35"/>
  <c r="N2649" i="35"/>
  <c r="M2649" i="35"/>
  <c r="L2649" i="35"/>
  <c r="K2649" i="35"/>
  <c r="P2648" i="35"/>
  <c r="O2648" i="35"/>
  <c r="N2648" i="35"/>
  <c r="M2648" i="35"/>
  <c r="L2648" i="35"/>
  <c r="K2648" i="35"/>
  <c r="P2647" i="35"/>
  <c r="O2647" i="35"/>
  <c r="N2647" i="35"/>
  <c r="M2647" i="35"/>
  <c r="L2647" i="35"/>
  <c r="K2647" i="35"/>
  <c r="P2646" i="35"/>
  <c r="O2646" i="35"/>
  <c r="N2646" i="35"/>
  <c r="M2646" i="35"/>
  <c r="L2646" i="35"/>
  <c r="K2646" i="35"/>
  <c r="P2645" i="35"/>
  <c r="O2645" i="35"/>
  <c r="N2645" i="35"/>
  <c r="M2645" i="35"/>
  <c r="L2645" i="35"/>
  <c r="K2645" i="35"/>
  <c r="P2644" i="35"/>
  <c r="O2644" i="35"/>
  <c r="N2644" i="35"/>
  <c r="M2644" i="35"/>
  <c r="L2644" i="35"/>
  <c r="K2644" i="35"/>
  <c r="P2643" i="35"/>
  <c r="O2643" i="35"/>
  <c r="N2643" i="35"/>
  <c r="M2643" i="35"/>
  <c r="L2643" i="35"/>
  <c r="K2643" i="35"/>
  <c r="P2642" i="35"/>
  <c r="O2642" i="35"/>
  <c r="N2642" i="35"/>
  <c r="M2642" i="35"/>
  <c r="L2642" i="35"/>
  <c r="K2642" i="35"/>
  <c r="P2641" i="35"/>
  <c r="O2641" i="35"/>
  <c r="N2641" i="35"/>
  <c r="M2641" i="35"/>
  <c r="L2641" i="35"/>
  <c r="K2641" i="35"/>
  <c r="P2640" i="35"/>
  <c r="O2640" i="35"/>
  <c r="N2640" i="35"/>
  <c r="M2640" i="35"/>
  <c r="L2640" i="35"/>
  <c r="K2640" i="35"/>
  <c r="P2639" i="35"/>
  <c r="O2639" i="35"/>
  <c r="N2639" i="35"/>
  <c r="M2639" i="35"/>
  <c r="L2639" i="35"/>
  <c r="K2639" i="35"/>
  <c r="P2638" i="35"/>
  <c r="O2638" i="35"/>
  <c r="N2638" i="35"/>
  <c r="M2638" i="35"/>
  <c r="L2638" i="35"/>
  <c r="K2638" i="35"/>
  <c r="P2637" i="35"/>
  <c r="O2637" i="35"/>
  <c r="N2637" i="35"/>
  <c r="M2637" i="35"/>
  <c r="L2637" i="35"/>
  <c r="K2637" i="35"/>
  <c r="P2636" i="35"/>
  <c r="O2636" i="35"/>
  <c r="N2636" i="35"/>
  <c r="M2636" i="35"/>
  <c r="L2636" i="35"/>
  <c r="K2636" i="35"/>
  <c r="P2635" i="35"/>
  <c r="O2635" i="35"/>
  <c r="N2635" i="35"/>
  <c r="M2635" i="35"/>
  <c r="L2635" i="35"/>
  <c r="K2635" i="35"/>
  <c r="P2634" i="35"/>
  <c r="O2634" i="35"/>
  <c r="N2634" i="35"/>
  <c r="M2634" i="35"/>
  <c r="L2634" i="35"/>
  <c r="K2634" i="35"/>
  <c r="P2633" i="35"/>
  <c r="O2633" i="35"/>
  <c r="N2633" i="35"/>
  <c r="M2633" i="35"/>
  <c r="L2633" i="35"/>
  <c r="K2633" i="35"/>
  <c r="P2632" i="35"/>
  <c r="O2632" i="35"/>
  <c r="N2632" i="35"/>
  <c r="M2632" i="35"/>
  <c r="L2632" i="35"/>
  <c r="K2632" i="35"/>
  <c r="P2631" i="35"/>
  <c r="O2631" i="35"/>
  <c r="N2631" i="35"/>
  <c r="M2631" i="35"/>
  <c r="L2631" i="35"/>
  <c r="K2631" i="35"/>
  <c r="P2630" i="35"/>
  <c r="O2630" i="35"/>
  <c r="N2630" i="35"/>
  <c r="M2630" i="35"/>
  <c r="L2630" i="35"/>
  <c r="K2630" i="35"/>
  <c r="P2629" i="35"/>
  <c r="O2629" i="35"/>
  <c r="N2629" i="35"/>
  <c r="M2629" i="35"/>
  <c r="L2629" i="35"/>
  <c r="K2629" i="35"/>
  <c r="P2628" i="35"/>
  <c r="O2628" i="35"/>
  <c r="N2628" i="35"/>
  <c r="M2628" i="35"/>
  <c r="L2628" i="35"/>
  <c r="K2628" i="35"/>
  <c r="P2627" i="35"/>
  <c r="O2627" i="35"/>
  <c r="N2627" i="35"/>
  <c r="M2627" i="35"/>
  <c r="L2627" i="35"/>
  <c r="K2627" i="35"/>
  <c r="P2626" i="35"/>
  <c r="O2626" i="35"/>
  <c r="N2626" i="35"/>
  <c r="M2626" i="35"/>
  <c r="L2626" i="35"/>
  <c r="K2626" i="35"/>
  <c r="P2625" i="35"/>
  <c r="O2625" i="35"/>
  <c r="N2625" i="35"/>
  <c r="M2625" i="35"/>
  <c r="L2625" i="35"/>
  <c r="K2625" i="35"/>
  <c r="P2624" i="35"/>
  <c r="O2624" i="35"/>
  <c r="N2624" i="35"/>
  <c r="M2624" i="35"/>
  <c r="L2624" i="35"/>
  <c r="K2624" i="35"/>
  <c r="P2623" i="35"/>
  <c r="O2623" i="35"/>
  <c r="N2623" i="35"/>
  <c r="M2623" i="35"/>
  <c r="L2623" i="35"/>
  <c r="K2623" i="35"/>
  <c r="P2622" i="35"/>
  <c r="O2622" i="35"/>
  <c r="N2622" i="35"/>
  <c r="M2622" i="35"/>
  <c r="L2622" i="35"/>
  <c r="K2622" i="35"/>
  <c r="P2621" i="35"/>
  <c r="O2621" i="35"/>
  <c r="N2621" i="35"/>
  <c r="M2621" i="35"/>
  <c r="L2621" i="35"/>
  <c r="K2621" i="35"/>
  <c r="P2620" i="35"/>
  <c r="O2620" i="35"/>
  <c r="N2620" i="35"/>
  <c r="M2620" i="35"/>
  <c r="L2620" i="35"/>
  <c r="K2620" i="35"/>
  <c r="P2619" i="35"/>
  <c r="O2619" i="35"/>
  <c r="N2619" i="35"/>
  <c r="M2619" i="35"/>
  <c r="L2619" i="35"/>
  <c r="K2619" i="35"/>
  <c r="P2618" i="35"/>
  <c r="O2618" i="35"/>
  <c r="N2618" i="35"/>
  <c r="M2618" i="35"/>
  <c r="L2618" i="35"/>
  <c r="K2618" i="35"/>
  <c r="P2617" i="35"/>
  <c r="O2617" i="35"/>
  <c r="N2617" i="35"/>
  <c r="M2617" i="35"/>
  <c r="L2617" i="35"/>
  <c r="K2617" i="35"/>
  <c r="P2616" i="35"/>
  <c r="O2616" i="35"/>
  <c r="N2616" i="35"/>
  <c r="M2616" i="35"/>
  <c r="L2616" i="35"/>
  <c r="K2616" i="35"/>
  <c r="P2615" i="35"/>
  <c r="O2615" i="35"/>
  <c r="N2615" i="35"/>
  <c r="M2615" i="35"/>
  <c r="L2615" i="35"/>
  <c r="K2615" i="35"/>
  <c r="P2614" i="35"/>
  <c r="O2614" i="35"/>
  <c r="N2614" i="35"/>
  <c r="M2614" i="35"/>
  <c r="L2614" i="35"/>
  <c r="K2614" i="35"/>
  <c r="P2613" i="35"/>
  <c r="O2613" i="35"/>
  <c r="N2613" i="35"/>
  <c r="M2613" i="35"/>
  <c r="L2613" i="35"/>
  <c r="K2613" i="35"/>
  <c r="P2612" i="35"/>
  <c r="O2612" i="35"/>
  <c r="N2612" i="35"/>
  <c r="M2612" i="35"/>
  <c r="L2612" i="35"/>
  <c r="K2612" i="35"/>
  <c r="P2611" i="35"/>
  <c r="O2611" i="35"/>
  <c r="N2611" i="35"/>
  <c r="M2611" i="35"/>
  <c r="L2611" i="35"/>
  <c r="K2611" i="35"/>
  <c r="P2610" i="35"/>
  <c r="O2610" i="35"/>
  <c r="N2610" i="35"/>
  <c r="M2610" i="35"/>
  <c r="L2610" i="35"/>
  <c r="K2610" i="35"/>
  <c r="P2609" i="35"/>
  <c r="O2609" i="35"/>
  <c r="N2609" i="35"/>
  <c r="M2609" i="35"/>
  <c r="L2609" i="35"/>
  <c r="K2609" i="35"/>
  <c r="P2608" i="35"/>
  <c r="O2608" i="35"/>
  <c r="N2608" i="35"/>
  <c r="M2608" i="35"/>
  <c r="L2608" i="35"/>
  <c r="K2608" i="35"/>
  <c r="P2607" i="35"/>
  <c r="O2607" i="35"/>
  <c r="N2607" i="35"/>
  <c r="M2607" i="35"/>
  <c r="L2607" i="35"/>
  <c r="K2607" i="35"/>
  <c r="P2606" i="35"/>
  <c r="O2606" i="35"/>
  <c r="N2606" i="35"/>
  <c r="M2606" i="35"/>
  <c r="L2606" i="35"/>
  <c r="K2606" i="35"/>
  <c r="P2605" i="35"/>
  <c r="O2605" i="35"/>
  <c r="N2605" i="35"/>
  <c r="M2605" i="35"/>
  <c r="L2605" i="35"/>
  <c r="K2605" i="35"/>
  <c r="P2604" i="35"/>
  <c r="O2604" i="35"/>
  <c r="N2604" i="35"/>
  <c r="M2604" i="35"/>
  <c r="L2604" i="35"/>
  <c r="K2604" i="35"/>
  <c r="P2603" i="35"/>
  <c r="O2603" i="35"/>
  <c r="N2603" i="35"/>
  <c r="M2603" i="35"/>
  <c r="L2603" i="35"/>
  <c r="K2603" i="35"/>
  <c r="P2602" i="35"/>
  <c r="O2602" i="35"/>
  <c r="N2602" i="35"/>
  <c r="M2602" i="35"/>
  <c r="L2602" i="35"/>
  <c r="K2602" i="35"/>
  <c r="P2601" i="35"/>
  <c r="O2601" i="35"/>
  <c r="N2601" i="35"/>
  <c r="M2601" i="35"/>
  <c r="L2601" i="35"/>
  <c r="K2601" i="35"/>
  <c r="P2600" i="35"/>
  <c r="O2600" i="35"/>
  <c r="N2600" i="35"/>
  <c r="M2600" i="35"/>
  <c r="L2600" i="35"/>
  <c r="K2600" i="35"/>
  <c r="P2599" i="35"/>
  <c r="O2599" i="35"/>
  <c r="N2599" i="35"/>
  <c r="M2599" i="35"/>
  <c r="L2599" i="35"/>
  <c r="K2599" i="35"/>
  <c r="O2598" i="35"/>
  <c r="N2598" i="35"/>
  <c r="M2598" i="35"/>
  <c r="L2598" i="35"/>
  <c r="K2598" i="35"/>
  <c r="P2597" i="35"/>
  <c r="O2597" i="35"/>
  <c r="N2597" i="35"/>
  <c r="M2597" i="35"/>
  <c r="L2597" i="35"/>
  <c r="K2597" i="35"/>
  <c r="P2596" i="35"/>
  <c r="O2596" i="35"/>
  <c r="N2596" i="35"/>
  <c r="M2596" i="35"/>
  <c r="L2596" i="35"/>
  <c r="K2596" i="35"/>
  <c r="P2595" i="35"/>
  <c r="O2595" i="35"/>
  <c r="N2595" i="35"/>
  <c r="M2595" i="35"/>
  <c r="L2595" i="35"/>
  <c r="K2595" i="35"/>
  <c r="P2594" i="35"/>
  <c r="O2594" i="35"/>
  <c r="N2594" i="35"/>
  <c r="M2594" i="35"/>
  <c r="L2594" i="35"/>
  <c r="K2594" i="35"/>
  <c r="P2593" i="35"/>
  <c r="O2593" i="35"/>
  <c r="N2593" i="35"/>
  <c r="M2593" i="35"/>
  <c r="L2593" i="35"/>
  <c r="K2593" i="35"/>
  <c r="P2592" i="35"/>
  <c r="O2592" i="35"/>
  <c r="N2592" i="35"/>
  <c r="M2592" i="35"/>
  <c r="L2592" i="35"/>
  <c r="K2592" i="35"/>
  <c r="P2591" i="35"/>
  <c r="O2591" i="35"/>
  <c r="N2591" i="35"/>
  <c r="M2591" i="35"/>
  <c r="L2591" i="35"/>
  <c r="K2591" i="35"/>
  <c r="P2590" i="35"/>
  <c r="O2590" i="35"/>
  <c r="N2590" i="35"/>
  <c r="M2590" i="35"/>
  <c r="L2590" i="35"/>
  <c r="K2590" i="35"/>
  <c r="P2589" i="35"/>
  <c r="O2589" i="35"/>
  <c r="N2589" i="35"/>
  <c r="M2589" i="35"/>
  <c r="L2589" i="35"/>
  <c r="K2589" i="35"/>
  <c r="P2588" i="35"/>
  <c r="O2588" i="35"/>
  <c r="N2588" i="35"/>
  <c r="M2588" i="35"/>
  <c r="L2588" i="35"/>
  <c r="K2588" i="35"/>
  <c r="P2587" i="35"/>
  <c r="O2587" i="35"/>
  <c r="N2587" i="35"/>
  <c r="M2587" i="35"/>
  <c r="L2587" i="35"/>
  <c r="K2587" i="35"/>
  <c r="P2586" i="35"/>
  <c r="O2586" i="35"/>
  <c r="N2586" i="35"/>
  <c r="M2586" i="35"/>
  <c r="L2586" i="35"/>
  <c r="K2586" i="35"/>
  <c r="P2585" i="35"/>
  <c r="O2585" i="35"/>
  <c r="N2585" i="35"/>
  <c r="M2585" i="35"/>
  <c r="L2585" i="35"/>
  <c r="K2585" i="35"/>
  <c r="P2584" i="35"/>
  <c r="O2584" i="35"/>
  <c r="N2584" i="35"/>
  <c r="M2584" i="35"/>
  <c r="L2584" i="35"/>
  <c r="K2584" i="35"/>
  <c r="P2583" i="35"/>
  <c r="O2583" i="35"/>
  <c r="N2583" i="35"/>
  <c r="M2583" i="35"/>
  <c r="L2583" i="35"/>
  <c r="K2583" i="35"/>
  <c r="P2582" i="35"/>
  <c r="O2582" i="35"/>
  <c r="N2582" i="35"/>
  <c r="M2582" i="35"/>
  <c r="L2582" i="35"/>
  <c r="K2582" i="35"/>
  <c r="P2581" i="35"/>
  <c r="O2581" i="35"/>
  <c r="N2581" i="35"/>
  <c r="M2581" i="35"/>
  <c r="L2581" i="35"/>
  <c r="K2581" i="35"/>
  <c r="P2580" i="35"/>
  <c r="O2580" i="35"/>
  <c r="N2580" i="35"/>
  <c r="M2580" i="35"/>
  <c r="L2580" i="35"/>
  <c r="K2580" i="35"/>
  <c r="P2579" i="35"/>
  <c r="O2579" i="35"/>
  <c r="N2579" i="35"/>
  <c r="M2579" i="35"/>
  <c r="L2579" i="35"/>
  <c r="K2579" i="35"/>
  <c r="P2578" i="35"/>
  <c r="O2578" i="35"/>
  <c r="N2578" i="35"/>
  <c r="M2578" i="35"/>
  <c r="L2578" i="35"/>
  <c r="K2578" i="35"/>
  <c r="P2577" i="35"/>
  <c r="O2577" i="35"/>
  <c r="N2577" i="35"/>
  <c r="M2577" i="35"/>
  <c r="L2577" i="35"/>
  <c r="K2577" i="35"/>
  <c r="P2576" i="35"/>
  <c r="O2576" i="35"/>
  <c r="N2576" i="35"/>
  <c r="M2576" i="35"/>
  <c r="L2576" i="35"/>
  <c r="K2576" i="35"/>
  <c r="P2575" i="35"/>
  <c r="O2575" i="35"/>
  <c r="N2575" i="35"/>
  <c r="M2575" i="35"/>
  <c r="L2575" i="35"/>
  <c r="K2575" i="35"/>
  <c r="P2574" i="35"/>
  <c r="O2574" i="35"/>
  <c r="N2574" i="35"/>
  <c r="M2574" i="35"/>
  <c r="L2574" i="35"/>
  <c r="K2574" i="35"/>
  <c r="P2573" i="35"/>
  <c r="O2573" i="35"/>
  <c r="N2573" i="35"/>
  <c r="M2573" i="35"/>
  <c r="L2573" i="35"/>
  <c r="K2573" i="35"/>
  <c r="P2572" i="35"/>
  <c r="O2572" i="35"/>
  <c r="N2572" i="35"/>
  <c r="M2572" i="35"/>
  <c r="L2572" i="35"/>
  <c r="K2572" i="35"/>
  <c r="P2571" i="35"/>
  <c r="O2571" i="35"/>
  <c r="N2571" i="35"/>
  <c r="M2571" i="35"/>
  <c r="L2571" i="35"/>
  <c r="K2571" i="35"/>
  <c r="P2570" i="35"/>
  <c r="O2570" i="35"/>
  <c r="N2570" i="35"/>
  <c r="M2570" i="35"/>
  <c r="L2570" i="35"/>
  <c r="K2570" i="35"/>
  <c r="P2569" i="35"/>
  <c r="O2569" i="35"/>
  <c r="N2569" i="35"/>
  <c r="M2569" i="35"/>
  <c r="L2569" i="35"/>
  <c r="K2569" i="35"/>
  <c r="P2568" i="35"/>
  <c r="O2568" i="35"/>
  <c r="N2568" i="35"/>
  <c r="M2568" i="35"/>
  <c r="L2568" i="35"/>
  <c r="K2568" i="35"/>
  <c r="P2567" i="35"/>
  <c r="O2567" i="35"/>
  <c r="N2567" i="35"/>
  <c r="M2567" i="35"/>
  <c r="L2567" i="35"/>
  <c r="K2567" i="35"/>
  <c r="P2566" i="35"/>
  <c r="O2566" i="35"/>
  <c r="N2566" i="35"/>
  <c r="M2566" i="35"/>
  <c r="L2566" i="35"/>
  <c r="K2566" i="35"/>
  <c r="P2565" i="35"/>
  <c r="O2565" i="35"/>
  <c r="N2565" i="35"/>
  <c r="M2565" i="35"/>
  <c r="L2565" i="35"/>
  <c r="K2565" i="35"/>
  <c r="P2564" i="35"/>
  <c r="O2564" i="35"/>
  <c r="N2564" i="35"/>
  <c r="M2564" i="35"/>
  <c r="L2564" i="35"/>
  <c r="K2564" i="35"/>
  <c r="P2563" i="35"/>
  <c r="O2563" i="35"/>
  <c r="N2563" i="35"/>
  <c r="M2563" i="35"/>
  <c r="L2563" i="35"/>
  <c r="K2563" i="35"/>
  <c r="P2562" i="35"/>
  <c r="O2562" i="35"/>
  <c r="N2562" i="35"/>
  <c r="M2562" i="35"/>
  <c r="L2562" i="35"/>
  <c r="K2562" i="35"/>
  <c r="P2561" i="35"/>
  <c r="O2561" i="35"/>
  <c r="N2561" i="35"/>
  <c r="M2561" i="35"/>
  <c r="L2561" i="35"/>
  <c r="K2561" i="35"/>
  <c r="P2560" i="35"/>
  <c r="O2560" i="35"/>
  <c r="N2560" i="35"/>
  <c r="M2560" i="35"/>
  <c r="L2560" i="35"/>
  <c r="K2560" i="35"/>
  <c r="P2559" i="35"/>
  <c r="O2559" i="35"/>
  <c r="N2559" i="35"/>
  <c r="M2559" i="35"/>
  <c r="L2559" i="35"/>
  <c r="K2559" i="35"/>
  <c r="P2558" i="35"/>
  <c r="O2558" i="35"/>
  <c r="N2558" i="35"/>
  <c r="M2558" i="35"/>
  <c r="L2558" i="35"/>
  <c r="K2558" i="35"/>
  <c r="P2557" i="35"/>
  <c r="O2557" i="35"/>
  <c r="N2557" i="35"/>
  <c r="M2557" i="35"/>
  <c r="L2557" i="35"/>
  <c r="K2557" i="35"/>
  <c r="P2556" i="35"/>
  <c r="O2556" i="35"/>
  <c r="N2556" i="35"/>
  <c r="M2556" i="35"/>
  <c r="L2556" i="35"/>
  <c r="K2556" i="35"/>
  <c r="P2555" i="35"/>
  <c r="O2555" i="35"/>
  <c r="N2555" i="35"/>
  <c r="M2555" i="35"/>
  <c r="L2555" i="35"/>
  <c r="K2555" i="35"/>
  <c r="P2554" i="35"/>
  <c r="O2554" i="35"/>
  <c r="N2554" i="35"/>
  <c r="M2554" i="35"/>
  <c r="L2554" i="35"/>
  <c r="K2554" i="35"/>
  <c r="P2553" i="35"/>
  <c r="O2553" i="35"/>
  <c r="N2553" i="35"/>
  <c r="M2553" i="35"/>
  <c r="L2553" i="35"/>
  <c r="K2553" i="35"/>
  <c r="P2552" i="35"/>
  <c r="O2552" i="35"/>
  <c r="N2552" i="35"/>
  <c r="M2552" i="35"/>
  <c r="L2552" i="35"/>
  <c r="K2552" i="35"/>
  <c r="P2551" i="35"/>
  <c r="O2551" i="35"/>
  <c r="N2551" i="35"/>
  <c r="M2551" i="35"/>
  <c r="L2551" i="35"/>
  <c r="K2551" i="35"/>
  <c r="P2550" i="35"/>
  <c r="O2550" i="35"/>
  <c r="N2550" i="35"/>
  <c r="M2550" i="35"/>
  <c r="L2550" i="35"/>
  <c r="K2550" i="35"/>
  <c r="P2549" i="35"/>
  <c r="O2549" i="35"/>
  <c r="N2549" i="35"/>
  <c r="M2549" i="35"/>
  <c r="L2549" i="35"/>
  <c r="K2549" i="35"/>
  <c r="P2548" i="35"/>
  <c r="O2548" i="35"/>
  <c r="N2548" i="35"/>
  <c r="M2548" i="35"/>
  <c r="L2548" i="35"/>
  <c r="K2548" i="35"/>
  <c r="P2547" i="35"/>
  <c r="O2547" i="35"/>
  <c r="N2547" i="35"/>
  <c r="M2547" i="35"/>
  <c r="L2547" i="35"/>
  <c r="K2547" i="35"/>
  <c r="P2546" i="35"/>
  <c r="O2546" i="35"/>
  <c r="N2546" i="35"/>
  <c r="M2546" i="35"/>
  <c r="L2546" i="35"/>
  <c r="K2546" i="35"/>
  <c r="P2545" i="35"/>
  <c r="O2545" i="35"/>
  <c r="N2545" i="35"/>
  <c r="M2545" i="35"/>
  <c r="L2545" i="35"/>
  <c r="K2545" i="35"/>
  <c r="P2544" i="35"/>
  <c r="O2544" i="35"/>
  <c r="N2544" i="35"/>
  <c r="M2544" i="35"/>
  <c r="L2544" i="35"/>
  <c r="K2544" i="35"/>
  <c r="P2543" i="35"/>
  <c r="O2543" i="35"/>
  <c r="N2543" i="35"/>
  <c r="M2543" i="35"/>
  <c r="L2543" i="35"/>
  <c r="K2543" i="35"/>
  <c r="P2542" i="35"/>
  <c r="O2542" i="35"/>
  <c r="N2542" i="35"/>
  <c r="M2542" i="35"/>
  <c r="L2542" i="35"/>
  <c r="K2542" i="35"/>
  <c r="P2541" i="35"/>
  <c r="O2541" i="35"/>
  <c r="N2541" i="35"/>
  <c r="M2541" i="35"/>
  <c r="L2541" i="35"/>
  <c r="K2541" i="35"/>
  <c r="P2540" i="35"/>
  <c r="O2540" i="35"/>
  <c r="N2540" i="35"/>
  <c r="M2540" i="35"/>
  <c r="L2540" i="35"/>
  <c r="K2540" i="35"/>
  <c r="P2539" i="35"/>
  <c r="O2539" i="35"/>
  <c r="N2539" i="35"/>
  <c r="M2539" i="35"/>
  <c r="L2539" i="35"/>
  <c r="K2539" i="35"/>
  <c r="P2538" i="35"/>
  <c r="O2538" i="35"/>
  <c r="N2538" i="35"/>
  <c r="M2538" i="35"/>
  <c r="L2538" i="35"/>
  <c r="K2538" i="35"/>
  <c r="P2537" i="35"/>
  <c r="O2537" i="35"/>
  <c r="N2537" i="35"/>
  <c r="M2537" i="35"/>
  <c r="L2537" i="35"/>
  <c r="K2537" i="35"/>
  <c r="P2536" i="35"/>
  <c r="O2536" i="35"/>
  <c r="N2536" i="35"/>
  <c r="M2536" i="35"/>
  <c r="L2536" i="35"/>
  <c r="K2536" i="35"/>
  <c r="P2535" i="35"/>
  <c r="O2535" i="35"/>
  <c r="N2535" i="35"/>
  <c r="M2535" i="35"/>
  <c r="L2535" i="35"/>
  <c r="K2535" i="35"/>
  <c r="P2534" i="35"/>
  <c r="O2534" i="35"/>
  <c r="N2534" i="35"/>
  <c r="M2534" i="35"/>
  <c r="L2534" i="35"/>
  <c r="K2534" i="35"/>
  <c r="P2533" i="35"/>
  <c r="O2533" i="35"/>
  <c r="N2533" i="35"/>
  <c r="M2533" i="35"/>
  <c r="L2533" i="35"/>
  <c r="K2533" i="35"/>
  <c r="P2532" i="35"/>
  <c r="O2532" i="35"/>
  <c r="N2532" i="35"/>
  <c r="M2532" i="35"/>
  <c r="L2532" i="35"/>
  <c r="K2532" i="35"/>
  <c r="P2531" i="35"/>
  <c r="O2531" i="35"/>
  <c r="N2531" i="35"/>
  <c r="M2531" i="35"/>
  <c r="L2531" i="35"/>
  <c r="K2531" i="35"/>
  <c r="P2530" i="35"/>
  <c r="O2530" i="35"/>
  <c r="N2530" i="35"/>
  <c r="M2530" i="35"/>
  <c r="L2530" i="35"/>
  <c r="K2530" i="35"/>
  <c r="P2529" i="35"/>
  <c r="O2529" i="35"/>
  <c r="N2529" i="35"/>
  <c r="M2529" i="35"/>
  <c r="L2529" i="35"/>
  <c r="K2529" i="35"/>
  <c r="P2528" i="35"/>
  <c r="O2528" i="35"/>
  <c r="N2528" i="35"/>
  <c r="M2528" i="35"/>
  <c r="L2528" i="35"/>
  <c r="K2528" i="35"/>
  <c r="P2527" i="35"/>
  <c r="O2527" i="35"/>
  <c r="N2527" i="35"/>
  <c r="M2527" i="35"/>
  <c r="L2527" i="35"/>
  <c r="K2527" i="35"/>
  <c r="P2526" i="35"/>
  <c r="O2526" i="35"/>
  <c r="N2526" i="35"/>
  <c r="M2526" i="35"/>
  <c r="L2526" i="35"/>
  <c r="K2526" i="35"/>
  <c r="P2525" i="35"/>
  <c r="O2525" i="35"/>
  <c r="N2525" i="35"/>
  <c r="M2525" i="35"/>
  <c r="L2525" i="35"/>
  <c r="K2525" i="35"/>
  <c r="P2524" i="35"/>
  <c r="O2524" i="35"/>
  <c r="N2524" i="35"/>
  <c r="M2524" i="35"/>
  <c r="L2524" i="35"/>
  <c r="K2524" i="35"/>
  <c r="P2523" i="35"/>
  <c r="O2523" i="35"/>
  <c r="N2523" i="35"/>
  <c r="M2523" i="35"/>
  <c r="L2523" i="35"/>
  <c r="K2523" i="35"/>
  <c r="P2522" i="35"/>
  <c r="O2522" i="35"/>
  <c r="N2522" i="35"/>
  <c r="M2522" i="35"/>
  <c r="L2522" i="35"/>
  <c r="K2522" i="35"/>
  <c r="P2521" i="35"/>
  <c r="O2521" i="35"/>
  <c r="N2521" i="35"/>
  <c r="M2521" i="35"/>
  <c r="L2521" i="35"/>
  <c r="K2521" i="35"/>
  <c r="P2520" i="35"/>
  <c r="O2520" i="35"/>
  <c r="N2520" i="35"/>
  <c r="M2520" i="35"/>
  <c r="L2520" i="35"/>
  <c r="K2520" i="35"/>
  <c r="P2519" i="35"/>
  <c r="O2519" i="35"/>
  <c r="N2519" i="35"/>
  <c r="M2519" i="35"/>
  <c r="L2519" i="35"/>
  <c r="K2519" i="35"/>
  <c r="P2518" i="35"/>
  <c r="O2518" i="35"/>
  <c r="N2518" i="35"/>
  <c r="M2518" i="35"/>
  <c r="L2518" i="35"/>
  <c r="K2518" i="35"/>
  <c r="P2517" i="35"/>
  <c r="O2517" i="35"/>
  <c r="N2517" i="35"/>
  <c r="M2517" i="35"/>
  <c r="L2517" i="35"/>
  <c r="K2517" i="35"/>
  <c r="P2516" i="35"/>
  <c r="O2516" i="35"/>
  <c r="N2516" i="35"/>
  <c r="M2516" i="35"/>
  <c r="L2516" i="35"/>
  <c r="K2516" i="35"/>
  <c r="P2515" i="35"/>
  <c r="O2515" i="35"/>
  <c r="N2515" i="35"/>
  <c r="M2515" i="35"/>
  <c r="L2515" i="35"/>
  <c r="K2515" i="35"/>
  <c r="P2514" i="35"/>
  <c r="O2514" i="35"/>
  <c r="N2514" i="35"/>
  <c r="M2514" i="35"/>
  <c r="L2514" i="35"/>
  <c r="K2514" i="35"/>
  <c r="P2513" i="35"/>
  <c r="O2513" i="35"/>
  <c r="N2513" i="35"/>
  <c r="M2513" i="35"/>
  <c r="L2513" i="35"/>
  <c r="K2513" i="35"/>
  <c r="P2512" i="35"/>
  <c r="O2512" i="35"/>
  <c r="N2512" i="35"/>
  <c r="M2512" i="35"/>
  <c r="L2512" i="35"/>
  <c r="K2512" i="35"/>
  <c r="P2511" i="35"/>
  <c r="O2511" i="35"/>
  <c r="N2511" i="35"/>
  <c r="M2511" i="35"/>
  <c r="L2511" i="35"/>
  <c r="K2511" i="35"/>
  <c r="P2510" i="35"/>
  <c r="O2510" i="35"/>
  <c r="N2510" i="35"/>
  <c r="M2510" i="35"/>
  <c r="L2510" i="35"/>
  <c r="K2510" i="35"/>
  <c r="P2509" i="35"/>
  <c r="O2509" i="35"/>
  <c r="N2509" i="35"/>
  <c r="M2509" i="35"/>
  <c r="L2509" i="35"/>
  <c r="K2509" i="35"/>
  <c r="P2508" i="35"/>
  <c r="O2508" i="35"/>
  <c r="N2508" i="35"/>
  <c r="M2508" i="35"/>
  <c r="L2508" i="35"/>
  <c r="K2508" i="35"/>
  <c r="P2507" i="35"/>
  <c r="O2507" i="35"/>
  <c r="N2507" i="35"/>
  <c r="M2507" i="35"/>
  <c r="L2507" i="35"/>
  <c r="K2507" i="35"/>
  <c r="P2506" i="35"/>
  <c r="O2506" i="35"/>
  <c r="N2506" i="35"/>
  <c r="M2506" i="35"/>
  <c r="L2506" i="35"/>
  <c r="K2506" i="35"/>
  <c r="P2505" i="35"/>
  <c r="O2505" i="35"/>
  <c r="N2505" i="35"/>
  <c r="M2505" i="35"/>
  <c r="L2505" i="35"/>
  <c r="K2505" i="35"/>
  <c r="P2504" i="35"/>
  <c r="O2504" i="35"/>
  <c r="N2504" i="35"/>
  <c r="M2504" i="35"/>
  <c r="L2504" i="35"/>
  <c r="K2504" i="35"/>
  <c r="P2503" i="35"/>
  <c r="O2503" i="35"/>
  <c r="N2503" i="35"/>
  <c r="M2503" i="35"/>
  <c r="L2503" i="35"/>
  <c r="K2503" i="35"/>
  <c r="P2502" i="35"/>
  <c r="O2502" i="35"/>
  <c r="N2502" i="35"/>
  <c r="M2502" i="35"/>
  <c r="L2502" i="35"/>
  <c r="K2502" i="35"/>
  <c r="P2501" i="35"/>
  <c r="O2501" i="35"/>
  <c r="N2501" i="35"/>
  <c r="M2501" i="35"/>
  <c r="L2501" i="35"/>
  <c r="K2501" i="35"/>
  <c r="P2500" i="35"/>
  <c r="O2500" i="35"/>
  <c r="N2500" i="35"/>
  <c r="M2500" i="35"/>
  <c r="L2500" i="35"/>
  <c r="K2500" i="35"/>
  <c r="P2499" i="35"/>
  <c r="O2499" i="35"/>
  <c r="N2499" i="35"/>
  <c r="M2499" i="35"/>
  <c r="L2499" i="35"/>
  <c r="K2499" i="35"/>
  <c r="P2498" i="35"/>
  <c r="O2498" i="35"/>
  <c r="N2498" i="35"/>
  <c r="M2498" i="35"/>
  <c r="L2498" i="35"/>
  <c r="K2498" i="35"/>
  <c r="P2497" i="35"/>
  <c r="O2497" i="35"/>
  <c r="N2497" i="35"/>
  <c r="M2497" i="35"/>
  <c r="L2497" i="35"/>
  <c r="K2497" i="35"/>
  <c r="P2496" i="35"/>
  <c r="O2496" i="35"/>
  <c r="N2496" i="35"/>
  <c r="M2496" i="35"/>
  <c r="L2496" i="35"/>
  <c r="K2496" i="35"/>
  <c r="P2495" i="35"/>
  <c r="O2495" i="35"/>
  <c r="N2495" i="35"/>
  <c r="M2495" i="35"/>
  <c r="L2495" i="35"/>
  <c r="K2495" i="35"/>
  <c r="P2494" i="35"/>
  <c r="O2494" i="35"/>
  <c r="N2494" i="35"/>
  <c r="M2494" i="35"/>
  <c r="L2494" i="35"/>
  <c r="K2494" i="35"/>
  <c r="P2493" i="35"/>
  <c r="O2493" i="35"/>
  <c r="N2493" i="35"/>
  <c r="M2493" i="35"/>
  <c r="L2493" i="35"/>
  <c r="K2493" i="35"/>
  <c r="P2492" i="35"/>
  <c r="O2492" i="35"/>
  <c r="N2492" i="35"/>
  <c r="M2492" i="35"/>
  <c r="L2492" i="35"/>
  <c r="K2492" i="35"/>
  <c r="P2491" i="35"/>
  <c r="O2491" i="35"/>
  <c r="N2491" i="35"/>
  <c r="M2491" i="35"/>
  <c r="L2491" i="35"/>
  <c r="K2491" i="35"/>
  <c r="P2490" i="35"/>
  <c r="O2490" i="35"/>
  <c r="N2490" i="35"/>
  <c r="M2490" i="35"/>
  <c r="L2490" i="35"/>
  <c r="K2490" i="35"/>
  <c r="P2489" i="35"/>
  <c r="O2489" i="35"/>
  <c r="N2489" i="35"/>
  <c r="M2489" i="35"/>
  <c r="L2489" i="35"/>
  <c r="K2489" i="35"/>
  <c r="P2488" i="35"/>
  <c r="O2488" i="35"/>
  <c r="N2488" i="35"/>
  <c r="M2488" i="35"/>
  <c r="L2488" i="35"/>
  <c r="K2488" i="35"/>
  <c r="P2487" i="35"/>
  <c r="O2487" i="35"/>
  <c r="N2487" i="35"/>
  <c r="M2487" i="35"/>
  <c r="L2487" i="35"/>
  <c r="K2487" i="35"/>
  <c r="P2486" i="35"/>
  <c r="O2486" i="35"/>
  <c r="N2486" i="35"/>
  <c r="M2486" i="35"/>
  <c r="L2486" i="35"/>
  <c r="K2486" i="35"/>
  <c r="P2485" i="35"/>
  <c r="O2485" i="35"/>
  <c r="N2485" i="35"/>
  <c r="M2485" i="35"/>
  <c r="L2485" i="35"/>
  <c r="K2485" i="35"/>
  <c r="P2484" i="35"/>
  <c r="O2484" i="35"/>
  <c r="N2484" i="35"/>
  <c r="M2484" i="35"/>
  <c r="L2484" i="35"/>
  <c r="K2484" i="35"/>
  <c r="P2483" i="35"/>
  <c r="O2483" i="35"/>
  <c r="N2483" i="35"/>
  <c r="M2483" i="35"/>
  <c r="L2483" i="35"/>
  <c r="K2483" i="35"/>
  <c r="P2482" i="35"/>
  <c r="O2482" i="35"/>
  <c r="N2482" i="35"/>
  <c r="M2482" i="35"/>
  <c r="L2482" i="35"/>
  <c r="K2482" i="35"/>
  <c r="P2481" i="35"/>
  <c r="O2481" i="35"/>
  <c r="N2481" i="35"/>
  <c r="M2481" i="35"/>
  <c r="L2481" i="35"/>
  <c r="K2481" i="35"/>
  <c r="P2480" i="35"/>
  <c r="O2480" i="35"/>
  <c r="N2480" i="35"/>
  <c r="M2480" i="35"/>
  <c r="L2480" i="35"/>
  <c r="K2480" i="35"/>
  <c r="P2479" i="35"/>
  <c r="O2479" i="35"/>
  <c r="N2479" i="35"/>
  <c r="M2479" i="35"/>
  <c r="L2479" i="35"/>
  <c r="K2479" i="35"/>
  <c r="P2478" i="35"/>
  <c r="O2478" i="35"/>
  <c r="N2478" i="35"/>
  <c r="M2478" i="35"/>
  <c r="L2478" i="35"/>
  <c r="K2478" i="35"/>
  <c r="P2477" i="35"/>
  <c r="O2477" i="35"/>
  <c r="N2477" i="35"/>
  <c r="M2477" i="35"/>
  <c r="L2477" i="35"/>
  <c r="K2477" i="35"/>
  <c r="P2476" i="35"/>
  <c r="O2476" i="35"/>
  <c r="N2476" i="35"/>
  <c r="M2476" i="35"/>
  <c r="L2476" i="35"/>
  <c r="K2476" i="35"/>
  <c r="P2475" i="35"/>
  <c r="O2475" i="35"/>
  <c r="N2475" i="35"/>
  <c r="M2475" i="35"/>
  <c r="L2475" i="35"/>
  <c r="K2475" i="35"/>
  <c r="P2474" i="35"/>
  <c r="O2474" i="35"/>
  <c r="N2474" i="35"/>
  <c r="M2474" i="35"/>
  <c r="L2474" i="35"/>
  <c r="K2474" i="35"/>
  <c r="P2473" i="35"/>
  <c r="O2473" i="35"/>
  <c r="N2473" i="35"/>
  <c r="M2473" i="35"/>
  <c r="L2473" i="35"/>
  <c r="K2473" i="35"/>
  <c r="P2472" i="35"/>
  <c r="O2472" i="35"/>
  <c r="N2472" i="35"/>
  <c r="M2472" i="35"/>
  <c r="L2472" i="35"/>
  <c r="K2472" i="35"/>
  <c r="P2471" i="35"/>
  <c r="O2471" i="35"/>
  <c r="N2471" i="35"/>
  <c r="M2471" i="35"/>
  <c r="L2471" i="35"/>
  <c r="K2471" i="35"/>
  <c r="P2470" i="35"/>
  <c r="O2470" i="35"/>
  <c r="N2470" i="35"/>
  <c r="M2470" i="35"/>
  <c r="L2470" i="35"/>
  <c r="K2470" i="35"/>
  <c r="P2469" i="35"/>
  <c r="O2469" i="35"/>
  <c r="N2469" i="35"/>
  <c r="M2469" i="35"/>
  <c r="L2469" i="35"/>
  <c r="K2469" i="35"/>
  <c r="P2468" i="35"/>
  <c r="O2468" i="35"/>
  <c r="N2468" i="35"/>
  <c r="M2468" i="35"/>
  <c r="L2468" i="35"/>
  <c r="K2468" i="35"/>
  <c r="P2467" i="35"/>
  <c r="O2467" i="35"/>
  <c r="N2467" i="35"/>
  <c r="M2467" i="35"/>
  <c r="L2467" i="35"/>
  <c r="K2467" i="35"/>
  <c r="P2466" i="35"/>
  <c r="O2466" i="35"/>
  <c r="N2466" i="35"/>
  <c r="M2466" i="35"/>
  <c r="L2466" i="35"/>
  <c r="K2466" i="35"/>
  <c r="P2465" i="35"/>
  <c r="O2465" i="35"/>
  <c r="N2465" i="35"/>
  <c r="M2465" i="35"/>
  <c r="L2465" i="35"/>
  <c r="K2465" i="35"/>
  <c r="P2464" i="35"/>
  <c r="O2464" i="35"/>
  <c r="N2464" i="35"/>
  <c r="M2464" i="35"/>
  <c r="L2464" i="35"/>
  <c r="K2464" i="35"/>
  <c r="P2463" i="35"/>
  <c r="O2463" i="35"/>
  <c r="N2463" i="35"/>
  <c r="M2463" i="35"/>
  <c r="L2463" i="35"/>
  <c r="K2463" i="35"/>
  <c r="P2462" i="35"/>
  <c r="O2462" i="35"/>
  <c r="N2462" i="35"/>
  <c r="M2462" i="35"/>
  <c r="L2462" i="35"/>
  <c r="K2462" i="35"/>
  <c r="P2461" i="35"/>
  <c r="O2461" i="35"/>
  <c r="N2461" i="35"/>
  <c r="M2461" i="35"/>
  <c r="L2461" i="35"/>
  <c r="K2461" i="35"/>
  <c r="P2460" i="35"/>
  <c r="O2460" i="35"/>
  <c r="N2460" i="35"/>
  <c r="M2460" i="35"/>
  <c r="L2460" i="35"/>
  <c r="K2460" i="35"/>
  <c r="P2459" i="35"/>
  <c r="O2459" i="35"/>
  <c r="N2459" i="35"/>
  <c r="M2459" i="35"/>
  <c r="L2459" i="35"/>
  <c r="K2459" i="35"/>
  <c r="P2458" i="35"/>
  <c r="O2458" i="35"/>
  <c r="N2458" i="35"/>
  <c r="M2458" i="35"/>
  <c r="L2458" i="35"/>
  <c r="K2458" i="35"/>
  <c r="P2457" i="35"/>
  <c r="O2457" i="35"/>
  <c r="N2457" i="35"/>
  <c r="M2457" i="35"/>
  <c r="L2457" i="35"/>
  <c r="K2457" i="35"/>
  <c r="P2456" i="35"/>
  <c r="O2456" i="35"/>
  <c r="N2456" i="35"/>
  <c r="M2456" i="35"/>
  <c r="L2456" i="35"/>
  <c r="K2456" i="35"/>
  <c r="P2455" i="35"/>
  <c r="O2455" i="35"/>
  <c r="N2455" i="35"/>
  <c r="M2455" i="35"/>
  <c r="L2455" i="35"/>
  <c r="K2455" i="35"/>
  <c r="P2454" i="35"/>
  <c r="O2454" i="35"/>
  <c r="N2454" i="35"/>
  <c r="M2454" i="35"/>
  <c r="L2454" i="35"/>
  <c r="K2454" i="35"/>
  <c r="P2453" i="35"/>
  <c r="O2453" i="35"/>
  <c r="N2453" i="35"/>
  <c r="M2453" i="35"/>
  <c r="L2453" i="35"/>
  <c r="K2453" i="35"/>
  <c r="P2452" i="35"/>
  <c r="O2452" i="35"/>
  <c r="N2452" i="35"/>
  <c r="M2452" i="35"/>
  <c r="L2452" i="35"/>
  <c r="K2452" i="35"/>
  <c r="P2451" i="35"/>
  <c r="O2451" i="35"/>
  <c r="N2451" i="35"/>
  <c r="M2451" i="35"/>
  <c r="L2451" i="35"/>
  <c r="K2451" i="35"/>
  <c r="P2450" i="35"/>
  <c r="O2450" i="35"/>
  <c r="N2450" i="35"/>
  <c r="M2450" i="35"/>
  <c r="L2450" i="35"/>
  <c r="K2450" i="35"/>
  <c r="P2449" i="35"/>
  <c r="O2449" i="35"/>
  <c r="N2449" i="35"/>
  <c r="M2449" i="35"/>
  <c r="L2449" i="35"/>
  <c r="K2449" i="35"/>
  <c r="P2448" i="35"/>
  <c r="O2448" i="35"/>
  <c r="N2448" i="35"/>
  <c r="M2448" i="35"/>
  <c r="L2448" i="35"/>
  <c r="K2448" i="35"/>
  <c r="P2447" i="35"/>
  <c r="O2447" i="35"/>
  <c r="N2447" i="35"/>
  <c r="M2447" i="35"/>
  <c r="L2447" i="35"/>
  <c r="K2447" i="35"/>
  <c r="P2446" i="35"/>
  <c r="O2446" i="35"/>
  <c r="N2446" i="35"/>
  <c r="M2446" i="35"/>
  <c r="L2446" i="35"/>
  <c r="K2446" i="35"/>
  <c r="P2445" i="35"/>
  <c r="O2445" i="35"/>
  <c r="N2445" i="35"/>
  <c r="M2445" i="35"/>
  <c r="L2445" i="35"/>
  <c r="K2445" i="35"/>
  <c r="P2444" i="35"/>
  <c r="O2444" i="35"/>
  <c r="N2444" i="35"/>
  <c r="M2444" i="35"/>
  <c r="L2444" i="35"/>
  <c r="K2444" i="35"/>
  <c r="P2443" i="35"/>
  <c r="O2443" i="35"/>
  <c r="N2443" i="35"/>
  <c r="M2443" i="35"/>
  <c r="L2443" i="35"/>
  <c r="K2443" i="35"/>
  <c r="P2442" i="35"/>
  <c r="O2442" i="35"/>
  <c r="N2442" i="35"/>
  <c r="M2442" i="35"/>
  <c r="L2442" i="35"/>
  <c r="K2442" i="35"/>
  <c r="P2441" i="35"/>
  <c r="O2441" i="35"/>
  <c r="N2441" i="35"/>
  <c r="M2441" i="35"/>
  <c r="L2441" i="35"/>
  <c r="K2441" i="35"/>
  <c r="P2440" i="35"/>
  <c r="O2440" i="35"/>
  <c r="N2440" i="35"/>
  <c r="M2440" i="35"/>
  <c r="L2440" i="35"/>
  <c r="K2440" i="35"/>
  <c r="P2439" i="35"/>
  <c r="O2439" i="35"/>
  <c r="N2439" i="35"/>
  <c r="M2439" i="35"/>
  <c r="L2439" i="35"/>
  <c r="K2439" i="35"/>
  <c r="P2438" i="35"/>
  <c r="O2438" i="35"/>
  <c r="N2438" i="35"/>
  <c r="M2438" i="35"/>
  <c r="L2438" i="35"/>
  <c r="K2438" i="35"/>
  <c r="P2437" i="35"/>
  <c r="O2437" i="35"/>
  <c r="N2437" i="35"/>
  <c r="M2437" i="35"/>
  <c r="L2437" i="35"/>
  <c r="K2437" i="35"/>
  <c r="P2436" i="35"/>
  <c r="O2436" i="35"/>
  <c r="N2436" i="35"/>
  <c r="M2436" i="35"/>
  <c r="L2436" i="35"/>
  <c r="K2436" i="35"/>
  <c r="P2435" i="35"/>
  <c r="O2435" i="35"/>
  <c r="N2435" i="35"/>
  <c r="M2435" i="35"/>
  <c r="L2435" i="35"/>
  <c r="K2435" i="35"/>
  <c r="P2434" i="35"/>
  <c r="O2434" i="35"/>
  <c r="N2434" i="35"/>
  <c r="M2434" i="35"/>
  <c r="L2434" i="35"/>
  <c r="K2434" i="35"/>
  <c r="P2433" i="35"/>
  <c r="O2433" i="35"/>
  <c r="N2433" i="35"/>
  <c r="M2433" i="35"/>
  <c r="L2433" i="35"/>
  <c r="K2433" i="35"/>
  <c r="P2432" i="35"/>
  <c r="O2432" i="35"/>
  <c r="N2432" i="35"/>
  <c r="M2432" i="35"/>
  <c r="L2432" i="35"/>
  <c r="K2432" i="35"/>
  <c r="P2431" i="35"/>
  <c r="O2431" i="35"/>
  <c r="N2431" i="35"/>
  <c r="M2431" i="35"/>
  <c r="L2431" i="35"/>
  <c r="K2431" i="35"/>
  <c r="P2430" i="35"/>
  <c r="O2430" i="35"/>
  <c r="N2430" i="35"/>
  <c r="M2430" i="35"/>
  <c r="L2430" i="35"/>
  <c r="K2430" i="35"/>
  <c r="P2429" i="35"/>
  <c r="O2429" i="35"/>
  <c r="N2429" i="35"/>
  <c r="M2429" i="35"/>
  <c r="L2429" i="35"/>
  <c r="K2429" i="35"/>
  <c r="P2428" i="35"/>
  <c r="O2428" i="35"/>
  <c r="N2428" i="35"/>
  <c r="M2428" i="35"/>
  <c r="L2428" i="35"/>
  <c r="K2428" i="35"/>
  <c r="P2427" i="35"/>
  <c r="O2427" i="35"/>
  <c r="N2427" i="35"/>
  <c r="M2427" i="35"/>
  <c r="L2427" i="35"/>
  <c r="K2427" i="35"/>
  <c r="P2426" i="35"/>
  <c r="O2426" i="35"/>
  <c r="N2426" i="35"/>
  <c r="M2426" i="35"/>
  <c r="L2426" i="35"/>
  <c r="K2426" i="35"/>
  <c r="P2425" i="35"/>
  <c r="O2425" i="35"/>
  <c r="N2425" i="35"/>
  <c r="M2425" i="35"/>
  <c r="L2425" i="35"/>
  <c r="K2425" i="35"/>
  <c r="P2424" i="35"/>
  <c r="O2424" i="35"/>
  <c r="N2424" i="35"/>
  <c r="M2424" i="35"/>
  <c r="L2424" i="35"/>
  <c r="K2424" i="35"/>
  <c r="P2423" i="35"/>
  <c r="O2423" i="35"/>
  <c r="N2423" i="35"/>
  <c r="M2423" i="35"/>
  <c r="L2423" i="35"/>
  <c r="K2423" i="35"/>
  <c r="P2422" i="35"/>
  <c r="O2422" i="35"/>
  <c r="N2422" i="35"/>
  <c r="M2422" i="35"/>
  <c r="L2422" i="35"/>
  <c r="K2422" i="35"/>
  <c r="P2421" i="35"/>
  <c r="O2421" i="35"/>
  <c r="N2421" i="35"/>
  <c r="M2421" i="35"/>
  <c r="L2421" i="35"/>
  <c r="K2421" i="35"/>
  <c r="P2420" i="35"/>
  <c r="O2420" i="35"/>
  <c r="N2420" i="35"/>
  <c r="M2420" i="35"/>
  <c r="L2420" i="35"/>
  <c r="K2420" i="35"/>
  <c r="P2419" i="35"/>
  <c r="O2419" i="35"/>
  <c r="N2419" i="35"/>
  <c r="M2419" i="35"/>
  <c r="L2419" i="35"/>
  <c r="K2419" i="35"/>
  <c r="P2418" i="35"/>
  <c r="O2418" i="35"/>
  <c r="N2418" i="35"/>
  <c r="M2418" i="35"/>
  <c r="L2418" i="35"/>
  <c r="K2418" i="35"/>
  <c r="P2417" i="35"/>
  <c r="O2417" i="35"/>
  <c r="N2417" i="35"/>
  <c r="M2417" i="35"/>
  <c r="L2417" i="35"/>
  <c r="K2417" i="35"/>
  <c r="P2416" i="35"/>
  <c r="O2416" i="35"/>
  <c r="N2416" i="35"/>
  <c r="M2416" i="35"/>
  <c r="L2416" i="35"/>
  <c r="K2416" i="35"/>
  <c r="P2415" i="35"/>
  <c r="O2415" i="35"/>
  <c r="N2415" i="35"/>
  <c r="M2415" i="35"/>
  <c r="L2415" i="35"/>
  <c r="K2415" i="35"/>
  <c r="P2414" i="35"/>
  <c r="O2414" i="35"/>
  <c r="N2414" i="35"/>
  <c r="M2414" i="35"/>
  <c r="L2414" i="35"/>
  <c r="K2414" i="35"/>
  <c r="P2413" i="35"/>
  <c r="O2413" i="35"/>
  <c r="N2413" i="35"/>
  <c r="M2413" i="35"/>
  <c r="L2413" i="35"/>
  <c r="K2413" i="35"/>
  <c r="P2412" i="35"/>
  <c r="O2412" i="35"/>
  <c r="N2412" i="35"/>
  <c r="M2412" i="35"/>
  <c r="L2412" i="35"/>
  <c r="K2412" i="35"/>
  <c r="P2411" i="35"/>
  <c r="O2411" i="35"/>
  <c r="N2411" i="35"/>
  <c r="M2411" i="35"/>
  <c r="L2411" i="35"/>
  <c r="K2411" i="35"/>
  <c r="P2410" i="35"/>
  <c r="O2410" i="35"/>
  <c r="N2410" i="35"/>
  <c r="M2410" i="35"/>
  <c r="L2410" i="35"/>
  <c r="K2410" i="35"/>
  <c r="P2409" i="35"/>
  <c r="O2409" i="35"/>
  <c r="N2409" i="35"/>
  <c r="M2409" i="35"/>
  <c r="L2409" i="35"/>
  <c r="K2409" i="35"/>
  <c r="P2408" i="35"/>
  <c r="O2408" i="35"/>
  <c r="N2408" i="35"/>
  <c r="M2408" i="35"/>
  <c r="L2408" i="35"/>
  <c r="K2408" i="35"/>
  <c r="P2407" i="35"/>
  <c r="O2407" i="35"/>
  <c r="N2407" i="35"/>
  <c r="M2407" i="35"/>
  <c r="L2407" i="35"/>
  <c r="K2407" i="35"/>
  <c r="P2406" i="35"/>
  <c r="O2406" i="35"/>
  <c r="N2406" i="35"/>
  <c r="M2406" i="35"/>
  <c r="L2406" i="35"/>
  <c r="K2406" i="35"/>
  <c r="P2405" i="35"/>
  <c r="O2405" i="35"/>
  <c r="N2405" i="35"/>
  <c r="M2405" i="35"/>
  <c r="L2405" i="35"/>
  <c r="K2405" i="35"/>
  <c r="P2404" i="35"/>
  <c r="O2404" i="35"/>
  <c r="N2404" i="35"/>
  <c r="M2404" i="35"/>
  <c r="L2404" i="35"/>
  <c r="K2404" i="35"/>
  <c r="P2403" i="35"/>
  <c r="O2403" i="35"/>
  <c r="N2403" i="35"/>
  <c r="M2403" i="35"/>
  <c r="L2403" i="35"/>
  <c r="K2403" i="35"/>
  <c r="P2402" i="35"/>
  <c r="O2402" i="35"/>
  <c r="N2402" i="35"/>
  <c r="M2402" i="35"/>
  <c r="L2402" i="35"/>
  <c r="K2402" i="35"/>
  <c r="P2401" i="35"/>
  <c r="O2401" i="35"/>
  <c r="N2401" i="35"/>
  <c r="M2401" i="35"/>
  <c r="L2401" i="35"/>
  <c r="K2401" i="35"/>
  <c r="P2400" i="35"/>
  <c r="O2400" i="35"/>
  <c r="N2400" i="35"/>
  <c r="M2400" i="35"/>
  <c r="L2400" i="35"/>
  <c r="K2400" i="35"/>
  <c r="P2399" i="35"/>
  <c r="O2399" i="35"/>
  <c r="N2399" i="35"/>
  <c r="M2399" i="35"/>
  <c r="L2399" i="35"/>
  <c r="K2399" i="35"/>
  <c r="P2398" i="35"/>
  <c r="O2398" i="35"/>
  <c r="N2398" i="35"/>
  <c r="M2398" i="35"/>
  <c r="L2398" i="35"/>
  <c r="K2398" i="35"/>
  <c r="P2397" i="35"/>
  <c r="O2397" i="35"/>
  <c r="N2397" i="35"/>
  <c r="M2397" i="35"/>
  <c r="L2397" i="35"/>
  <c r="K2397" i="35"/>
  <c r="P2396" i="35"/>
  <c r="O2396" i="35"/>
  <c r="N2396" i="35"/>
  <c r="M2396" i="35"/>
  <c r="L2396" i="35"/>
  <c r="K2396" i="35"/>
  <c r="P2395" i="35"/>
  <c r="O2395" i="35"/>
  <c r="N2395" i="35"/>
  <c r="M2395" i="35"/>
  <c r="L2395" i="35"/>
  <c r="K2395" i="35"/>
  <c r="P2394" i="35"/>
  <c r="O2394" i="35"/>
  <c r="N2394" i="35"/>
  <c r="M2394" i="35"/>
  <c r="L2394" i="35"/>
  <c r="K2394" i="35"/>
  <c r="P2393" i="35"/>
  <c r="O2393" i="35"/>
  <c r="N2393" i="35"/>
  <c r="M2393" i="35"/>
  <c r="L2393" i="35"/>
  <c r="K2393" i="35"/>
  <c r="P2392" i="35"/>
  <c r="O2392" i="35"/>
  <c r="N2392" i="35"/>
  <c r="M2392" i="35"/>
  <c r="L2392" i="35"/>
  <c r="K2392" i="35"/>
  <c r="P2391" i="35"/>
  <c r="O2391" i="35"/>
  <c r="N2391" i="35"/>
  <c r="M2391" i="35"/>
  <c r="L2391" i="35"/>
  <c r="K2391" i="35"/>
  <c r="P2390" i="35"/>
  <c r="O2390" i="35"/>
  <c r="N2390" i="35"/>
  <c r="M2390" i="35"/>
  <c r="L2390" i="35"/>
  <c r="K2390" i="35"/>
  <c r="P2389" i="35"/>
  <c r="O2389" i="35"/>
  <c r="N2389" i="35"/>
  <c r="M2389" i="35"/>
  <c r="L2389" i="35"/>
  <c r="K2389" i="35"/>
  <c r="P2388" i="35"/>
  <c r="O2388" i="35"/>
  <c r="N2388" i="35"/>
  <c r="M2388" i="35"/>
  <c r="L2388" i="35"/>
  <c r="K2388" i="35"/>
  <c r="P2387" i="35"/>
  <c r="O2387" i="35"/>
  <c r="N2387" i="35"/>
  <c r="M2387" i="35"/>
  <c r="L2387" i="35"/>
  <c r="K2387" i="35"/>
  <c r="P2386" i="35"/>
  <c r="O2386" i="35"/>
  <c r="N2386" i="35"/>
  <c r="M2386" i="35"/>
  <c r="L2386" i="35"/>
  <c r="K2386" i="35"/>
  <c r="P2385" i="35"/>
  <c r="O2385" i="35"/>
  <c r="N2385" i="35"/>
  <c r="M2385" i="35"/>
  <c r="L2385" i="35"/>
  <c r="K2385" i="35"/>
  <c r="P2384" i="35"/>
  <c r="O2384" i="35"/>
  <c r="N2384" i="35"/>
  <c r="M2384" i="35"/>
  <c r="L2384" i="35"/>
  <c r="K2384" i="35"/>
  <c r="P2383" i="35"/>
  <c r="O2383" i="35"/>
  <c r="N2383" i="35"/>
  <c r="M2383" i="35"/>
  <c r="L2383" i="35"/>
  <c r="K2383" i="35"/>
  <c r="P2382" i="35"/>
  <c r="O2382" i="35"/>
  <c r="N2382" i="35"/>
  <c r="M2382" i="35"/>
  <c r="L2382" i="35"/>
  <c r="K2382" i="35"/>
  <c r="P2381" i="35"/>
  <c r="O2381" i="35"/>
  <c r="N2381" i="35"/>
  <c r="M2381" i="35"/>
  <c r="L2381" i="35"/>
  <c r="K2381" i="35"/>
  <c r="P2380" i="35"/>
  <c r="O2380" i="35"/>
  <c r="N2380" i="35"/>
  <c r="M2380" i="35"/>
  <c r="L2380" i="35"/>
  <c r="K2380" i="35"/>
  <c r="P2379" i="35"/>
  <c r="O2379" i="35"/>
  <c r="N2379" i="35"/>
  <c r="M2379" i="35"/>
  <c r="L2379" i="35"/>
  <c r="K2379" i="35"/>
  <c r="P2378" i="35"/>
  <c r="O2378" i="35"/>
  <c r="N2378" i="35"/>
  <c r="M2378" i="35"/>
  <c r="L2378" i="35"/>
  <c r="K2378" i="35"/>
  <c r="P2377" i="35"/>
  <c r="O2377" i="35"/>
  <c r="N2377" i="35"/>
  <c r="M2377" i="35"/>
  <c r="L2377" i="35"/>
  <c r="K2377" i="35"/>
  <c r="P2376" i="35"/>
  <c r="O2376" i="35"/>
  <c r="N2376" i="35"/>
  <c r="M2376" i="35"/>
  <c r="L2376" i="35"/>
  <c r="K2376" i="35"/>
  <c r="P2375" i="35"/>
  <c r="O2375" i="35"/>
  <c r="N2375" i="35"/>
  <c r="M2375" i="35"/>
  <c r="L2375" i="35"/>
  <c r="K2375" i="35"/>
  <c r="P2374" i="35"/>
  <c r="O2374" i="35"/>
  <c r="N2374" i="35"/>
  <c r="M2374" i="35"/>
  <c r="L2374" i="35"/>
  <c r="K2374" i="35"/>
  <c r="P2373" i="35"/>
  <c r="O2373" i="35"/>
  <c r="N2373" i="35"/>
  <c r="M2373" i="35"/>
  <c r="L2373" i="35"/>
  <c r="K2373" i="35"/>
  <c r="P2372" i="35"/>
  <c r="O2372" i="35"/>
  <c r="N2372" i="35"/>
  <c r="M2372" i="35"/>
  <c r="L2372" i="35"/>
  <c r="K2372" i="35"/>
  <c r="P2371" i="35"/>
  <c r="O2371" i="35"/>
  <c r="N2371" i="35"/>
  <c r="M2371" i="35"/>
  <c r="L2371" i="35"/>
  <c r="K2371" i="35"/>
  <c r="P2370" i="35"/>
  <c r="O2370" i="35"/>
  <c r="N2370" i="35"/>
  <c r="M2370" i="35"/>
  <c r="L2370" i="35"/>
  <c r="K2370" i="35"/>
  <c r="P2369" i="35"/>
  <c r="O2369" i="35"/>
  <c r="N2369" i="35"/>
  <c r="M2369" i="35"/>
  <c r="L2369" i="35"/>
  <c r="K2369" i="35"/>
  <c r="P2368" i="35"/>
  <c r="O2368" i="35"/>
  <c r="N2368" i="35"/>
  <c r="M2368" i="35"/>
  <c r="L2368" i="35"/>
  <c r="K2368" i="35"/>
  <c r="P2367" i="35"/>
  <c r="O2367" i="35"/>
  <c r="N2367" i="35"/>
  <c r="M2367" i="35"/>
  <c r="L2367" i="35"/>
  <c r="K2367" i="35"/>
  <c r="P2366" i="35"/>
  <c r="O2366" i="35"/>
  <c r="N2366" i="35"/>
  <c r="M2366" i="35"/>
  <c r="L2366" i="35"/>
  <c r="K2366" i="35"/>
  <c r="P2365" i="35"/>
  <c r="O2365" i="35"/>
  <c r="N2365" i="35"/>
  <c r="M2365" i="35"/>
  <c r="L2365" i="35"/>
  <c r="K2365" i="35"/>
  <c r="P2364" i="35"/>
  <c r="O2364" i="35"/>
  <c r="N2364" i="35"/>
  <c r="M2364" i="35"/>
  <c r="L2364" i="35"/>
  <c r="K2364" i="35"/>
  <c r="P2363" i="35"/>
  <c r="O2363" i="35"/>
  <c r="N2363" i="35"/>
  <c r="M2363" i="35"/>
  <c r="L2363" i="35"/>
  <c r="K2363" i="35"/>
  <c r="P2362" i="35"/>
  <c r="O2362" i="35"/>
  <c r="N2362" i="35"/>
  <c r="M2362" i="35"/>
  <c r="L2362" i="35"/>
  <c r="K2362" i="35"/>
  <c r="P2361" i="35"/>
  <c r="O2361" i="35"/>
  <c r="N2361" i="35"/>
  <c r="M2361" i="35"/>
  <c r="L2361" i="35"/>
  <c r="K2361" i="35"/>
  <c r="P2360" i="35"/>
  <c r="O2360" i="35"/>
  <c r="N2360" i="35"/>
  <c r="M2360" i="35"/>
  <c r="L2360" i="35"/>
  <c r="K2360" i="35"/>
  <c r="P2359" i="35"/>
  <c r="O2359" i="35"/>
  <c r="N2359" i="35"/>
  <c r="M2359" i="35"/>
  <c r="L2359" i="35"/>
  <c r="K2359" i="35"/>
  <c r="P2358" i="35"/>
  <c r="O2358" i="35"/>
  <c r="N2358" i="35"/>
  <c r="M2358" i="35"/>
  <c r="L2358" i="35"/>
  <c r="K2358" i="35"/>
  <c r="P2357" i="35"/>
  <c r="O2357" i="35"/>
  <c r="N2357" i="35"/>
  <c r="M2357" i="35"/>
  <c r="L2357" i="35"/>
  <c r="K2357" i="35"/>
  <c r="P2356" i="35"/>
  <c r="O2356" i="35"/>
  <c r="N2356" i="35"/>
  <c r="M2356" i="35"/>
  <c r="L2356" i="35"/>
  <c r="K2356" i="35"/>
  <c r="P2355" i="35"/>
  <c r="O2355" i="35"/>
  <c r="N2355" i="35"/>
  <c r="M2355" i="35"/>
  <c r="L2355" i="35"/>
  <c r="K2355" i="35"/>
  <c r="P2354" i="35"/>
  <c r="O2354" i="35"/>
  <c r="N2354" i="35"/>
  <c r="M2354" i="35"/>
  <c r="L2354" i="35"/>
  <c r="K2354" i="35"/>
  <c r="P2353" i="35"/>
  <c r="O2353" i="35"/>
  <c r="N2353" i="35"/>
  <c r="M2353" i="35"/>
  <c r="L2353" i="35"/>
  <c r="K2353" i="35"/>
  <c r="P2352" i="35"/>
  <c r="O2352" i="35"/>
  <c r="N2352" i="35"/>
  <c r="M2352" i="35"/>
  <c r="L2352" i="35"/>
  <c r="K2352" i="35"/>
  <c r="P2351" i="35"/>
  <c r="O2351" i="35"/>
  <c r="N2351" i="35"/>
  <c r="M2351" i="35"/>
  <c r="L2351" i="35"/>
  <c r="K2351" i="35"/>
  <c r="P2350" i="35"/>
  <c r="O2350" i="35"/>
  <c r="N2350" i="35"/>
  <c r="M2350" i="35"/>
  <c r="L2350" i="35"/>
  <c r="K2350" i="35"/>
  <c r="P2349" i="35"/>
  <c r="O2349" i="35"/>
  <c r="N2349" i="35"/>
  <c r="M2349" i="35"/>
  <c r="L2349" i="35"/>
  <c r="K2349" i="35"/>
  <c r="P2348" i="35"/>
  <c r="O2348" i="35"/>
  <c r="N2348" i="35"/>
  <c r="M2348" i="35"/>
  <c r="L2348" i="35"/>
  <c r="K2348" i="35"/>
  <c r="P2347" i="35"/>
  <c r="O2347" i="35"/>
  <c r="N2347" i="35"/>
  <c r="M2347" i="35"/>
  <c r="L2347" i="35"/>
  <c r="K2347" i="35"/>
  <c r="P2346" i="35"/>
  <c r="O2346" i="35"/>
  <c r="N2346" i="35"/>
  <c r="M2346" i="35"/>
  <c r="L2346" i="35"/>
  <c r="K2346" i="35"/>
  <c r="P2345" i="35"/>
  <c r="O2345" i="35"/>
  <c r="N2345" i="35"/>
  <c r="M2345" i="35"/>
  <c r="L2345" i="35"/>
  <c r="K2345" i="35"/>
  <c r="P2344" i="35"/>
  <c r="O2344" i="35"/>
  <c r="N2344" i="35"/>
  <c r="M2344" i="35"/>
  <c r="L2344" i="35"/>
  <c r="K2344" i="35"/>
  <c r="P2343" i="35"/>
  <c r="O2343" i="35"/>
  <c r="N2343" i="35"/>
  <c r="M2343" i="35"/>
  <c r="L2343" i="35"/>
  <c r="K2343" i="35"/>
  <c r="P2342" i="35"/>
  <c r="O2342" i="35"/>
  <c r="N2342" i="35"/>
  <c r="M2342" i="35"/>
  <c r="L2342" i="35"/>
  <c r="K2342" i="35"/>
  <c r="P2341" i="35"/>
  <c r="O2341" i="35"/>
  <c r="N2341" i="35"/>
  <c r="M2341" i="35"/>
  <c r="L2341" i="35"/>
  <c r="K2341" i="35"/>
  <c r="P2340" i="35"/>
  <c r="O2340" i="35"/>
  <c r="N2340" i="35"/>
  <c r="M2340" i="35"/>
  <c r="L2340" i="35"/>
  <c r="K2340" i="35"/>
  <c r="P2339" i="35"/>
  <c r="O2339" i="35"/>
  <c r="N2339" i="35"/>
  <c r="M2339" i="35"/>
  <c r="L2339" i="35"/>
  <c r="K2339" i="35"/>
  <c r="P2338" i="35"/>
  <c r="O2338" i="35"/>
  <c r="N2338" i="35"/>
  <c r="M2338" i="35"/>
  <c r="L2338" i="35"/>
  <c r="K2338" i="35"/>
  <c r="P2337" i="35"/>
  <c r="O2337" i="35"/>
  <c r="N2337" i="35"/>
  <c r="M2337" i="35"/>
  <c r="L2337" i="35"/>
  <c r="K2337" i="35"/>
  <c r="P2336" i="35"/>
  <c r="O2336" i="35"/>
  <c r="N2336" i="35"/>
  <c r="M2336" i="35"/>
  <c r="L2336" i="35"/>
  <c r="K2336" i="35"/>
  <c r="P2335" i="35"/>
  <c r="O2335" i="35"/>
  <c r="N2335" i="35"/>
  <c r="M2335" i="35"/>
  <c r="L2335" i="35"/>
  <c r="K2335" i="35"/>
  <c r="P2334" i="35"/>
  <c r="O2334" i="35"/>
  <c r="N2334" i="35"/>
  <c r="M2334" i="35"/>
  <c r="L2334" i="35"/>
  <c r="K2334" i="35"/>
  <c r="P2333" i="35"/>
  <c r="O2333" i="35"/>
  <c r="N2333" i="35"/>
  <c r="M2333" i="35"/>
  <c r="L2333" i="35"/>
  <c r="K2333" i="35"/>
  <c r="P2332" i="35"/>
  <c r="O2332" i="35"/>
  <c r="N2332" i="35"/>
  <c r="M2332" i="35"/>
  <c r="L2332" i="35"/>
  <c r="K2332" i="35"/>
  <c r="P2331" i="35"/>
  <c r="O2331" i="35"/>
  <c r="N2331" i="35"/>
  <c r="M2331" i="35"/>
  <c r="L2331" i="35"/>
  <c r="K2331" i="35"/>
  <c r="P2330" i="35"/>
  <c r="O2330" i="35"/>
  <c r="N2330" i="35"/>
  <c r="M2330" i="35"/>
  <c r="L2330" i="35"/>
  <c r="K2330" i="35"/>
  <c r="P2329" i="35"/>
  <c r="O2329" i="35"/>
  <c r="N2329" i="35"/>
  <c r="M2329" i="35"/>
  <c r="L2329" i="35"/>
  <c r="K2329" i="35"/>
  <c r="P2328" i="35"/>
  <c r="O2328" i="35"/>
  <c r="N2328" i="35"/>
  <c r="M2328" i="35"/>
  <c r="L2328" i="35"/>
  <c r="K2328" i="35"/>
  <c r="P2327" i="35"/>
  <c r="O2327" i="35"/>
  <c r="N2327" i="35"/>
  <c r="M2327" i="35"/>
  <c r="L2327" i="35"/>
  <c r="K2327" i="35"/>
  <c r="P2326" i="35"/>
  <c r="O2326" i="35"/>
  <c r="N2326" i="35"/>
  <c r="M2326" i="35"/>
  <c r="L2326" i="35"/>
  <c r="K2326" i="35"/>
  <c r="P2325" i="35"/>
  <c r="O2325" i="35"/>
  <c r="N2325" i="35"/>
  <c r="M2325" i="35"/>
  <c r="L2325" i="35"/>
  <c r="K2325" i="35"/>
  <c r="P2324" i="35"/>
  <c r="O2324" i="35"/>
  <c r="N2324" i="35"/>
  <c r="M2324" i="35"/>
  <c r="L2324" i="35"/>
  <c r="K2324" i="35"/>
  <c r="P2323" i="35"/>
  <c r="O2323" i="35"/>
  <c r="N2323" i="35"/>
  <c r="M2323" i="35"/>
  <c r="L2323" i="35"/>
  <c r="K2323" i="35"/>
  <c r="P2322" i="35"/>
  <c r="O2322" i="35"/>
  <c r="N2322" i="35"/>
  <c r="M2322" i="35"/>
  <c r="L2322" i="35"/>
  <c r="K2322" i="35"/>
  <c r="P2321" i="35"/>
  <c r="O2321" i="35"/>
  <c r="N2321" i="35"/>
  <c r="M2321" i="35"/>
  <c r="L2321" i="35"/>
  <c r="K2321" i="35"/>
  <c r="P2320" i="35"/>
  <c r="O2320" i="35"/>
  <c r="N2320" i="35"/>
  <c r="M2320" i="35"/>
  <c r="L2320" i="35"/>
  <c r="K2320" i="35"/>
  <c r="P2319" i="35"/>
  <c r="O2319" i="35"/>
  <c r="N2319" i="35"/>
  <c r="M2319" i="35"/>
  <c r="L2319" i="35"/>
  <c r="K2319" i="35"/>
  <c r="P2318" i="35"/>
  <c r="O2318" i="35"/>
  <c r="N2318" i="35"/>
  <c r="M2318" i="35"/>
  <c r="L2318" i="35"/>
  <c r="K2318" i="35"/>
  <c r="P2317" i="35"/>
  <c r="O2317" i="35"/>
  <c r="N2317" i="35"/>
  <c r="M2317" i="35"/>
  <c r="L2317" i="35"/>
  <c r="K2317" i="35"/>
  <c r="P2316" i="35"/>
  <c r="O2316" i="35"/>
  <c r="N2316" i="35"/>
  <c r="M2316" i="35"/>
  <c r="L2316" i="35"/>
  <c r="K2316" i="35"/>
  <c r="P2315" i="35"/>
  <c r="O2315" i="35"/>
  <c r="N2315" i="35"/>
  <c r="M2315" i="35"/>
  <c r="L2315" i="35"/>
  <c r="K2315" i="35"/>
  <c r="P2314" i="35"/>
  <c r="O2314" i="35"/>
  <c r="N2314" i="35"/>
  <c r="M2314" i="35"/>
  <c r="L2314" i="35"/>
  <c r="K2314" i="35"/>
  <c r="P2313" i="35"/>
  <c r="O2313" i="35"/>
  <c r="N2313" i="35"/>
  <c r="M2313" i="35"/>
  <c r="L2313" i="35"/>
  <c r="K2313" i="35"/>
  <c r="P2312" i="35"/>
  <c r="O2312" i="35"/>
  <c r="N2312" i="35"/>
  <c r="M2312" i="35"/>
  <c r="L2312" i="35"/>
  <c r="K2312" i="35"/>
  <c r="P2311" i="35"/>
  <c r="O2311" i="35"/>
  <c r="N2311" i="35"/>
  <c r="M2311" i="35"/>
  <c r="L2311" i="35"/>
  <c r="K2311" i="35"/>
  <c r="P2310" i="35"/>
  <c r="O2310" i="35"/>
  <c r="N2310" i="35"/>
  <c r="M2310" i="35"/>
  <c r="L2310" i="35"/>
  <c r="K2310" i="35"/>
  <c r="P2309" i="35"/>
  <c r="O2309" i="35"/>
  <c r="N2309" i="35"/>
  <c r="M2309" i="35"/>
  <c r="L2309" i="35"/>
  <c r="K2309" i="35"/>
  <c r="P2308" i="35"/>
  <c r="O2308" i="35"/>
  <c r="N2308" i="35"/>
  <c r="M2308" i="35"/>
  <c r="L2308" i="35"/>
  <c r="K2308" i="35"/>
  <c r="P2307" i="35"/>
  <c r="O2307" i="35"/>
  <c r="N2307" i="35"/>
  <c r="M2307" i="35"/>
  <c r="L2307" i="35"/>
  <c r="K2307" i="35"/>
  <c r="P2306" i="35"/>
  <c r="O2306" i="35"/>
  <c r="N2306" i="35"/>
  <c r="M2306" i="35"/>
  <c r="L2306" i="35"/>
  <c r="K2306" i="35"/>
  <c r="P2305" i="35"/>
  <c r="O2305" i="35"/>
  <c r="N2305" i="35"/>
  <c r="M2305" i="35"/>
  <c r="L2305" i="35"/>
  <c r="K2305" i="35"/>
  <c r="P2304" i="35"/>
  <c r="O2304" i="35"/>
  <c r="N2304" i="35"/>
  <c r="M2304" i="35"/>
  <c r="L2304" i="35"/>
  <c r="K2304" i="35"/>
  <c r="P2303" i="35"/>
  <c r="O2303" i="35"/>
  <c r="N2303" i="35"/>
  <c r="M2303" i="35"/>
  <c r="L2303" i="35"/>
  <c r="K2303" i="35"/>
  <c r="P2302" i="35"/>
  <c r="O2302" i="35"/>
  <c r="N2302" i="35"/>
  <c r="M2302" i="35"/>
  <c r="L2302" i="35"/>
  <c r="K2302" i="35"/>
  <c r="P2301" i="35"/>
  <c r="O2301" i="35"/>
  <c r="N2301" i="35"/>
  <c r="M2301" i="35"/>
  <c r="L2301" i="35"/>
  <c r="K2301" i="35"/>
  <c r="P2300" i="35"/>
  <c r="O2300" i="35"/>
  <c r="N2300" i="35"/>
  <c r="M2300" i="35"/>
  <c r="L2300" i="35"/>
  <c r="K2300" i="35"/>
  <c r="P2299" i="35"/>
  <c r="O2299" i="35"/>
  <c r="N2299" i="35"/>
  <c r="M2299" i="35"/>
  <c r="L2299" i="35"/>
  <c r="K2299" i="35"/>
  <c r="P2298" i="35"/>
  <c r="O2298" i="35"/>
  <c r="N2298" i="35"/>
  <c r="M2298" i="35"/>
  <c r="L2298" i="35"/>
  <c r="K2298" i="35"/>
  <c r="P2297" i="35"/>
  <c r="O2297" i="35"/>
  <c r="N2297" i="35"/>
  <c r="M2297" i="35"/>
  <c r="L2297" i="35"/>
  <c r="K2297" i="35"/>
  <c r="P2296" i="35"/>
  <c r="O2296" i="35"/>
  <c r="N2296" i="35"/>
  <c r="M2296" i="35"/>
  <c r="L2296" i="35"/>
  <c r="K2296" i="35"/>
  <c r="P2295" i="35"/>
  <c r="O2295" i="35"/>
  <c r="N2295" i="35"/>
  <c r="M2295" i="35"/>
  <c r="L2295" i="35"/>
  <c r="K2295" i="35"/>
  <c r="P2294" i="35"/>
  <c r="O2294" i="35"/>
  <c r="N2294" i="35"/>
  <c r="M2294" i="35"/>
  <c r="L2294" i="35"/>
  <c r="K2294" i="35"/>
  <c r="P2293" i="35"/>
  <c r="O2293" i="35"/>
  <c r="N2293" i="35"/>
  <c r="M2293" i="35"/>
  <c r="L2293" i="35"/>
  <c r="K2293" i="35"/>
  <c r="P2292" i="35"/>
  <c r="O2292" i="35"/>
  <c r="N2292" i="35"/>
  <c r="M2292" i="35"/>
  <c r="L2292" i="35"/>
  <c r="K2292" i="35"/>
  <c r="P2291" i="35"/>
  <c r="O2291" i="35"/>
  <c r="N2291" i="35"/>
  <c r="M2291" i="35"/>
  <c r="L2291" i="35"/>
  <c r="K2291" i="35"/>
  <c r="P2290" i="35"/>
  <c r="O2290" i="35"/>
  <c r="N2290" i="35"/>
  <c r="M2290" i="35"/>
  <c r="L2290" i="35"/>
  <c r="K2290" i="35"/>
  <c r="P2289" i="35"/>
  <c r="O2289" i="35"/>
  <c r="N2289" i="35"/>
  <c r="M2289" i="35"/>
  <c r="L2289" i="35"/>
  <c r="K2289" i="35"/>
  <c r="P2288" i="35"/>
  <c r="O2288" i="35"/>
  <c r="N2288" i="35"/>
  <c r="M2288" i="35"/>
  <c r="L2288" i="35"/>
  <c r="K2288" i="35"/>
  <c r="P2287" i="35"/>
  <c r="O2287" i="35"/>
  <c r="N2287" i="35"/>
  <c r="M2287" i="35"/>
  <c r="L2287" i="35"/>
  <c r="K2287" i="35"/>
  <c r="P2286" i="35"/>
  <c r="O2286" i="35"/>
  <c r="N2286" i="35"/>
  <c r="M2286" i="35"/>
  <c r="L2286" i="35"/>
  <c r="K2286" i="35"/>
  <c r="P2285" i="35"/>
  <c r="O2285" i="35"/>
  <c r="N2285" i="35"/>
  <c r="M2285" i="35"/>
  <c r="L2285" i="35"/>
  <c r="K2285" i="35"/>
  <c r="P2284" i="35"/>
  <c r="O2284" i="35"/>
  <c r="N2284" i="35"/>
  <c r="M2284" i="35"/>
  <c r="L2284" i="35"/>
  <c r="K2284" i="35"/>
  <c r="P2283" i="35"/>
  <c r="O2283" i="35"/>
  <c r="N2283" i="35"/>
  <c r="M2283" i="35"/>
  <c r="L2283" i="35"/>
  <c r="K2283" i="35"/>
  <c r="P2282" i="35"/>
  <c r="O2282" i="35"/>
  <c r="N2282" i="35"/>
  <c r="M2282" i="35"/>
  <c r="L2282" i="35"/>
  <c r="K2282" i="35"/>
  <c r="P2281" i="35"/>
  <c r="O2281" i="35"/>
  <c r="N2281" i="35"/>
  <c r="M2281" i="35"/>
  <c r="L2281" i="35"/>
  <c r="K2281" i="35"/>
  <c r="P2280" i="35"/>
  <c r="O2280" i="35"/>
  <c r="N2280" i="35"/>
  <c r="M2280" i="35"/>
  <c r="L2280" i="35"/>
  <c r="K2280" i="35"/>
  <c r="P2279" i="35"/>
  <c r="O2279" i="35"/>
  <c r="N2279" i="35"/>
  <c r="M2279" i="35"/>
  <c r="L2279" i="35"/>
  <c r="K2279" i="35"/>
  <c r="P2278" i="35"/>
  <c r="O2278" i="35"/>
  <c r="N2278" i="35"/>
  <c r="M2278" i="35"/>
  <c r="L2278" i="35"/>
  <c r="K2278" i="35"/>
  <c r="P2277" i="35"/>
  <c r="O2277" i="35"/>
  <c r="N2277" i="35"/>
  <c r="M2277" i="35"/>
  <c r="L2277" i="35"/>
  <c r="K2277" i="35"/>
  <c r="P2276" i="35"/>
  <c r="O2276" i="35"/>
  <c r="N2276" i="35"/>
  <c r="M2276" i="35"/>
  <c r="L2276" i="35"/>
  <c r="K2276" i="35"/>
  <c r="P2275" i="35"/>
  <c r="O2275" i="35"/>
  <c r="N2275" i="35"/>
  <c r="M2275" i="35"/>
  <c r="L2275" i="35"/>
  <c r="K2275" i="35"/>
  <c r="P2274" i="35"/>
  <c r="O2274" i="35"/>
  <c r="N2274" i="35"/>
  <c r="M2274" i="35"/>
  <c r="L2274" i="35"/>
  <c r="K2274" i="35"/>
  <c r="P2273" i="35"/>
  <c r="O2273" i="35"/>
  <c r="N2273" i="35"/>
  <c r="M2273" i="35"/>
  <c r="L2273" i="35"/>
  <c r="K2273" i="35"/>
  <c r="P2272" i="35"/>
  <c r="O2272" i="35"/>
  <c r="N2272" i="35"/>
  <c r="M2272" i="35"/>
  <c r="L2272" i="35"/>
  <c r="K2272" i="35"/>
  <c r="P2271" i="35"/>
  <c r="O2271" i="35"/>
  <c r="N2271" i="35"/>
  <c r="M2271" i="35"/>
  <c r="L2271" i="35"/>
  <c r="K2271" i="35"/>
  <c r="P2270" i="35"/>
  <c r="O2270" i="35"/>
  <c r="N2270" i="35"/>
  <c r="M2270" i="35"/>
  <c r="L2270" i="35"/>
  <c r="K2270" i="35"/>
  <c r="P2269" i="35"/>
  <c r="O2269" i="35"/>
  <c r="N2269" i="35"/>
  <c r="M2269" i="35"/>
  <c r="L2269" i="35"/>
  <c r="K2269" i="35"/>
  <c r="P2268" i="35"/>
  <c r="O2268" i="35"/>
  <c r="N2268" i="35"/>
  <c r="M2268" i="35"/>
  <c r="L2268" i="35"/>
  <c r="K2268" i="35"/>
  <c r="P2267" i="35"/>
  <c r="O2267" i="35"/>
  <c r="N2267" i="35"/>
  <c r="M2267" i="35"/>
  <c r="L2267" i="35"/>
  <c r="K2267" i="35"/>
  <c r="P2266" i="35"/>
  <c r="O2266" i="35"/>
  <c r="N2266" i="35"/>
  <c r="M2266" i="35"/>
  <c r="L2266" i="35"/>
  <c r="K2266" i="35"/>
  <c r="P2265" i="35"/>
  <c r="O2265" i="35"/>
  <c r="N2265" i="35"/>
  <c r="M2265" i="35"/>
  <c r="L2265" i="35"/>
  <c r="K2265" i="35"/>
  <c r="P2264" i="35"/>
  <c r="O2264" i="35"/>
  <c r="N2264" i="35"/>
  <c r="M2264" i="35"/>
  <c r="L2264" i="35"/>
  <c r="K2264" i="35"/>
  <c r="P2263" i="35"/>
  <c r="O2263" i="35"/>
  <c r="N2263" i="35"/>
  <c r="M2263" i="35"/>
  <c r="L2263" i="35"/>
  <c r="K2263" i="35"/>
  <c r="P2262" i="35"/>
  <c r="O2262" i="35"/>
  <c r="N2262" i="35"/>
  <c r="M2262" i="35"/>
  <c r="L2262" i="35"/>
  <c r="K2262" i="35"/>
  <c r="P2261" i="35"/>
  <c r="O2261" i="35"/>
  <c r="N2261" i="35"/>
  <c r="M2261" i="35"/>
  <c r="L2261" i="35"/>
  <c r="K2261" i="35"/>
  <c r="P2260" i="35"/>
  <c r="O2260" i="35"/>
  <c r="N2260" i="35"/>
  <c r="M2260" i="35"/>
  <c r="L2260" i="35"/>
  <c r="K2260" i="35"/>
  <c r="P2259" i="35"/>
  <c r="O2259" i="35"/>
  <c r="N2259" i="35"/>
  <c r="M2259" i="35"/>
  <c r="L2259" i="35"/>
  <c r="K2259" i="35"/>
  <c r="P2258" i="35"/>
  <c r="O2258" i="35"/>
  <c r="N2258" i="35"/>
  <c r="M2258" i="35"/>
  <c r="L2258" i="35"/>
  <c r="K2258" i="35"/>
  <c r="P2257" i="35"/>
  <c r="O2257" i="35"/>
  <c r="N2257" i="35"/>
  <c r="M2257" i="35"/>
  <c r="L2257" i="35"/>
  <c r="K2257" i="35"/>
  <c r="P2256" i="35"/>
  <c r="O2256" i="35"/>
  <c r="N2256" i="35"/>
  <c r="M2256" i="35"/>
  <c r="L2256" i="35"/>
  <c r="K2256" i="35"/>
  <c r="P2255" i="35"/>
  <c r="O2255" i="35"/>
  <c r="N2255" i="35"/>
  <c r="M2255" i="35"/>
  <c r="L2255" i="35"/>
  <c r="K2255" i="35"/>
  <c r="P2254" i="35"/>
  <c r="O2254" i="35"/>
  <c r="N2254" i="35"/>
  <c r="M2254" i="35"/>
  <c r="L2254" i="35"/>
  <c r="K2254" i="35"/>
  <c r="P2253" i="35"/>
  <c r="O2253" i="35"/>
  <c r="N2253" i="35"/>
  <c r="M2253" i="35"/>
  <c r="L2253" i="35"/>
  <c r="K2253" i="35"/>
  <c r="P2252" i="35"/>
  <c r="O2252" i="35"/>
  <c r="N2252" i="35"/>
  <c r="M2252" i="35"/>
  <c r="L2252" i="35"/>
  <c r="K2252" i="35"/>
  <c r="P2251" i="35"/>
  <c r="O2251" i="35"/>
  <c r="N2251" i="35"/>
  <c r="M2251" i="35"/>
  <c r="L2251" i="35"/>
  <c r="K2251" i="35"/>
  <c r="P2250" i="35"/>
  <c r="O2250" i="35"/>
  <c r="N2250" i="35"/>
  <c r="M2250" i="35"/>
  <c r="L2250" i="35"/>
  <c r="K2250" i="35"/>
  <c r="P2249" i="35"/>
  <c r="O2249" i="35"/>
  <c r="N2249" i="35"/>
  <c r="M2249" i="35"/>
  <c r="L2249" i="35"/>
  <c r="K2249" i="35"/>
  <c r="P2248" i="35"/>
  <c r="O2248" i="35"/>
  <c r="N2248" i="35"/>
  <c r="M2248" i="35"/>
  <c r="L2248" i="35"/>
  <c r="K2248" i="35"/>
  <c r="P2247" i="35"/>
  <c r="O2247" i="35"/>
  <c r="N2247" i="35"/>
  <c r="M2247" i="35"/>
  <c r="L2247" i="35"/>
  <c r="K2247" i="35"/>
  <c r="P2246" i="35"/>
  <c r="O2246" i="35"/>
  <c r="N2246" i="35"/>
  <c r="M2246" i="35"/>
  <c r="L2246" i="35"/>
  <c r="K2246" i="35"/>
  <c r="P2245" i="35"/>
  <c r="O2245" i="35"/>
  <c r="N2245" i="35"/>
  <c r="M2245" i="35"/>
  <c r="L2245" i="35"/>
  <c r="K2245" i="35"/>
  <c r="P2244" i="35"/>
  <c r="O2244" i="35"/>
  <c r="N2244" i="35"/>
  <c r="M2244" i="35"/>
  <c r="L2244" i="35"/>
  <c r="K2244" i="35"/>
  <c r="P2243" i="35"/>
  <c r="O2243" i="35"/>
  <c r="N2243" i="35"/>
  <c r="M2243" i="35"/>
  <c r="L2243" i="35"/>
  <c r="K2243" i="35"/>
  <c r="P2242" i="35"/>
  <c r="O2242" i="35"/>
  <c r="N2242" i="35"/>
  <c r="M2242" i="35"/>
  <c r="L2242" i="35"/>
  <c r="K2242" i="35"/>
  <c r="P2241" i="35"/>
  <c r="O2241" i="35"/>
  <c r="N2241" i="35"/>
  <c r="M2241" i="35"/>
  <c r="L2241" i="35"/>
  <c r="K2241" i="35"/>
  <c r="P2240" i="35"/>
  <c r="O2240" i="35"/>
  <c r="N2240" i="35"/>
  <c r="M2240" i="35"/>
  <c r="L2240" i="35"/>
  <c r="K2240" i="35"/>
  <c r="P2239" i="35"/>
  <c r="O2239" i="35"/>
  <c r="N2239" i="35"/>
  <c r="M2239" i="35"/>
  <c r="L2239" i="35"/>
  <c r="K2239" i="35"/>
  <c r="P2238" i="35"/>
  <c r="O2238" i="35"/>
  <c r="N2238" i="35"/>
  <c r="M2238" i="35"/>
  <c r="L2238" i="35"/>
  <c r="K2238" i="35"/>
  <c r="P2237" i="35"/>
  <c r="O2237" i="35"/>
  <c r="N2237" i="35"/>
  <c r="M2237" i="35"/>
  <c r="L2237" i="35"/>
  <c r="K2237" i="35"/>
  <c r="P2236" i="35"/>
  <c r="O2236" i="35"/>
  <c r="N2236" i="35"/>
  <c r="M2236" i="35"/>
  <c r="L2236" i="35"/>
  <c r="K2236" i="35"/>
  <c r="P2235" i="35"/>
  <c r="O2235" i="35"/>
  <c r="N2235" i="35"/>
  <c r="M2235" i="35"/>
  <c r="L2235" i="35"/>
  <c r="K2235" i="35"/>
  <c r="P2234" i="35"/>
  <c r="O2234" i="35"/>
  <c r="N2234" i="35"/>
  <c r="M2234" i="35"/>
  <c r="L2234" i="35"/>
  <c r="K2234" i="35"/>
  <c r="P2233" i="35"/>
  <c r="O2233" i="35"/>
  <c r="N2233" i="35"/>
  <c r="M2233" i="35"/>
  <c r="L2233" i="35"/>
  <c r="K2233" i="35"/>
  <c r="P2232" i="35"/>
  <c r="O2232" i="35"/>
  <c r="N2232" i="35"/>
  <c r="M2232" i="35"/>
  <c r="L2232" i="35"/>
  <c r="K2232" i="35"/>
  <c r="P2231" i="35"/>
  <c r="O2231" i="35"/>
  <c r="N2231" i="35"/>
  <c r="M2231" i="35"/>
  <c r="L2231" i="35"/>
  <c r="K2231" i="35"/>
  <c r="P2230" i="35"/>
  <c r="O2230" i="35"/>
  <c r="N2230" i="35"/>
  <c r="M2230" i="35"/>
  <c r="L2230" i="35"/>
  <c r="K2230" i="35"/>
  <c r="P2229" i="35"/>
  <c r="O2229" i="35"/>
  <c r="N2229" i="35"/>
  <c r="M2229" i="35"/>
  <c r="L2229" i="35"/>
  <c r="K2229" i="35"/>
  <c r="P2228" i="35"/>
  <c r="O2228" i="35"/>
  <c r="N2228" i="35"/>
  <c r="M2228" i="35"/>
  <c r="L2228" i="35"/>
  <c r="K2228" i="35"/>
  <c r="P2227" i="35"/>
  <c r="O2227" i="35"/>
  <c r="N2227" i="35"/>
  <c r="M2227" i="35"/>
  <c r="L2227" i="35"/>
  <c r="K2227" i="35"/>
  <c r="P2226" i="35"/>
  <c r="O2226" i="35"/>
  <c r="N2226" i="35"/>
  <c r="M2226" i="35"/>
  <c r="L2226" i="35"/>
  <c r="K2226" i="35"/>
  <c r="P2225" i="35"/>
  <c r="O2225" i="35"/>
  <c r="N2225" i="35"/>
  <c r="M2225" i="35"/>
  <c r="L2225" i="35"/>
  <c r="K2225" i="35"/>
  <c r="P2224" i="35"/>
  <c r="O2224" i="35"/>
  <c r="N2224" i="35"/>
  <c r="M2224" i="35"/>
  <c r="L2224" i="35"/>
  <c r="K2224" i="35"/>
  <c r="P2223" i="35"/>
  <c r="O2223" i="35"/>
  <c r="N2223" i="35"/>
  <c r="M2223" i="35"/>
  <c r="L2223" i="35"/>
  <c r="K2223" i="35"/>
  <c r="P2222" i="35"/>
  <c r="O2222" i="35"/>
  <c r="N2222" i="35"/>
  <c r="M2222" i="35"/>
  <c r="L2222" i="35"/>
  <c r="K2222" i="35"/>
  <c r="P2221" i="35"/>
  <c r="O2221" i="35"/>
  <c r="N2221" i="35"/>
  <c r="M2221" i="35"/>
  <c r="L2221" i="35"/>
  <c r="K2221" i="35"/>
  <c r="P2220" i="35"/>
  <c r="O2220" i="35"/>
  <c r="N2220" i="35"/>
  <c r="M2220" i="35"/>
  <c r="L2220" i="35"/>
  <c r="K2220" i="35"/>
  <c r="P2219" i="35"/>
  <c r="O2219" i="35"/>
  <c r="N2219" i="35"/>
  <c r="M2219" i="35"/>
  <c r="L2219" i="35"/>
  <c r="K2219" i="35"/>
  <c r="P2218" i="35"/>
  <c r="O2218" i="35"/>
  <c r="N2218" i="35"/>
  <c r="M2218" i="35"/>
  <c r="L2218" i="35"/>
  <c r="K2218" i="35"/>
  <c r="P2217" i="35"/>
  <c r="O2217" i="35"/>
  <c r="N2217" i="35"/>
  <c r="M2217" i="35"/>
  <c r="L2217" i="35"/>
  <c r="K2217" i="35"/>
  <c r="P2216" i="35"/>
  <c r="O2216" i="35"/>
  <c r="N2216" i="35"/>
  <c r="M2216" i="35"/>
  <c r="L2216" i="35"/>
  <c r="K2216" i="35"/>
  <c r="P2215" i="35"/>
  <c r="O2215" i="35"/>
  <c r="N2215" i="35"/>
  <c r="M2215" i="35"/>
  <c r="L2215" i="35"/>
  <c r="K2215" i="35"/>
  <c r="P2214" i="35"/>
  <c r="O2214" i="35"/>
  <c r="N2214" i="35"/>
  <c r="M2214" i="35"/>
  <c r="L2214" i="35"/>
  <c r="K2214" i="35"/>
  <c r="P2213" i="35"/>
  <c r="O2213" i="35"/>
  <c r="N2213" i="35"/>
  <c r="M2213" i="35"/>
  <c r="L2213" i="35"/>
  <c r="K2213" i="35"/>
  <c r="P2212" i="35"/>
  <c r="O2212" i="35"/>
  <c r="N2212" i="35"/>
  <c r="M2212" i="35"/>
  <c r="L2212" i="35"/>
  <c r="K2212" i="35"/>
  <c r="P2211" i="35"/>
  <c r="O2211" i="35"/>
  <c r="N2211" i="35"/>
  <c r="M2211" i="35"/>
  <c r="L2211" i="35"/>
  <c r="K2211" i="35"/>
  <c r="P2210" i="35"/>
  <c r="O2210" i="35"/>
  <c r="N2210" i="35"/>
  <c r="M2210" i="35"/>
  <c r="L2210" i="35"/>
  <c r="K2210" i="35"/>
  <c r="P2209" i="35"/>
  <c r="O2209" i="35"/>
  <c r="N2209" i="35"/>
  <c r="M2209" i="35"/>
  <c r="L2209" i="35"/>
  <c r="K2209" i="35"/>
  <c r="P2208" i="35"/>
  <c r="O2208" i="35"/>
  <c r="N2208" i="35"/>
  <c r="M2208" i="35"/>
  <c r="L2208" i="35"/>
  <c r="K2208" i="35"/>
  <c r="P2207" i="35"/>
  <c r="O2207" i="35"/>
  <c r="N2207" i="35"/>
  <c r="M2207" i="35"/>
  <c r="L2207" i="35"/>
  <c r="K2207" i="35"/>
  <c r="P2206" i="35"/>
  <c r="O2206" i="35"/>
  <c r="N2206" i="35"/>
  <c r="M2206" i="35"/>
  <c r="L2206" i="35"/>
  <c r="K2206" i="35"/>
  <c r="P2205" i="35"/>
  <c r="O2205" i="35"/>
  <c r="N2205" i="35"/>
  <c r="M2205" i="35"/>
  <c r="L2205" i="35"/>
  <c r="K2205" i="35"/>
  <c r="P2204" i="35"/>
  <c r="O2204" i="35"/>
  <c r="N2204" i="35"/>
  <c r="M2204" i="35"/>
  <c r="L2204" i="35"/>
  <c r="K2204" i="35"/>
  <c r="P2203" i="35"/>
  <c r="O2203" i="35"/>
  <c r="N2203" i="35"/>
  <c r="M2203" i="35"/>
  <c r="L2203" i="35"/>
  <c r="K2203" i="35"/>
  <c r="P2202" i="35"/>
  <c r="O2202" i="35"/>
  <c r="N2202" i="35"/>
  <c r="M2202" i="35"/>
  <c r="L2202" i="35"/>
  <c r="K2202" i="35"/>
  <c r="P2201" i="35"/>
  <c r="O2201" i="35"/>
  <c r="N2201" i="35"/>
  <c r="M2201" i="35"/>
  <c r="L2201" i="35"/>
  <c r="K2201" i="35"/>
  <c r="P2200" i="35"/>
  <c r="O2200" i="35"/>
  <c r="N2200" i="35"/>
  <c r="M2200" i="35"/>
  <c r="L2200" i="35"/>
  <c r="K2200" i="35"/>
  <c r="P2199" i="35"/>
  <c r="O2199" i="35"/>
  <c r="N2199" i="35"/>
  <c r="M2199" i="35"/>
  <c r="L2199" i="35"/>
  <c r="K2199" i="35"/>
  <c r="P2198" i="35"/>
  <c r="O2198" i="35"/>
  <c r="N2198" i="35"/>
  <c r="M2198" i="35"/>
  <c r="L2198" i="35"/>
  <c r="K2198" i="35"/>
  <c r="P2197" i="35"/>
  <c r="O2197" i="35"/>
  <c r="N2197" i="35"/>
  <c r="M2197" i="35"/>
  <c r="L2197" i="35"/>
  <c r="K2197" i="35"/>
  <c r="P2196" i="35"/>
  <c r="O2196" i="35"/>
  <c r="N2196" i="35"/>
  <c r="M2196" i="35"/>
  <c r="L2196" i="35"/>
  <c r="K2196" i="35"/>
  <c r="P2195" i="35"/>
  <c r="O2195" i="35"/>
  <c r="N2195" i="35"/>
  <c r="M2195" i="35"/>
  <c r="L2195" i="35"/>
  <c r="K2195" i="35"/>
  <c r="P2194" i="35"/>
  <c r="O2194" i="35"/>
  <c r="N2194" i="35"/>
  <c r="M2194" i="35"/>
  <c r="L2194" i="35"/>
  <c r="K2194" i="35"/>
  <c r="P2193" i="35"/>
  <c r="O2193" i="35"/>
  <c r="N2193" i="35"/>
  <c r="M2193" i="35"/>
  <c r="L2193" i="35"/>
  <c r="K2193" i="35"/>
  <c r="P2192" i="35"/>
  <c r="O2192" i="35"/>
  <c r="N2192" i="35"/>
  <c r="M2192" i="35"/>
  <c r="L2192" i="35"/>
  <c r="K2192" i="35"/>
  <c r="P2191" i="35"/>
  <c r="O2191" i="35"/>
  <c r="N2191" i="35"/>
  <c r="M2191" i="35"/>
  <c r="L2191" i="35"/>
  <c r="K2191" i="35"/>
  <c r="P2190" i="35"/>
  <c r="O2190" i="35"/>
  <c r="N2190" i="35"/>
  <c r="M2190" i="35"/>
  <c r="L2190" i="35"/>
  <c r="K2190" i="35"/>
  <c r="P2189" i="35"/>
  <c r="O2189" i="35"/>
  <c r="N2189" i="35"/>
  <c r="M2189" i="35"/>
  <c r="L2189" i="35"/>
  <c r="K2189" i="35"/>
  <c r="P2188" i="35"/>
  <c r="O2188" i="35"/>
  <c r="N2188" i="35"/>
  <c r="M2188" i="35"/>
  <c r="L2188" i="35"/>
  <c r="K2188" i="35"/>
  <c r="P2187" i="35"/>
  <c r="O2187" i="35"/>
  <c r="N2187" i="35"/>
  <c r="M2187" i="35"/>
  <c r="L2187" i="35"/>
  <c r="K2187" i="35"/>
  <c r="P2186" i="35"/>
  <c r="O2186" i="35"/>
  <c r="N2186" i="35"/>
  <c r="M2186" i="35"/>
  <c r="L2186" i="35"/>
  <c r="K2186" i="35"/>
  <c r="P2185" i="35"/>
  <c r="O2185" i="35"/>
  <c r="N2185" i="35"/>
  <c r="M2185" i="35"/>
  <c r="L2185" i="35"/>
  <c r="K2185" i="35"/>
  <c r="P2184" i="35"/>
  <c r="O2184" i="35"/>
  <c r="N2184" i="35"/>
  <c r="M2184" i="35"/>
  <c r="L2184" i="35"/>
  <c r="K2184" i="35"/>
  <c r="P2183" i="35"/>
  <c r="O2183" i="35"/>
  <c r="N2183" i="35"/>
  <c r="M2183" i="35"/>
  <c r="L2183" i="35"/>
  <c r="K2183" i="35"/>
  <c r="P2182" i="35"/>
  <c r="O2182" i="35"/>
  <c r="N2182" i="35"/>
  <c r="M2182" i="35"/>
  <c r="L2182" i="35"/>
  <c r="K2182" i="35"/>
  <c r="P2181" i="35"/>
  <c r="O2181" i="35"/>
  <c r="N2181" i="35"/>
  <c r="M2181" i="35"/>
  <c r="L2181" i="35"/>
  <c r="K2181" i="35"/>
  <c r="P2180" i="35"/>
  <c r="O2180" i="35"/>
  <c r="N2180" i="35"/>
  <c r="M2180" i="35"/>
  <c r="L2180" i="35"/>
  <c r="K2180" i="35"/>
  <c r="P2179" i="35"/>
  <c r="O2179" i="35"/>
  <c r="N2179" i="35"/>
  <c r="M2179" i="35"/>
  <c r="L2179" i="35"/>
  <c r="K2179" i="35"/>
  <c r="P2178" i="35"/>
  <c r="O2178" i="35"/>
  <c r="N2178" i="35"/>
  <c r="M2178" i="35"/>
  <c r="L2178" i="35"/>
  <c r="K2178" i="35"/>
  <c r="P2177" i="35"/>
  <c r="O2177" i="35"/>
  <c r="N2177" i="35"/>
  <c r="M2177" i="35"/>
  <c r="L2177" i="35"/>
  <c r="K2177" i="35"/>
  <c r="P2176" i="35"/>
  <c r="O2176" i="35"/>
  <c r="N2176" i="35"/>
  <c r="M2176" i="35"/>
  <c r="L2176" i="35"/>
  <c r="K2176" i="35"/>
  <c r="P2175" i="35"/>
  <c r="O2175" i="35"/>
  <c r="N2175" i="35"/>
  <c r="M2175" i="35"/>
  <c r="L2175" i="35"/>
  <c r="K2175" i="35"/>
  <c r="P2174" i="35"/>
  <c r="O2174" i="35"/>
  <c r="N2174" i="35"/>
  <c r="M2174" i="35"/>
  <c r="L2174" i="35"/>
  <c r="K2174" i="35"/>
  <c r="P2173" i="35"/>
  <c r="O2173" i="35"/>
  <c r="N2173" i="35"/>
  <c r="M2173" i="35"/>
  <c r="L2173" i="35"/>
  <c r="K2173" i="35"/>
  <c r="P2172" i="35"/>
  <c r="O2172" i="35"/>
  <c r="N2172" i="35"/>
  <c r="M2172" i="35"/>
  <c r="L2172" i="35"/>
  <c r="K2172" i="35"/>
  <c r="P2171" i="35"/>
  <c r="O2171" i="35"/>
  <c r="N2171" i="35"/>
  <c r="M2171" i="35"/>
  <c r="L2171" i="35"/>
  <c r="K2171" i="35"/>
  <c r="P2170" i="35"/>
  <c r="O2170" i="35"/>
  <c r="N2170" i="35"/>
  <c r="M2170" i="35"/>
  <c r="L2170" i="35"/>
  <c r="K2170" i="35"/>
  <c r="P2169" i="35"/>
  <c r="O2169" i="35"/>
  <c r="N2169" i="35"/>
  <c r="M2169" i="35"/>
  <c r="L2169" i="35"/>
  <c r="K2169" i="35"/>
  <c r="P2168" i="35"/>
  <c r="O2168" i="35"/>
  <c r="N2168" i="35"/>
  <c r="M2168" i="35"/>
  <c r="L2168" i="35"/>
  <c r="K2168" i="35"/>
  <c r="P2167" i="35"/>
  <c r="O2167" i="35"/>
  <c r="N2167" i="35"/>
  <c r="M2167" i="35"/>
  <c r="L2167" i="35"/>
  <c r="K2167" i="35"/>
  <c r="P2166" i="35"/>
  <c r="O2166" i="35"/>
  <c r="N2166" i="35"/>
  <c r="M2166" i="35"/>
  <c r="L2166" i="35"/>
  <c r="K2166" i="35"/>
  <c r="P2165" i="35"/>
  <c r="O2165" i="35"/>
  <c r="N2165" i="35"/>
  <c r="M2165" i="35"/>
  <c r="L2165" i="35"/>
  <c r="K2165" i="35"/>
  <c r="P2164" i="35"/>
  <c r="O2164" i="35"/>
  <c r="N2164" i="35"/>
  <c r="M2164" i="35"/>
  <c r="L2164" i="35"/>
  <c r="K2164" i="35"/>
  <c r="P2163" i="35"/>
  <c r="O2163" i="35"/>
  <c r="N2163" i="35"/>
  <c r="M2163" i="35"/>
  <c r="L2163" i="35"/>
  <c r="K2163" i="35"/>
  <c r="P2162" i="35"/>
  <c r="O2162" i="35"/>
  <c r="N2162" i="35"/>
  <c r="M2162" i="35"/>
  <c r="L2162" i="35"/>
  <c r="K2162" i="35"/>
  <c r="P2161" i="35"/>
  <c r="O2161" i="35"/>
  <c r="N2161" i="35"/>
  <c r="M2161" i="35"/>
  <c r="L2161" i="35"/>
  <c r="K2161" i="35"/>
  <c r="P2160" i="35"/>
  <c r="O2160" i="35"/>
  <c r="N2160" i="35"/>
  <c r="M2160" i="35"/>
  <c r="L2160" i="35"/>
  <c r="K2160" i="35"/>
  <c r="P2159" i="35"/>
  <c r="O2159" i="35"/>
  <c r="N2159" i="35"/>
  <c r="M2159" i="35"/>
  <c r="L2159" i="35"/>
  <c r="K2159" i="35"/>
  <c r="P2158" i="35"/>
  <c r="O2158" i="35"/>
  <c r="N2158" i="35"/>
  <c r="M2158" i="35"/>
  <c r="L2158" i="35"/>
  <c r="K2158" i="35"/>
  <c r="P2157" i="35"/>
  <c r="O2157" i="35"/>
  <c r="N2157" i="35"/>
  <c r="M2157" i="35"/>
  <c r="L2157" i="35"/>
  <c r="K2157" i="35"/>
  <c r="P2156" i="35"/>
  <c r="O2156" i="35"/>
  <c r="N2156" i="35"/>
  <c r="M2156" i="35"/>
  <c r="L2156" i="35"/>
  <c r="K2156" i="35"/>
  <c r="P2155" i="35"/>
  <c r="O2155" i="35"/>
  <c r="N2155" i="35"/>
  <c r="M2155" i="35"/>
  <c r="L2155" i="35"/>
  <c r="K2155" i="35"/>
  <c r="P2154" i="35"/>
  <c r="O2154" i="35"/>
  <c r="N2154" i="35"/>
  <c r="M2154" i="35"/>
  <c r="L2154" i="35"/>
  <c r="K2154" i="35"/>
  <c r="P2153" i="35"/>
  <c r="O2153" i="35"/>
  <c r="N2153" i="35"/>
  <c r="M2153" i="35"/>
  <c r="L2153" i="35"/>
  <c r="K2153" i="35"/>
  <c r="P2152" i="35"/>
  <c r="O2152" i="35"/>
  <c r="N2152" i="35"/>
  <c r="M2152" i="35"/>
  <c r="L2152" i="35"/>
  <c r="K2152" i="35"/>
  <c r="P2151" i="35"/>
  <c r="O2151" i="35"/>
  <c r="N2151" i="35"/>
  <c r="M2151" i="35"/>
  <c r="L2151" i="35"/>
  <c r="K2151" i="35"/>
  <c r="P2150" i="35"/>
  <c r="O2150" i="35"/>
  <c r="N2150" i="35"/>
  <c r="M2150" i="35"/>
  <c r="L2150" i="35"/>
  <c r="K2150" i="35"/>
  <c r="P2149" i="35"/>
  <c r="O2149" i="35"/>
  <c r="N2149" i="35"/>
  <c r="M2149" i="35"/>
  <c r="L2149" i="35"/>
  <c r="K2149" i="35"/>
  <c r="P2148" i="35"/>
  <c r="O2148" i="35"/>
  <c r="N2148" i="35"/>
  <c r="M2148" i="35"/>
  <c r="L2148" i="35"/>
  <c r="K2148" i="35"/>
  <c r="P2147" i="35"/>
  <c r="O2147" i="35"/>
  <c r="N2147" i="35"/>
  <c r="M2147" i="35"/>
  <c r="L2147" i="35"/>
  <c r="K2147" i="35"/>
  <c r="P2146" i="35"/>
  <c r="O2146" i="35"/>
  <c r="N2146" i="35"/>
  <c r="M2146" i="35"/>
  <c r="L2146" i="35"/>
  <c r="K2146" i="35"/>
  <c r="P2145" i="35"/>
  <c r="O2145" i="35"/>
  <c r="N2145" i="35"/>
  <c r="M2145" i="35"/>
  <c r="L2145" i="35"/>
  <c r="K2145" i="35"/>
  <c r="P2144" i="35"/>
  <c r="O2144" i="35"/>
  <c r="N2144" i="35"/>
  <c r="M2144" i="35"/>
  <c r="L2144" i="35"/>
  <c r="K2144" i="35"/>
  <c r="P2143" i="35"/>
  <c r="O2143" i="35"/>
  <c r="N2143" i="35"/>
  <c r="M2143" i="35"/>
  <c r="L2143" i="35"/>
  <c r="K2143" i="35"/>
  <c r="P2142" i="35"/>
  <c r="O2142" i="35"/>
  <c r="N2142" i="35"/>
  <c r="M2142" i="35"/>
  <c r="L2142" i="35"/>
  <c r="K2142" i="35"/>
  <c r="P2141" i="35"/>
  <c r="O2141" i="35"/>
  <c r="N2141" i="35"/>
  <c r="M2141" i="35"/>
  <c r="L2141" i="35"/>
  <c r="K2141" i="35"/>
  <c r="P2140" i="35"/>
  <c r="O2140" i="35"/>
  <c r="N2140" i="35"/>
  <c r="M2140" i="35"/>
  <c r="L2140" i="35"/>
  <c r="K2140" i="35"/>
  <c r="P2139" i="35"/>
  <c r="O2139" i="35"/>
  <c r="N2139" i="35"/>
  <c r="M2139" i="35"/>
  <c r="L2139" i="35"/>
  <c r="K2139" i="35"/>
  <c r="P2138" i="35"/>
  <c r="O2138" i="35"/>
  <c r="N2138" i="35"/>
  <c r="M2138" i="35"/>
  <c r="L2138" i="35"/>
  <c r="K2138" i="35"/>
  <c r="P2137" i="35"/>
  <c r="O2137" i="35"/>
  <c r="N2137" i="35"/>
  <c r="M2137" i="35"/>
  <c r="L2137" i="35"/>
  <c r="K2137" i="35"/>
  <c r="P2136" i="35"/>
  <c r="O2136" i="35"/>
  <c r="N2136" i="35"/>
  <c r="M2136" i="35"/>
  <c r="L2136" i="35"/>
  <c r="K2136" i="35"/>
  <c r="P2135" i="35"/>
  <c r="O2135" i="35"/>
  <c r="N2135" i="35"/>
  <c r="M2135" i="35"/>
  <c r="L2135" i="35"/>
  <c r="K2135" i="35"/>
  <c r="P2134" i="35"/>
  <c r="O2134" i="35"/>
  <c r="N2134" i="35"/>
  <c r="M2134" i="35"/>
  <c r="L2134" i="35"/>
  <c r="K2134" i="35"/>
  <c r="P2133" i="35"/>
  <c r="O2133" i="35"/>
  <c r="N2133" i="35"/>
  <c r="M2133" i="35"/>
  <c r="L2133" i="35"/>
  <c r="K2133" i="35"/>
  <c r="P2132" i="35"/>
  <c r="O2132" i="35"/>
  <c r="N2132" i="35"/>
  <c r="M2132" i="35"/>
  <c r="L2132" i="35"/>
  <c r="K2132" i="35"/>
  <c r="P2131" i="35"/>
  <c r="O2131" i="35"/>
  <c r="N2131" i="35"/>
  <c r="M2131" i="35"/>
  <c r="L2131" i="35"/>
  <c r="K2131" i="35"/>
  <c r="P2130" i="35"/>
  <c r="O2130" i="35"/>
  <c r="N2130" i="35"/>
  <c r="M2130" i="35"/>
  <c r="L2130" i="35"/>
  <c r="K2130" i="35"/>
  <c r="P2129" i="35"/>
  <c r="O2129" i="35"/>
  <c r="N2129" i="35"/>
  <c r="M2129" i="35"/>
  <c r="L2129" i="35"/>
  <c r="K2129" i="35"/>
  <c r="P2128" i="35"/>
  <c r="O2128" i="35"/>
  <c r="N2128" i="35"/>
  <c r="M2128" i="35"/>
  <c r="L2128" i="35"/>
  <c r="K2128" i="35"/>
  <c r="P2127" i="35"/>
  <c r="O2127" i="35"/>
  <c r="N2127" i="35"/>
  <c r="M2127" i="35"/>
  <c r="L2127" i="35"/>
  <c r="K2127" i="35"/>
  <c r="P2126" i="35"/>
  <c r="O2126" i="35"/>
  <c r="N2126" i="35"/>
  <c r="M2126" i="35"/>
  <c r="L2126" i="35"/>
  <c r="K2126" i="35"/>
  <c r="P2125" i="35"/>
  <c r="O2125" i="35"/>
  <c r="N2125" i="35"/>
  <c r="M2125" i="35"/>
  <c r="L2125" i="35"/>
  <c r="K2125" i="35"/>
  <c r="P2124" i="35"/>
  <c r="O2124" i="35"/>
  <c r="N2124" i="35"/>
  <c r="M2124" i="35"/>
  <c r="L2124" i="35"/>
  <c r="K2124" i="35"/>
  <c r="P2123" i="35"/>
  <c r="O2123" i="35"/>
  <c r="N2123" i="35"/>
  <c r="M2123" i="35"/>
  <c r="L2123" i="35"/>
  <c r="K2123" i="35"/>
  <c r="P2122" i="35"/>
  <c r="O2122" i="35"/>
  <c r="N2122" i="35"/>
  <c r="M2122" i="35"/>
  <c r="L2122" i="35"/>
  <c r="K2122" i="35"/>
  <c r="P2121" i="35"/>
  <c r="O2121" i="35"/>
  <c r="N2121" i="35"/>
  <c r="M2121" i="35"/>
  <c r="L2121" i="35"/>
  <c r="K2121" i="35"/>
  <c r="P2120" i="35"/>
  <c r="O2120" i="35"/>
  <c r="N2120" i="35"/>
  <c r="M2120" i="35"/>
  <c r="L2120" i="35"/>
  <c r="K2120" i="35"/>
  <c r="P2119" i="35"/>
  <c r="O2119" i="35"/>
  <c r="N2119" i="35"/>
  <c r="M2119" i="35"/>
  <c r="L2119" i="35"/>
  <c r="K2119" i="35"/>
  <c r="P2118" i="35"/>
  <c r="O2118" i="35"/>
  <c r="N2118" i="35"/>
  <c r="M2118" i="35"/>
  <c r="L2118" i="35"/>
  <c r="K2118" i="35"/>
  <c r="P2117" i="35"/>
  <c r="O2117" i="35"/>
  <c r="N2117" i="35"/>
  <c r="M2117" i="35"/>
  <c r="L2117" i="35"/>
  <c r="K2117" i="35"/>
  <c r="P2116" i="35"/>
  <c r="O2116" i="35"/>
  <c r="N2116" i="35"/>
  <c r="M2116" i="35"/>
  <c r="L2116" i="35"/>
  <c r="K2116" i="35"/>
  <c r="P2115" i="35"/>
  <c r="O2115" i="35"/>
  <c r="N2115" i="35"/>
  <c r="M2115" i="35"/>
  <c r="L2115" i="35"/>
  <c r="K2115" i="35"/>
  <c r="P2114" i="35"/>
  <c r="O2114" i="35"/>
  <c r="N2114" i="35"/>
  <c r="M2114" i="35"/>
  <c r="L2114" i="35"/>
  <c r="K2114" i="35"/>
  <c r="P2113" i="35"/>
  <c r="O2113" i="35"/>
  <c r="N2113" i="35"/>
  <c r="M2113" i="35"/>
  <c r="L2113" i="35"/>
  <c r="K2113" i="35"/>
  <c r="P2112" i="35"/>
  <c r="O2112" i="35"/>
  <c r="N2112" i="35"/>
  <c r="M2112" i="35"/>
  <c r="L2112" i="35"/>
  <c r="K2112" i="35"/>
  <c r="P2111" i="35"/>
  <c r="O2111" i="35"/>
  <c r="N2111" i="35"/>
  <c r="M2111" i="35"/>
  <c r="L2111" i="35"/>
  <c r="K2111" i="35"/>
  <c r="P2110" i="35"/>
  <c r="O2110" i="35"/>
  <c r="N2110" i="35"/>
  <c r="M2110" i="35"/>
  <c r="L2110" i="35"/>
  <c r="K2110" i="35"/>
  <c r="P2109" i="35"/>
  <c r="O2109" i="35"/>
  <c r="N2109" i="35"/>
  <c r="M2109" i="35"/>
  <c r="L2109" i="35"/>
  <c r="K2109" i="35"/>
  <c r="P2108" i="35"/>
  <c r="O2108" i="35"/>
  <c r="N2108" i="35"/>
  <c r="M2108" i="35"/>
  <c r="L2108" i="35"/>
  <c r="K2108" i="35"/>
  <c r="P2107" i="35"/>
  <c r="O2107" i="35"/>
  <c r="N2107" i="35"/>
  <c r="M2107" i="35"/>
  <c r="L2107" i="35"/>
  <c r="K2107" i="35"/>
  <c r="P2106" i="35"/>
  <c r="O2106" i="35"/>
  <c r="N2106" i="35"/>
  <c r="M2106" i="35"/>
  <c r="L2106" i="35"/>
  <c r="K2106" i="35"/>
  <c r="P2105" i="35"/>
  <c r="O2105" i="35"/>
  <c r="N2105" i="35"/>
  <c r="M2105" i="35"/>
  <c r="L2105" i="35"/>
  <c r="K2105" i="35"/>
  <c r="P2104" i="35"/>
  <c r="O2104" i="35"/>
  <c r="N2104" i="35"/>
  <c r="M2104" i="35"/>
  <c r="L2104" i="35"/>
  <c r="K2104" i="35"/>
  <c r="P2103" i="35"/>
  <c r="O2103" i="35"/>
  <c r="N2103" i="35"/>
  <c r="M2103" i="35"/>
  <c r="L2103" i="35"/>
  <c r="K2103" i="35"/>
  <c r="P2102" i="35"/>
  <c r="O2102" i="35"/>
  <c r="N2102" i="35"/>
  <c r="M2102" i="35"/>
  <c r="L2102" i="35"/>
  <c r="K2102" i="35"/>
  <c r="P2101" i="35"/>
  <c r="O2101" i="35"/>
  <c r="N2101" i="35"/>
  <c r="M2101" i="35"/>
  <c r="L2101" i="35"/>
  <c r="K2101" i="35"/>
  <c r="P2100" i="35"/>
  <c r="O2100" i="35"/>
  <c r="N2100" i="35"/>
  <c r="M2100" i="35"/>
  <c r="L2100" i="35"/>
  <c r="K2100" i="35"/>
  <c r="P2099" i="35"/>
  <c r="O2099" i="35"/>
  <c r="N2099" i="35"/>
  <c r="M2099" i="35"/>
  <c r="L2099" i="35"/>
  <c r="K2099" i="35"/>
  <c r="P2098" i="35"/>
  <c r="O2098" i="35"/>
  <c r="N2098" i="35"/>
  <c r="M2098" i="35"/>
  <c r="L2098" i="35"/>
  <c r="K2098" i="35"/>
  <c r="P2097" i="35"/>
  <c r="O2097" i="35"/>
  <c r="N2097" i="35"/>
  <c r="M2097" i="35"/>
  <c r="L2097" i="35"/>
  <c r="K2097" i="35"/>
  <c r="P2096" i="35"/>
  <c r="O2096" i="35"/>
  <c r="N2096" i="35"/>
  <c r="M2096" i="35"/>
  <c r="L2096" i="35"/>
  <c r="K2096" i="35"/>
  <c r="P2095" i="35"/>
  <c r="O2095" i="35"/>
  <c r="N2095" i="35"/>
  <c r="M2095" i="35"/>
  <c r="L2095" i="35"/>
  <c r="K2095" i="35"/>
  <c r="P2094" i="35"/>
  <c r="O2094" i="35"/>
  <c r="N2094" i="35"/>
  <c r="M2094" i="35"/>
  <c r="L2094" i="35"/>
  <c r="K2094" i="35"/>
  <c r="P2093" i="35"/>
  <c r="O2093" i="35"/>
  <c r="N2093" i="35"/>
  <c r="M2093" i="35"/>
  <c r="L2093" i="35"/>
  <c r="K2093" i="35"/>
  <c r="P2092" i="35"/>
  <c r="O2092" i="35"/>
  <c r="N2092" i="35"/>
  <c r="M2092" i="35"/>
  <c r="L2092" i="35"/>
  <c r="K2092" i="35"/>
  <c r="P2091" i="35"/>
  <c r="O2091" i="35"/>
  <c r="N2091" i="35"/>
  <c r="M2091" i="35"/>
  <c r="L2091" i="35"/>
  <c r="K2091" i="35"/>
  <c r="P2090" i="35"/>
  <c r="O2090" i="35"/>
  <c r="N2090" i="35"/>
  <c r="M2090" i="35"/>
  <c r="L2090" i="35"/>
  <c r="K2090" i="35"/>
  <c r="P2089" i="35"/>
  <c r="O2089" i="35"/>
  <c r="N2089" i="35"/>
  <c r="M2089" i="35"/>
  <c r="L2089" i="35"/>
  <c r="K2089" i="35"/>
  <c r="P2088" i="35"/>
  <c r="O2088" i="35"/>
  <c r="N2088" i="35"/>
  <c r="M2088" i="35"/>
  <c r="L2088" i="35"/>
  <c r="K2088" i="35"/>
  <c r="P2087" i="35"/>
  <c r="O2087" i="35"/>
  <c r="N2087" i="35"/>
  <c r="M2087" i="35"/>
  <c r="L2087" i="35"/>
  <c r="K2087" i="35"/>
  <c r="P2086" i="35"/>
  <c r="O2086" i="35"/>
  <c r="N2086" i="35"/>
  <c r="M2086" i="35"/>
  <c r="L2086" i="35"/>
  <c r="K2086" i="35"/>
  <c r="P2085" i="35"/>
  <c r="O2085" i="35"/>
  <c r="N2085" i="35"/>
  <c r="M2085" i="35"/>
  <c r="L2085" i="35"/>
  <c r="K2085" i="35"/>
  <c r="P2084" i="35"/>
  <c r="O2084" i="35"/>
  <c r="N2084" i="35"/>
  <c r="M2084" i="35"/>
  <c r="L2084" i="35"/>
  <c r="K2084" i="35"/>
  <c r="P2083" i="35"/>
  <c r="O2083" i="35"/>
  <c r="N2083" i="35"/>
  <c r="M2083" i="35"/>
  <c r="L2083" i="35"/>
  <c r="K2083" i="35"/>
  <c r="P2082" i="35"/>
  <c r="O2082" i="35"/>
  <c r="N2082" i="35"/>
  <c r="M2082" i="35"/>
  <c r="L2082" i="35"/>
  <c r="K2082" i="35"/>
  <c r="P2081" i="35"/>
  <c r="O2081" i="35"/>
  <c r="N2081" i="35"/>
  <c r="M2081" i="35"/>
  <c r="L2081" i="35"/>
  <c r="K2081" i="35"/>
  <c r="P2080" i="35"/>
  <c r="O2080" i="35"/>
  <c r="N2080" i="35"/>
  <c r="M2080" i="35"/>
  <c r="L2080" i="35"/>
  <c r="K2080" i="35"/>
  <c r="P2079" i="35"/>
  <c r="O2079" i="35"/>
  <c r="N2079" i="35"/>
  <c r="M2079" i="35"/>
  <c r="L2079" i="35"/>
  <c r="K2079" i="35"/>
  <c r="P2078" i="35"/>
  <c r="O2078" i="35"/>
  <c r="N2078" i="35"/>
  <c r="M2078" i="35"/>
  <c r="L2078" i="35"/>
  <c r="K2078" i="35"/>
  <c r="P2077" i="35"/>
  <c r="O2077" i="35"/>
  <c r="N2077" i="35"/>
  <c r="M2077" i="35"/>
  <c r="L2077" i="35"/>
  <c r="K2077" i="35"/>
  <c r="P2076" i="35"/>
  <c r="O2076" i="35"/>
  <c r="N2076" i="35"/>
  <c r="M2076" i="35"/>
  <c r="L2076" i="35"/>
  <c r="K2076" i="35"/>
  <c r="P2075" i="35"/>
  <c r="O2075" i="35"/>
  <c r="N2075" i="35"/>
  <c r="M2075" i="35"/>
  <c r="L2075" i="35"/>
  <c r="K2075" i="35"/>
  <c r="P2074" i="35"/>
  <c r="O2074" i="35"/>
  <c r="N2074" i="35"/>
  <c r="M2074" i="35"/>
  <c r="L2074" i="35"/>
  <c r="K2074" i="35"/>
  <c r="P2073" i="35"/>
  <c r="O2073" i="35"/>
  <c r="N2073" i="35"/>
  <c r="M2073" i="35"/>
  <c r="L2073" i="35"/>
  <c r="K2073" i="35"/>
  <c r="P2072" i="35"/>
  <c r="O2072" i="35"/>
  <c r="N2072" i="35"/>
  <c r="M2072" i="35"/>
  <c r="L2072" i="35"/>
  <c r="K2072" i="35"/>
  <c r="P2071" i="35"/>
  <c r="O2071" i="35"/>
  <c r="N2071" i="35"/>
  <c r="M2071" i="35"/>
  <c r="L2071" i="35"/>
  <c r="K2071" i="35"/>
  <c r="P2070" i="35"/>
  <c r="O2070" i="35"/>
  <c r="N2070" i="35"/>
  <c r="M2070" i="35"/>
  <c r="L2070" i="35"/>
  <c r="K2070" i="35"/>
  <c r="P2069" i="35"/>
  <c r="O2069" i="35"/>
  <c r="N2069" i="35"/>
  <c r="M2069" i="35"/>
  <c r="L2069" i="35"/>
  <c r="K2069" i="35"/>
  <c r="P2068" i="35"/>
  <c r="O2068" i="35"/>
  <c r="N2068" i="35"/>
  <c r="M2068" i="35"/>
  <c r="L2068" i="35"/>
  <c r="K2068" i="35"/>
  <c r="P2067" i="35"/>
  <c r="O2067" i="35"/>
  <c r="N2067" i="35"/>
  <c r="M2067" i="35"/>
  <c r="L2067" i="35"/>
  <c r="K2067" i="35"/>
  <c r="P2066" i="35"/>
  <c r="O2066" i="35"/>
  <c r="N2066" i="35"/>
  <c r="M2066" i="35"/>
  <c r="L2066" i="35"/>
  <c r="K2066" i="35"/>
  <c r="P2065" i="35"/>
  <c r="O2065" i="35"/>
  <c r="N2065" i="35"/>
  <c r="M2065" i="35"/>
  <c r="L2065" i="35"/>
  <c r="K2065" i="35"/>
  <c r="P2064" i="35"/>
  <c r="O2064" i="35"/>
  <c r="N2064" i="35"/>
  <c r="M2064" i="35"/>
  <c r="L2064" i="35"/>
  <c r="K2064" i="35"/>
  <c r="P2063" i="35"/>
  <c r="O2063" i="35"/>
  <c r="N2063" i="35"/>
  <c r="M2063" i="35"/>
  <c r="L2063" i="35"/>
  <c r="K2063" i="35"/>
  <c r="P2062" i="35"/>
  <c r="O2062" i="35"/>
  <c r="N2062" i="35"/>
  <c r="M2062" i="35"/>
  <c r="L2062" i="35"/>
  <c r="K2062" i="35"/>
  <c r="P2061" i="35"/>
  <c r="O2061" i="35"/>
  <c r="N2061" i="35"/>
  <c r="M2061" i="35"/>
  <c r="L2061" i="35"/>
  <c r="K2061" i="35"/>
  <c r="P2060" i="35"/>
  <c r="O2060" i="35"/>
  <c r="N2060" i="35"/>
  <c r="M2060" i="35"/>
  <c r="L2060" i="35"/>
  <c r="K2060" i="35"/>
  <c r="P2059" i="35"/>
  <c r="O2059" i="35"/>
  <c r="N2059" i="35"/>
  <c r="M2059" i="35"/>
  <c r="L2059" i="35"/>
  <c r="K2059" i="35"/>
  <c r="P2058" i="35"/>
  <c r="O2058" i="35"/>
  <c r="N2058" i="35"/>
  <c r="M2058" i="35"/>
  <c r="L2058" i="35"/>
  <c r="K2058" i="35"/>
  <c r="P2057" i="35"/>
  <c r="O2057" i="35"/>
  <c r="N2057" i="35"/>
  <c r="M2057" i="35"/>
  <c r="L2057" i="35"/>
  <c r="K2057" i="35"/>
  <c r="P2056" i="35"/>
  <c r="O2056" i="35"/>
  <c r="N2056" i="35"/>
  <c r="M2056" i="35"/>
  <c r="L2056" i="35"/>
  <c r="K2056" i="35"/>
  <c r="P2055" i="35"/>
  <c r="O2055" i="35"/>
  <c r="N2055" i="35"/>
  <c r="M2055" i="35"/>
  <c r="L2055" i="35"/>
  <c r="K2055" i="35"/>
  <c r="P2054" i="35"/>
  <c r="O2054" i="35"/>
  <c r="N2054" i="35"/>
  <c r="M2054" i="35"/>
  <c r="L2054" i="35"/>
  <c r="K2054" i="35"/>
  <c r="P2053" i="35"/>
  <c r="O2053" i="35"/>
  <c r="N2053" i="35"/>
  <c r="M2053" i="35"/>
  <c r="L2053" i="35"/>
  <c r="K2053" i="35"/>
  <c r="P2052" i="35"/>
  <c r="O2052" i="35"/>
  <c r="N2052" i="35"/>
  <c r="M2052" i="35"/>
  <c r="L2052" i="35"/>
  <c r="K2052" i="35"/>
  <c r="P2051" i="35"/>
  <c r="O2051" i="35"/>
  <c r="N2051" i="35"/>
  <c r="M2051" i="35"/>
  <c r="L2051" i="35"/>
  <c r="K2051" i="35"/>
  <c r="P2050" i="35"/>
  <c r="O2050" i="35"/>
  <c r="N2050" i="35"/>
  <c r="M2050" i="35"/>
  <c r="L2050" i="35"/>
  <c r="K2050" i="35"/>
  <c r="P2049" i="35"/>
  <c r="O2049" i="35"/>
  <c r="N2049" i="35"/>
  <c r="M2049" i="35"/>
  <c r="L2049" i="35"/>
  <c r="K2049" i="35"/>
  <c r="P2048" i="35"/>
  <c r="O2048" i="35"/>
  <c r="N2048" i="35"/>
  <c r="M2048" i="35"/>
  <c r="L2048" i="35"/>
  <c r="K2048" i="35"/>
  <c r="P2047" i="35"/>
  <c r="O2047" i="35"/>
  <c r="N2047" i="35"/>
  <c r="M2047" i="35"/>
  <c r="L2047" i="35"/>
  <c r="K2047" i="35"/>
  <c r="P2046" i="35"/>
  <c r="O2046" i="35"/>
  <c r="N2046" i="35"/>
  <c r="M2046" i="35"/>
  <c r="L2046" i="35"/>
  <c r="K2046" i="35"/>
  <c r="P2045" i="35"/>
  <c r="O2045" i="35"/>
  <c r="N2045" i="35"/>
  <c r="M2045" i="35"/>
  <c r="L2045" i="35"/>
  <c r="K2045" i="35"/>
  <c r="P2044" i="35"/>
  <c r="O2044" i="35"/>
  <c r="N2044" i="35"/>
  <c r="M2044" i="35"/>
  <c r="L2044" i="35"/>
  <c r="K2044" i="35"/>
  <c r="P2043" i="35"/>
  <c r="O2043" i="35"/>
  <c r="N2043" i="35"/>
  <c r="M2043" i="35"/>
  <c r="L2043" i="35"/>
  <c r="K2043" i="35"/>
  <c r="P2042" i="35"/>
  <c r="O2042" i="35"/>
  <c r="N2042" i="35"/>
  <c r="M2042" i="35"/>
  <c r="L2042" i="35"/>
  <c r="K2042" i="35"/>
  <c r="P2041" i="35"/>
  <c r="O2041" i="35"/>
  <c r="N2041" i="35"/>
  <c r="M2041" i="35"/>
  <c r="L2041" i="35"/>
  <c r="K2041" i="35"/>
  <c r="P2040" i="35"/>
  <c r="O2040" i="35"/>
  <c r="N2040" i="35"/>
  <c r="M2040" i="35"/>
  <c r="L2040" i="35"/>
  <c r="K2040" i="35"/>
  <c r="P2039" i="35"/>
  <c r="O2039" i="35"/>
  <c r="N2039" i="35"/>
  <c r="M2039" i="35"/>
  <c r="L2039" i="35"/>
  <c r="K2039" i="35"/>
  <c r="P2038" i="35"/>
  <c r="O2038" i="35"/>
  <c r="N2038" i="35"/>
  <c r="M2038" i="35"/>
  <c r="L2038" i="35"/>
  <c r="K2038" i="35"/>
  <c r="P2037" i="35"/>
  <c r="O2037" i="35"/>
  <c r="N2037" i="35"/>
  <c r="M2037" i="35"/>
  <c r="L2037" i="35"/>
  <c r="K2037" i="35"/>
  <c r="P2036" i="35"/>
  <c r="O2036" i="35"/>
  <c r="N2036" i="35"/>
  <c r="M2036" i="35"/>
  <c r="L2036" i="35"/>
  <c r="K2036" i="35"/>
  <c r="P2035" i="35"/>
  <c r="O2035" i="35"/>
  <c r="N2035" i="35"/>
  <c r="M2035" i="35"/>
  <c r="L2035" i="35"/>
  <c r="K2035" i="35"/>
  <c r="P2034" i="35"/>
  <c r="O2034" i="35"/>
  <c r="N2034" i="35"/>
  <c r="M2034" i="35"/>
  <c r="L2034" i="35"/>
  <c r="K2034" i="35"/>
  <c r="P2033" i="35"/>
  <c r="O2033" i="35"/>
  <c r="N2033" i="35"/>
  <c r="M2033" i="35"/>
  <c r="L2033" i="35"/>
  <c r="K2033" i="35"/>
  <c r="P2032" i="35"/>
  <c r="O2032" i="35"/>
  <c r="N2032" i="35"/>
  <c r="M2032" i="35"/>
  <c r="L2032" i="35"/>
  <c r="K2032" i="35"/>
  <c r="P2031" i="35"/>
  <c r="O2031" i="35"/>
  <c r="N2031" i="35"/>
  <c r="M2031" i="35"/>
  <c r="L2031" i="35"/>
  <c r="K2031" i="35"/>
  <c r="P2030" i="35"/>
  <c r="O2030" i="35"/>
  <c r="N2030" i="35"/>
  <c r="M2030" i="35"/>
  <c r="L2030" i="35"/>
  <c r="K2030" i="35"/>
  <c r="P2029" i="35"/>
  <c r="O2029" i="35"/>
  <c r="N2029" i="35"/>
  <c r="M2029" i="35"/>
  <c r="L2029" i="35"/>
  <c r="K2029" i="35"/>
  <c r="P2028" i="35"/>
  <c r="O2028" i="35"/>
  <c r="N2028" i="35"/>
  <c r="M2028" i="35"/>
  <c r="L2028" i="35"/>
  <c r="K2028" i="35"/>
  <c r="P2027" i="35"/>
  <c r="O2027" i="35"/>
  <c r="N2027" i="35"/>
  <c r="M2027" i="35"/>
  <c r="L2027" i="35"/>
  <c r="K2027" i="35"/>
  <c r="P2026" i="35"/>
  <c r="O2026" i="35"/>
  <c r="N2026" i="35"/>
  <c r="M2026" i="35"/>
  <c r="L2026" i="35"/>
  <c r="K2026" i="35"/>
  <c r="P2025" i="35"/>
  <c r="O2025" i="35"/>
  <c r="N2025" i="35"/>
  <c r="M2025" i="35"/>
  <c r="L2025" i="35"/>
  <c r="K2025" i="35"/>
  <c r="P2024" i="35"/>
  <c r="O2024" i="35"/>
  <c r="N2024" i="35"/>
  <c r="M2024" i="35"/>
  <c r="L2024" i="35"/>
  <c r="K2024" i="35"/>
  <c r="P2023" i="35"/>
  <c r="O2023" i="35"/>
  <c r="N2023" i="35"/>
  <c r="M2023" i="35"/>
  <c r="L2023" i="35"/>
  <c r="K2023" i="35"/>
  <c r="P2022" i="35"/>
  <c r="O2022" i="35"/>
  <c r="N2022" i="35"/>
  <c r="M2022" i="35"/>
  <c r="L2022" i="35"/>
  <c r="K2022" i="35"/>
  <c r="P2021" i="35"/>
  <c r="O2021" i="35"/>
  <c r="N2021" i="35"/>
  <c r="M2021" i="35"/>
  <c r="L2021" i="35"/>
  <c r="K2021" i="35"/>
  <c r="P2020" i="35"/>
  <c r="O2020" i="35"/>
  <c r="N2020" i="35"/>
  <c r="M2020" i="35"/>
  <c r="L2020" i="35"/>
  <c r="K2020" i="35"/>
  <c r="P2019" i="35"/>
  <c r="O2019" i="35"/>
  <c r="N2019" i="35"/>
  <c r="M2019" i="35"/>
  <c r="L2019" i="35"/>
  <c r="K2019" i="35"/>
  <c r="P2018" i="35"/>
  <c r="O2018" i="35"/>
  <c r="N2018" i="35"/>
  <c r="M2018" i="35"/>
  <c r="L2018" i="35"/>
  <c r="K2018" i="35"/>
  <c r="P2017" i="35"/>
  <c r="O2017" i="35"/>
  <c r="N2017" i="35"/>
  <c r="M2017" i="35"/>
  <c r="L2017" i="35"/>
  <c r="K2017" i="35"/>
  <c r="P2016" i="35"/>
  <c r="O2016" i="35"/>
  <c r="N2016" i="35"/>
  <c r="M2016" i="35"/>
  <c r="L2016" i="35"/>
  <c r="K2016" i="35"/>
  <c r="P2015" i="35"/>
  <c r="O2015" i="35"/>
  <c r="N2015" i="35"/>
  <c r="M2015" i="35"/>
  <c r="L2015" i="35"/>
  <c r="K2015" i="35"/>
  <c r="P2014" i="35"/>
  <c r="O2014" i="35"/>
  <c r="N2014" i="35"/>
  <c r="M2014" i="35"/>
  <c r="L2014" i="35"/>
  <c r="K2014" i="35"/>
  <c r="P2013" i="35"/>
  <c r="O2013" i="35"/>
  <c r="N2013" i="35"/>
  <c r="M2013" i="35"/>
  <c r="L2013" i="35"/>
  <c r="K2013" i="35"/>
  <c r="P2012" i="35"/>
  <c r="O2012" i="35"/>
  <c r="N2012" i="35"/>
  <c r="M2012" i="35"/>
  <c r="L2012" i="35"/>
  <c r="K2012" i="35"/>
  <c r="P2011" i="35"/>
  <c r="O2011" i="35"/>
  <c r="N2011" i="35"/>
  <c r="M2011" i="35"/>
  <c r="L2011" i="35"/>
  <c r="K2011" i="35"/>
  <c r="P2010" i="35"/>
  <c r="O2010" i="35"/>
  <c r="N2010" i="35"/>
  <c r="M2010" i="35"/>
  <c r="L2010" i="35"/>
  <c r="K2010" i="35"/>
  <c r="P2009" i="35"/>
  <c r="O2009" i="35"/>
  <c r="N2009" i="35"/>
  <c r="M2009" i="35"/>
  <c r="L2009" i="35"/>
  <c r="K2009" i="35"/>
  <c r="P2008" i="35"/>
  <c r="O2008" i="35"/>
  <c r="N2008" i="35"/>
  <c r="M2008" i="35"/>
  <c r="L2008" i="35"/>
  <c r="K2008" i="35"/>
  <c r="P2007" i="35"/>
  <c r="O2007" i="35"/>
  <c r="N2007" i="35"/>
  <c r="M2007" i="35"/>
  <c r="L2007" i="35"/>
  <c r="K2007" i="35"/>
  <c r="P2006" i="35"/>
  <c r="O2006" i="35"/>
  <c r="N2006" i="35"/>
  <c r="M2006" i="35"/>
  <c r="L2006" i="35"/>
  <c r="K2006" i="35"/>
  <c r="P2005" i="35"/>
  <c r="O2005" i="35"/>
  <c r="N2005" i="35"/>
  <c r="M2005" i="35"/>
  <c r="L2005" i="35"/>
  <c r="K2005" i="35"/>
  <c r="P2004" i="35"/>
  <c r="O2004" i="35"/>
  <c r="N2004" i="35"/>
  <c r="M2004" i="35"/>
  <c r="L2004" i="35"/>
  <c r="K2004" i="35"/>
  <c r="P2003" i="35"/>
  <c r="O2003" i="35"/>
  <c r="N2003" i="35"/>
  <c r="M2003" i="35"/>
  <c r="L2003" i="35"/>
  <c r="K2003" i="35"/>
  <c r="P2002" i="35"/>
  <c r="O2002" i="35"/>
  <c r="N2002" i="35"/>
  <c r="M2002" i="35"/>
  <c r="L2002" i="35"/>
  <c r="K2002" i="35"/>
  <c r="P2001" i="35"/>
  <c r="O2001" i="35"/>
  <c r="N2001" i="35"/>
  <c r="M2001" i="35"/>
  <c r="L2001" i="35"/>
  <c r="K2001" i="35"/>
  <c r="P2000" i="35"/>
  <c r="O2000" i="35"/>
  <c r="N2000" i="35"/>
  <c r="M2000" i="35"/>
  <c r="L2000" i="35"/>
  <c r="K2000" i="35"/>
  <c r="P1999" i="35"/>
  <c r="O1999" i="35"/>
  <c r="N1999" i="35"/>
  <c r="M1999" i="35"/>
  <c r="L1999" i="35"/>
  <c r="K1999" i="35"/>
  <c r="P1998" i="35"/>
  <c r="O1998" i="35"/>
  <c r="N1998" i="35"/>
  <c r="M1998" i="35"/>
  <c r="L1998" i="35"/>
  <c r="K1998" i="35"/>
  <c r="P1997" i="35"/>
  <c r="O1997" i="35"/>
  <c r="N1997" i="35"/>
  <c r="M1997" i="35"/>
  <c r="L1997" i="35"/>
  <c r="K1997" i="35"/>
  <c r="P1996" i="35"/>
  <c r="O1996" i="35"/>
  <c r="N1996" i="35"/>
  <c r="M1996" i="35"/>
  <c r="L1996" i="35"/>
  <c r="K1996" i="35"/>
  <c r="P1995" i="35"/>
  <c r="O1995" i="35"/>
  <c r="N1995" i="35"/>
  <c r="M1995" i="35"/>
  <c r="L1995" i="35"/>
  <c r="K1995" i="35"/>
  <c r="P1994" i="35"/>
  <c r="O1994" i="35"/>
  <c r="N1994" i="35"/>
  <c r="M1994" i="35"/>
  <c r="L1994" i="35"/>
  <c r="K1994" i="35"/>
  <c r="P1993" i="35"/>
  <c r="O1993" i="35"/>
  <c r="N1993" i="35"/>
  <c r="M1993" i="35"/>
  <c r="L1993" i="35"/>
  <c r="K1993" i="35"/>
  <c r="P1992" i="35"/>
  <c r="O1992" i="35"/>
  <c r="N1992" i="35"/>
  <c r="M1992" i="35"/>
  <c r="L1992" i="35"/>
  <c r="K1992" i="35"/>
  <c r="P1991" i="35"/>
  <c r="O1991" i="35"/>
  <c r="N1991" i="35"/>
  <c r="M1991" i="35"/>
  <c r="L1991" i="35"/>
  <c r="K1991" i="35"/>
  <c r="P1990" i="35"/>
  <c r="O1990" i="35"/>
  <c r="N1990" i="35"/>
  <c r="M1990" i="35"/>
  <c r="L1990" i="35"/>
  <c r="K1990" i="35"/>
  <c r="P1989" i="35"/>
  <c r="O1989" i="35"/>
  <c r="N1989" i="35"/>
  <c r="M1989" i="35"/>
  <c r="L1989" i="35"/>
  <c r="K1989" i="35"/>
  <c r="P1988" i="35"/>
  <c r="O1988" i="35"/>
  <c r="N1988" i="35"/>
  <c r="M1988" i="35"/>
  <c r="L1988" i="35"/>
  <c r="K1988" i="35"/>
  <c r="P1987" i="35"/>
  <c r="O1987" i="35"/>
  <c r="N1987" i="35"/>
  <c r="M1987" i="35"/>
  <c r="L1987" i="35"/>
  <c r="K1987" i="35"/>
  <c r="P1986" i="35"/>
  <c r="O1986" i="35"/>
  <c r="N1986" i="35"/>
  <c r="M1986" i="35"/>
  <c r="L1986" i="35"/>
  <c r="K1986" i="35"/>
  <c r="P1985" i="35"/>
  <c r="O1985" i="35"/>
  <c r="N1985" i="35"/>
  <c r="M1985" i="35"/>
  <c r="L1985" i="35"/>
  <c r="K1985" i="35"/>
  <c r="P1984" i="35"/>
  <c r="O1984" i="35"/>
  <c r="N1984" i="35"/>
  <c r="M1984" i="35"/>
  <c r="L1984" i="35"/>
  <c r="K1984" i="35"/>
  <c r="P1983" i="35"/>
  <c r="O1983" i="35"/>
  <c r="N1983" i="35"/>
  <c r="M1983" i="35"/>
  <c r="L1983" i="35"/>
  <c r="K1983" i="35"/>
  <c r="P1982" i="35"/>
  <c r="O1982" i="35"/>
  <c r="N1982" i="35"/>
  <c r="M1982" i="35"/>
  <c r="L1982" i="35"/>
  <c r="K1982" i="35"/>
  <c r="P1981" i="35"/>
  <c r="O1981" i="35"/>
  <c r="N1981" i="35"/>
  <c r="M1981" i="35"/>
  <c r="L1981" i="35"/>
  <c r="K1981" i="35"/>
  <c r="P1980" i="35"/>
  <c r="O1980" i="35"/>
  <c r="N1980" i="35"/>
  <c r="M1980" i="35"/>
  <c r="L1980" i="35"/>
  <c r="K1980" i="35"/>
  <c r="P1979" i="35"/>
  <c r="O1979" i="35"/>
  <c r="N1979" i="35"/>
  <c r="M1979" i="35"/>
  <c r="L1979" i="35"/>
  <c r="K1979" i="35"/>
  <c r="P1978" i="35"/>
  <c r="O1978" i="35"/>
  <c r="N1978" i="35"/>
  <c r="M1978" i="35"/>
  <c r="L1978" i="35"/>
  <c r="K1978" i="35"/>
  <c r="P1977" i="35"/>
  <c r="O1977" i="35"/>
  <c r="N1977" i="35"/>
  <c r="M1977" i="35"/>
  <c r="L1977" i="35"/>
  <c r="K1977" i="35"/>
  <c r="P1976" i="35"/>
  <c r="O1976" i="35"/>
  <c r="N1976" i="35"/>
  <c r="M1976" i="35"/>
  <c r="L1976" i="35"/>
  <c r="K1976" i="35"/>
  <c r="P1975" i="35"/>
  <c r="O1975" i="35"/>
  <c r="N1975" i="35"/>
  <c r="M1975" i="35"/>
  <c r="L1975" i="35"/>
  <c r="K1975" i="35"/>
  <c r="P1974" i="35"/>
  <c r="O1974" i="35"/>
  <c r="N1974" i="35"/>
  <c r="M1974" i="35"/>
  <c r="L1974" i="35"/>
  <c r="K1974" i="35"/>
  <c r="P1973" i="35"/>
  <c r="O1973" i="35"/>
  <c r="N1973" i="35"/>
  <c r="M1973" i="35"/>
  <c r="L1973" i="35"/>
  <c r="K1973" i="35"/>
  <c r="P1972" i="35"/>
  <c r="O1972" i="35"/>
  <c r="N1972" i="35"/>
  <c r="M1972" i="35"/>
  <c r="L1972" i="35"/>
  <c r="K1972" i="35"/>
  <c r="P1971" i="35"/>
  <c r="O1971" i="35"/>
  <c r="N1971" i="35"/>
  <c r="M1971" i="35"/>
  <c r="L1971" i="35"/>
  <c r="K1971" i="35"/>
  <c r="P1970" i="35"/>
  <c r="O1970" i="35"/>
  <c r="N1970" i="35"/>
  <c r="M1970" i="35"/>
  <c r="L1970" i="35"/>
  <c r="K1970" i="35"/>
  <c r="P1969" i="35"/>
  <c r="O1969" i="35"/>
  <c r="N1969" i="35"/>
  <c r="M1969" i="35"/>
  <c r="L1969" i="35"/>
  <c r="K1969" i="35"/>
  <c r="P1968" i="35"/>
  <c r="O1968" i="35"/>
  <c r="N1968" i="35"/>
  <c r="M1968" i="35"/>
  <c r="L1968" i="35"/>
  <c r="K1968" i="35"/>
  <c r="P1967" i="35"/>
  <c r="O1967" i="35"/>
  <c r="N1967" i="35"/>
  <c r="M1967" i="35"/>
  <c r="L1967" i="35"/>
  <c r="K1967" i="35"/>
  <c r="P1966" i="35"/>
  <c r="O1966" i="35"/>
  <c r="N1966" i="35"/>
  <c r="M1966" i="35"/>
  <c r="L1966" i="35"/>
  <c r="K1966" i="35"/>
  <c r="P1965" i="35"/>
  <c r="O1965" i="35"/>
  <c r="N1965" i="35"/>
  <c r="M1965" i="35"/>
  <c r="L1965" i="35"/>
  <c r="K1965" i="35"/>
  <c r="P1964" i="35"/>
  <c r="O1964" i="35"/>
  <c r="N1964" i="35"/>
  <c r="M1964" i="35"/>
  <c r="L1964" i="35"/>
  <c r="K1964" i="35"/>
  <c r="P1963" i="35"/>
  <c r="O1963" i="35"/>
  <c r="N1963" i="35"/>
  <c r="M1963" i="35"/>
  <c r="L1963" i="35"/>
  <c r="K1963" i="35"/>
  <c r="P1962" i="35"/>
  <c r="O1962" i="35"/>
  <c r="N1962" i="35"/>
  <c r="M1962" i="35"/>
  <c r="L1962" i="35"/>
  <c r="K1962" i="35"/>
  <c r="P1961" i="35"/>
  <c r="O1961" i="35"/>
  <c r="N1961" i="35"/>
  <c r="M1961" i="35"/>
  <c r="L1961" i="35"/>
  <c r="K1961" i="35"/>
  <c r="P1960" i="35"/>
  <c r="O1960" i="35"/>
  <c r="N1960" i="35"/>
  <c r="M1960" i="35"/>
  <c r="L1960" i="35"/>
  <c r="K1960" i="35"/>
  <c r="P1959" i="35"/>
  <c r="O1959" i="35"/>
  <c r="N1959" i="35"/>
  <c r="M1959" i="35"/>
  <c r="L1959" i="35"/>
  <c r="K1959" i="35"/>
  <c r="P1958" i="35"/>
  <c r="O1958" i="35"/>
  <c r="N1958" i="35"/>
  <c r="M1958" i="35"/>
  <c r="L1958" i="35"/>
  <c r="K1958" i="35"/>
  <c r="P1957" i="35"/>
  <c r="O1957" i="35"/>
  <c r="N1957" i="35"/>
  <c r="M1957" i="35"/>
  <c r="L1957" i="35"/>
  <c r="K1957" i="35"/>
  <c r="P1956" i="35"/>
  <c r="O1956" i="35"/>
  <c r="N1956" i="35"/>
  <c r="M1956" i="35"/>
  <c r="L1956" i="35"/>
  <c r="K1956" i="35"/>
  <c r="P1955" i="35"/>
  <c r="O1955" i="35"/>
  <c r="N1955" i="35"/>
  <c r="M1955" i="35"/>
  <c r="L1955" i="35"/>
  <c r="K1955" i="35"/>
  <c r="P1954" i="35"/>
  <c r="O1954" i="35"/>
  <c r="N1954" i="35"/>
  <c r="M1954" i="35"/>
  <c r="L1954" i="35"/>
  <c r="K1954" i="35"/>
  <c r="P1953" i="35"/>
  <c r="O1953" i="35"/>
  <c r="N1953" i="35"/>
  <c r="M1953" i="35"/>
  <c r="L1953" i="35"/>
  <c r="K1953" i="35"/>
  <c r="P1952" i="35"/>
  <c r="O1952" i="35"/>
  <c r="N1952" i="35"/>
  <c r="M1952" i="35"/>
  <c r="L1952" i="35"/>
  <c r="K1952" i="35"/>
  <c r="P1951" i="35"/>
  <c r="O1951" i="35"/>
  <c r="N1951" i="35"/>
  <c r="M1951" i="35"/>
  <c r="L1951" i="35"/>
  <c r="K1951" i="35"/>
  <c r="P1950" i="35"/>
  <c r="O1950" i="35"/>
  <c r="N1950" i="35"/>
  <c r="M1950" i="35"/>
  <c r="L1950" i="35"/>
  <c r="K1950" i="35"/>
  <c r="P1949" i="35"/>
  <c r="O1949" i="35"/>
  <c r="N1949" i="35"/>
  <c r="M1949" i="35"/>
  <c r="L1949" i="35"/>
  <c r="K1949" i="35"/>
  <c r="P1948" i="35"/>
  <c r="O1948" i="35"/>
  <c r="N1948" i="35"/>
  <c r="M1948" i="35"/>
  <c r="L1948" i="35"/>
  <c r="K1948" i="35"/>
  <c r="P1947" i="35"/>
  <c r="O1947" i="35"/>
  <c r="N1947" i="35"/>
  <c r="M1947" i="35"/>
  <c r="L1947" i="35"/>
  <c r="K1947" i="35"/>
  <c r="P1946" i="35"/>
  <c r="O1946" i="35"/>
  <c r="N1946" i="35"/>
  <c r="M1946" i="35"/>
  <c r="L1946" i="35"/>
  <c r="K1946" i="35"/>
  <c r="P1945" i="35"/>
  <c r="O1945" i="35"/>
  <c r="N1945" i="35"/>
  <c r="M1945" i="35"/>
  <c r="L1945" i="35"/>
  <c r="K1945" i="35"/>
  <c r="P1944" i="35"/>
  <c r="O1944" i="35"/>
  <c r="N1944" i="35"/>
  <c r="M1944" i="35"/>
  <c r="L1944" i="35"/>
  <c r="K1944" i="35"/>
  <c r="P1943" i="35"/>
  <c r="O1943" i="35"/>
  <c r="N1943" i="35"/>
  <c r="M1943" i="35"/>
  <c r="L1943" i="35"/>
  <c r="K1943" i="35"/>
  <c r="P1942" i="35"/>
  <c r="O1942" i="35"/>
  <c r="N1942" i="35"/>
  <c r="M1942" i="35"/>
  <c r="L1942" i="35"/>
  <c r="K1942" i="35"/>
  <c r="P1941" i="35"/>
  <c r="O1941" i="35"/>
  <c r="N1941" i="35"/>
  <c r="M1941" i="35"/>
  <c r="L1941" i="35"/>
  <c r="K1941" i="35"/>
  <c r="P1940" i="35"/>
  <c r="O1940" i="35"/>
  <c r="N1940" i="35"/>
  <c r="M1940" i="35"/>
  <c r="L1940" i="35"/>
  <c r="K1940" i="35"/>
  <c r="P1939" i="35"/>
  <c r="O1939" i="35"/>
  <c r="N1939" i="35"/>
  <c r="M1939" i="35"/>
  <c r="L1939" i="35"/>
  <c r="K1939" i="35"/>
  <c r="P1938" i="35"/>
  <c r="O1938" i="35"/>
  <c r="N1938" i="35"/>
  <c r="M1938" i="35"/>
  <c r="L1938" i="35"/>
  <c r="K1938" i="35"/>
  <c r="P1937" i="35"/>
  <c r="O1937" i="35"/>
  <c r="N1937" i="35"/>
  <c r="M1937" i="35"/>
  <c r="L1937" i="35"/>
  <c r="K1937" i="35"/>
  <c r="P1936" i="35"/>
  <c r="O1936" i="35"/>
  <c r="N1936" i="35"/>
  <c r="M1936" i="35"/>
  <c r="L1936" i="35"/>
  <c r="K1936" i="35"/>
  <c r="P1935" i="35"/>
  <c r="O1935" i="35"/>
  <c r="N1935" i="35"/>
  <c r="M1935" i="35"/>
  <c r="L1935" i="35"/>
  <c r="K1935" i="35"/>
  <c r="P1934" i="35"/>
  <c r="O1934" i="35"/>
  <c r="N1934" i="35"/>
  <c r="M1934" i="35"/>
  <c r="L1934" i="35"/>
  <c r="K1934" i="35"/>
  <c r="P1933" i="35"/>
  <c r="O1933" i="35"/>
  <c r="N1933" i="35"/>
  <c r="M1933" i="35"/>
  <c r="L1933" i="35"/>
  <c r="K1933" i="35"/>
  <c r="P1932" i="35"/>
  <c r="O1932" i="35"/>
  <c r="N1932" i="35"/>
  <c r="M1932" i="35"/>
  <c r="L1932" i="35"/>
  <c r="K1932" i="35"/>
  <c r="P1931" i="35"/>
  <c r="O1931" i="35"/>
  <c r="N1931" i="35"/>
  <c r="M1931" i="35"/>
  <c r="L1931" i="35"/>
  <c r="K1931" i="35"/>
  <c r="P1930" i="35"/>
  <c r="O1930" i="35"/>
  <c r="N1930" i="35"/>
  <c r="M1930" i="35"/>
  <c r="L1930" i="35"/>
  <c r="K1930" i="35"/>
  <c r="P1929" i="35"/>
  <c r="O1929" i="35"/>
  <c r="N1929" i="35"/>
  <c r="M1929" i="35"/>
  <c r="L1929" i="35"/>
  <c r="K1929" i="35"/>
  <c r="P1928" i="35"/>
  <c r="O1928" i="35"/>
  <c r="N1928" i="35"/>
  <c r="M1928" i="35"/>
  <c r="L1928" i="35"/>
  <c r="K1928" i="35"/>
  <c r="P1927" i="35"/>
  <c r="O1927" i="35"/>
  <c r="N1927" i="35"/>
  <c r="M1927" i="35"/>
  <c r="L1927" i="35"/>
  <c r="K1927" i="35"/>
  <c r="P1926" i="35"/>
  <c r="O1926" i="35"/>
  <c r="N1926" i="35"/>
  <c r="M1926" i="35"/>
  <c r="L1926" i="35"/>
  <c r="K1926" i="35"/>
  <c r="P1925" i="35"/>
  <c r="O1925" i="35"/>
  <c r="N1925" i="35"/>
  <c r="M1925" i="35"/>
  <c r="L1925" i="35"/>
  <c r="K1925" i="35"/>
  <c r="P1924" i="35"/>
  <c r="O1924" i="35"/>
  <c r="N1924" i="35"/>
  <c r="M1924" i="35"/>
  <c r="L1924" i="35"/>
  <c r="K1924" i="35"/>
  <c r="P1923" i="35"/>
  <c r="O1923" i="35"/>
  <c r="N1923" i="35"/>
  <c r="M1923" i="35"/>
  <c r="L1923" i="35"/>
  <c r="K1923" i="35"/>
  <c r="P1922" i="35"/>
  <c r="O1922" i="35"/>
  <c r="N1922" i="35"/>
  <c r="M1922" i="35"/>
  <c r="L1922" i="35"/>
  <c r="K1922" i="35"/>
  <c r="P1921" i="35"/>
  <c r="O1921" i="35"/>
  <c r="N1921" i="35"/>
  <c r="M1921" i="35"/>
  <c r="L1921" i="35"/>
  <c r="K1921" i="35"/>
  <c r="P1920" i="35"/>
  <c r="O1920" i="35"/>
  <c r="N1920" i="35"/>
  <c r="M1920" i="35"/>
  <c r="L1920" i="35"/>
  <c r="K1920" i="35"/>
  <c r="P1919" i="35"/>
  <c r="O1919" i="35"/>
  <c r="N1919" i="35"/>
  <c r="M1919" i="35"/>
  <c r="L1919" i="35"/>
  <c r="K1919" i="35"/>
  <c r="P1918" i="35"/>
  <c r="O1918" i="35"/>
  <c r="N1918" i="35"/>
  <c r="M1918" i="35"/>
  <c r="L1918" i="35"/>
  <c r="K1918" i="35"/>
  <c r="P1917" i="35"/>
  <c r="O1917" i="35"/>
  <c r="N1917" i="35"/>
  <c r="M1917" i="35"/>
  <c r="L1917" i="35"/>
  <c r="K1917" i="35"/>
  <c r="P1916" i="35"/>
  <c r="O1916" i="35"/>
  <c r="N1916" i="35"/>
  <c r="M1916" i="35"/>
  <c r="L1916" i="35"/>
  <c r="K1916" i="35"/>
  <c r="P1915" i="35"/>
  <c r="O1915" i="35"/>
  <c r="N1915" i="35"/>
  <c r="M1915" i="35"/>
  <c r="L1915" i="35"/>
  <c r="K1915" i="35"/>
  <c r="P1914" i="35"/>
  <c r="O1914" i="35"/>
  <c r="N1914" i="35"/>
  <c r="M1914" i="35"/>
  <c r="L1914" i="35"/>
  <c r="K1914" i="35"/>
  <c r="P1913" i="35"/>
  <c r="O1913" i="35"/>
  <c r="N1913" i="35"/>
  <c r="M1913" i="35"/>
  <c r="L1913" i="35"/>
  <c r="K1913" i="35"/>
  <c r="P1912" i="35"/>
  <c r="O1912" i="35"/>
  <c r="N1912" i="35"/>
  <c r="M1912" i="35"/>
  <c r="L1912" i="35"/>
  <c r="K1912" i="35"/>
  <c r="P1911" i="35"/>
  <c r="O1911" i="35"/>
  <c r="N1911" i="35"/>
  <c r="M1911" i="35"/>
  <c r="L1911" i="35"/>
  <c r="K1911" i="35"/>
  <c r="P1910" i="35"/>
  <c r="O1910" i="35"/>
  <c r="N1910" i="35"/>
  <c r="M1910" i="35"/>
  <c r="L1910" i="35"/>
  <c r="K1910" i="35"/>
  <c r="P1909" i="35"/>
  <c r="O1909" i="35"/>
  <c r="N1909" i="35"/>
  <c r="M1909" i="35"/>
  <c r="L1909" i="35"/>
  <c r="K1909" i="35"/>
  <c r="P1908" i="35"/>
  <c r="O1908" i="35"/>
  <c r="N1908" i="35"/>
  <c r="M1908" i="35"/>
  <c r="L1908" i="35"/>
  <c r="K1908" i="35"/>
  <c r="P1907" i="35"/>
  <c r="O1907" i="35"/>
  <c r="N1907" i="35"/>
  <c r="M1907" i="35"/>
  <c r="L1907" i="35"/>
  <c r="K1907" i="35"/>
  <c r="P1906" i="35"/>
  <c r="O1906" i="35"/>
  <c r="N1906" i="35"/>
  <c r="M1906" i="35"/>
  <c r="L1906" i="35"/>
  <c r="K1906" i="35"/>
  <c r="P1905" i="35"/>
  <c r="O1905" i="35"/>
  <c r="N1905" i="35"/>
  <c r="M1905" i="35"/>
  <c r="L1905" i="35"/>
  <c r="K1905" i="35"/>
  <c r="P1904" i="35"/>
  <c r="O1904" i="35"/>
  <c r="N1904" i="35"/>
  <c r="M1904" i="35"/>
  <c r="L1904" i="35"/>
  <c r="K1904" i="35"/>
  <c r="P1903" i="35"/>
  <c r="O1903" i="35"/>
  <c r="N1903" i="35"/>
  <c r="M1903" i="35"/>
  <c r="L1903" i="35"/>
  <c r="K1903" i="35"/>
  <c r="P1902" i="35"/>
  <c r="O1902" i="35"/>
  <c r="N1902" i="35"/>
  <c r="M1902" i="35"/>
  <c r="L1902" i="35"/>
  <c r="K1902" i="35"/>
  <c r="P1901" i="35"/>
  <c r="O1901" i="35"/>
  <c r="N1901" i="35"/>
  <c r="M1901" i="35"/>
  <c r="L1901" i="35"/>
  <c r="K1901" i="35"/>
  <c r="P1900" i="35"/>
  <c r="O1900" i="35"/>
  <c r="N1900" i="35"/>
  <c r="M1900" i="35"/>
  <c r="L1900" i="35"/>
  <c r="K1900" i="35"/>
  <c r="P1899" i="35"/>
  <c r="O1899" i="35"/>
  <c r="N1899" i="35"/>
  <c r="M1899" i="35"/>
  <c r="L1899" i="35"/>
  <c r="K1899" i="35"/>
  <c r="P1898" i="35"/>
  <c r="O1898" i="35"/>
  <c r="N1898" i="35"/>
  <c r="M1898" i="35"/>
  <c r="L1898" i="35"/>
  <c r="K1898" i="35"/>
  <c r="P1897" i="35"/>
  <c r="O1897" i="35"/>
  <c r="N1897" i="35"/>
  <c r="M1897" i="35"/>
  <c r="L1897" i="35"/>
  <c r="K1897" i="35"/>
  <c r="P1896" i="35"/>
  <c r="O1896" i="35"/>
  <c r="N1896" i="35"/>
  <c r="M1896" i="35"/>
  <c r="L1896" i="35"/>
  <c r="K1896" i="35"/>
  <c r="P1895" i="35"/>
  <c r="O1895" i="35"/>
  <c r="N1895" i="35"/>
  <c r="M1895" i="35"/>
  <c r="L1895" i="35"/>
  <c r="K1895" i="35"/>
  <c r="P1894" i="35"/>
  <c r="O1894" i="35"/>
  <c r="N1894" i="35"/>
  <c r="M1894" i="35"/>
  <c r="L1894" i="35"/>
  <c r="K1894" i="35"/>
  <c r="P1893" i="35"/>
  <c r="O1893" i="35"/>
  <c r="N1893" i="35"/>
  <c r="M1893" i="35"/>
  <c r="L1893" i="35"/>
  <c r="K1893" i="35"/>
  <c r="P1892" i="35"/>
  <c r="O1892" i="35"/>
  <c r="N1892" i="35"/>
  <c r="M1892" i="35"/>
  <c r="L1892" i="35"/>
  <c r="K1892" i="35"/>
  <c r="P1891" i="35"/>
  <c r="O1891" i="35"/>
  <c r="N1891" i="35"/>
  <c r="M1891" i="35"/>
  <c r="L1891" i="35"/>
  <c r="K1891" i="35"/>
  <c r="P1890" i="35"/>
  <c r="O1890" i="35"/>
  <c r="N1890" i="35"/>
  <c r="M1890" i="35"/>
  <c r="L1890" i="35"/>
  <c r="K1890" i="35"/>
  <c r="P1889" i="35"/>
  <c r="O1889" i="35"/>
  <c r="N1889" i="35"/>
  <c r="M1889" i="35"/>
  <c r="L1889" i="35"/>
  <c r="K1889" i="35"/>
  <c r="P1888" i="35"/>
  <c r="O1888" i="35"/>
  <c r="N1888" i="35"/>
  <c r="M1888" i="35"/>
  <c r="L1888" i="35"/>
  <c r="K1888" i="35"/>
  <c r="P1887" i="35"/>
  <c r="O1887" i="35"/>
  <c r="N1887" i="35"/>
  <c r="M1887" i="35"/>
  <c r="L1887" i="35"/>
  <c r="K1887" i="35"/>
  <c r="P1886" i="35"/>
  <c r="O1886" i="35"/>
  <c r="N1886" i="35"/>
  <c r="M1886" i="35"/>
  <c r="L1886" i="35"/>
  <c r="K1886" i="35"/>
  <c r="P1885" i="35"/>
  <c r="O1885" i="35"/>
  <c r="N1885" i="35"/>
  <c r="M1885" i="35"/>
  <c r="L1885" i="35"/>
  <c r="K1885" i="35"/>
  <c r="P1884" i="35"/>
  <c r="O1884" i="35"/>
  <c r="N1884" i="35"/>
  <c r="M1884" i="35"/>
  <c r="L1884" i="35"/>
  <c r="K1884" i="35"/>
  <c r="P1883" i="35"/>
  <c r="O1883" i="35"/>
  <c r="N1883" i="35"/>
  <c r="M1883" i="35"/>
  <c r="L1883" i="35"/>
  <c r="K1883" i="35"/>
  <c r="P1882" i="35"/>
  <c r="O1882" i="35"/>
  <c r="N1882" i="35"/>
  <c r="M1882" i="35"/>
  <c r="L1882" i="35"/>
  <c r="K1882" i="35"/>
  <c r="P1881" i="35"/>
  <c r="O1881" i="35"/>
  <c r="N1881" i="35"/>
  <c r="M1881" i="35"/>
  <c r="L1881" i="35"/>
  <c r="K1881" i="35"/>
  <c r="P1880" i="35"/>
  <c r="O1880" i="35"/>
  <c r="N1880" i="35"/>
  <c r="M1880" i="35"/>
  <c r="L1880" i="35"/>
  <c r="K1880" i="35"/>
  <c r="P1879" i="35"/>
  <c r="O1879" i="35"/>
  <c r="N1879" i="35"/>
  <c r="M1879" i="35"/>
  <c r="L1879" i="35"/>
  <c r="K1879" i="35"/>
  <c r="P1878" i="35"/>
  <c r="O1878" i="35"/>
  <c r="N1878" i="35"/>
  <c r="M1878" i="35"/>
  <c r="L1878" i="35"/>
  <c r="K1878" i="35"/>
  <c r="P1877" i="35"/>
  <c r="O1877" i="35"/>
  <c r="N1877" i="35"/>
  <c r="M1877" i="35"/>
  <c r="L1877" i="35"/>
  <c r="K1877" i="35"/>
  <c r="P1876" i="35"/>
  <c r="O1876" i="35"/>
  <c r="N1876" i="35"/>
  <c r="M1876" i="35"/>
  <c r="L1876" i="35"/>
  <c r="K1876" i="35"/>
  <c r="P1875" i="35"/>
  <c r="O1875" i="35"/>
  <c r="N1875" i="35"/>
  <c r="M1875" i="35"/>
  <c r="L1875" i="35"/>
  <c r="K1875" i="35"/>
  <c r="P1874" i="35"/>
  <c r="O1874" i="35"/>
  <c r="N1874" i="35"/>
  <c r="M1874" i="35"/>
  <c r="L1874" i="35"/>
  <c r="K1874" i="35"/>
  <c r="P1873" i="35"/>
  <c r="O1873" i="35"/>
  <c r="N1873" i="35"/>
  <c r="M1873" i="35"/>
  <c r="L1873" i="35"/>
  <c r="K1873" i="35"/>
  <c r="P1872" i="35"/>
  <c r="O1872" i="35"/>
  <c r="N1872" i="35"/>
  <c r="M1872" i="35"/>
  <c r="L1872" i="35"/>
  <c r="K1872" i="35"/>
  <c r="P1871" i="35"/>
  <c r="O1871" i="35"/>
  <c r="N1871" i="35"/>
  <c r="M1871" i="35"/>
  <c r="L1871" i="35"/>
  <c r="K1871" i="35"/>
  <c r="P1870" i="35"/>
  <c r="O1870" i="35"/>
  <c r="N1870" i="35"/>
  <c r="M1870" i="35"/>
  <c r="L1870" i="35"/>
  <c r="K1870" i="35"/>
  <c r="P1869" i="35"/>
  <c r="O1869" i="35"/>
  <c r="N1869" i="35"/>
  <c r="M1869" i="35"/>
  <c r="L1869" i="35"/>
  <c r="K1869" i="35"/>
  <c r="P1868" i="35"/>
  <c r="O1868" i="35"/>
  <c r="N1868" i="35"/>
  <c r="M1868" i="35"/>
  <c r="L1868" i="35"/>
  <c r="K1868" i="35"/>
  <c r="P1867" i="35"/>
  <c r="O1867" i="35"/>
  <c r="N1867" i="35"/>
  <c r="M1867" i="35"/>
  <c r="L1867" i="35"/>
  <c r="K1867" i="35"/>
  <c r="P1866" i="35"/>
  <c r="O1866" i="35"/>
  <c r="N1866" i="35"/>
  <c r="M1866" i="35"/>
  <c r="L1866" i="35"/>
  <c r="K1866" i="35"/>
  <c r="P1865" i="35"/>
  <c r="O1865" i="35"/>
  <c r="N1865" i="35"/>
  <c r="M1865" i="35"/>
  <c r="L1865" i="35"/>
  <c r="K1865" i="35"/>
  <c r="P1864" i="35"/>
  <c r="O1864" i="35"/>
  <c r="N1864" i="35"/>
  <c r="M1864" i="35"/>
  <c r="L1864" i="35"/>
  <c r="K1864" i="35"/>
  <c r="P1863" i="35"/>
  <c r="O1863" i="35"/>
  <c r="N1863" i="35"/>
  <c r="M1863" i="35"/>
  <c r="L1863" i="35"/>
  <c r="K1863" i="35"/>
  <c r="P1862" i="35"/>
  <c r="O1862" i="35"/>
  <c r="N1862" i="35"/>
  <c r="M1862" i="35"/>
  <c r="L1862" i="35"/>
  <c r="K1862" i="35"/>
  <c r="P1861" i="35"/>
  <c r="O1861" i="35"/>
  <c r="N1861" i="35"/>
  <c r="M1861" i="35"/>
  <c r="L1861" i="35"/>
  <c r="K1861" i="35"/>
  <c r="P1860" i="35"/>
  <c r="O1860" i="35"/>
  <c r="N1860" i="35"/>
  <c r="M1860" i="35"/>
  <c r="L1860" i="35"/>
  <c r="K1860" i="35"/>
  <c r="P1859" i="35"/>
  <c r="O1859" i="35"/>
  <c r="N1859" i="35"/>
  <c r="M1859" i="35"/>
  <c r="L1859" i="35"/>
  <c r="K1859" i="35"/>
  <c r="P1858" i="35"/>
  <c r="O1858" i="35"/>
  <c r="N1858" i="35"/>
  <c r="M1858" i="35"/>
  <c r="L1858" i="35"/>
  <c r="K1858" i="35"/>
  <c r="P1857" i="35"/>
  <c r="O1857" i="35"/>
  <c r="N1857" i="35"/>
  <c r="M1857" i="35"/>
  <c r="L1857" i="35"/>
  <c r="K1857" i="35"/>
  <c r="P1856" i="35"/>
  <c r="O1856" i="35"/>
  <c r="N1856" i="35"/>
  <c r="M1856" i="35"/>
  <c r="L1856" i="35"/>
  <c r="K1856" i="35"/>
  <c r="P1855" i="35"/>
  <c r="O1855" i="35"/>
  <c r="N1855" i="35"/>
  <c r="M1855" i="35"/>
  <c r="L1855" i="35"/>
  <c r="K1855" i="35"/>
  <c r="P1854" i="35"/>
  <c r="O1854" i="35"/>
  <c r="N1854" i="35"/>
  <c r="M1854" i="35"/>
  <c r="L1854" i="35"/>
  <c r="K1854" i="35"/>
  <c r="P1853" i="35"/>
  <c r="O1853" i="35"/>
  <c r="N1853" i="35"/>
  <c r="M1853" i="35"/>
  <c r="L1853" i="35"/>
  <c r="K1853" i="35"/>
  <c r="P1852" i="35"/>
  <c r="O1852" i="35"/>
  <c r="N1852" i="35"/>
  <c r="M1852" i="35"/>
  <c r="L1852" i="35"/>
  <c r="K1852" i="35"/>
  <c r="P1851" i="35"/>
  <c r="O1851" i="35"/>
  <c r="N1851" i="35"/>
  <c r="M1851" i="35"/>
  <c r="L1851" i="35"/>
  <c r="K1851" i="35"/>
  <c r="P1850" i="35"/>
  <c r="O1850" i="35"/>
  <c r="N1850" i="35"/>
  <c r="M1850" i="35"/>
  <c r="L1850" i="35"/>
  <c r="K1850" i="35"/>
  <c r="P1849" i="35"/>
  <c r="O1849" i="35"/>
  <c r="N1849" i="35"/>
  <c r="M1849" i="35"/>
  <c r="L1849" i="35"/>
  <c r="K1849" i="35"/>
  <c r="P1848" i="35"/>
  <c r="O1848" i="35"/>
  <c r="N1848" i="35"/>
  <c r="M1848" i="35"/>
  <c r="L1848" i="35"/>
  <c r="K1848" i="35"/>
  <c r="P1847" i="35"/>
  <c r="O1847" i="35"/>
  <c r="N1847" i="35"/>
  <c r="M1847" i="35"/>
  <c r="L1847" i="35"/>
  <c r="K1847" i="35"/>
  <c r="P1846" i="35"/>
  <c r="O1846" i="35"/>
  <c r="N1846" i="35"/>
  <c r="M1846" i="35"/>
  <c r="L1846" i="35"/>
  <c r="K1846" i="35"/>
  <c r="P1845" i="35"/>
  <c r="O1845" i="35"/>
  <c r="N1845" i="35"/>
  <c r="M1845" i="35"/>
  <c r="L1845" i="35"/>
  <c r="K1845" i="35"/>
  <c r="P1844" i="35"/>
  <c r="O1844" i="35"/>
  <c r="N1844" i="35"/>
  <c r="M1844" i="35"/>
  <c r="L1844" i="35"/>
  <c r="K1844" i="35"/>
  <c r="P1843" i="35"/>
  <c r="O1843" i="35"/>
  <c r="N1843" i="35"/>
  <c r="M1843" i="35"/>
  <c r="L1843" i="35"/>
  <c r="K1843" i="35"/>
  <c r="P1842" i="35"/>
  <c r="O1842" i="35"/>
  <c r="N1842" i="35"/>
  <c r="M1842" i="35"/>
  <c r="L1842" i="35"/>
  <c r="K1842" i="35"/>
  <c r="P1841" i="35"/>
  <c r="O1841" i="35"/>
  <c r="N1841" i="35"/>
  <c r="M1841" i="35"/>
  <c r="L1841" i="35"/>
  <c r="K1841" i="35"/>
  <c r="P1840" i="35"/>
  <c r="O1840" i="35"/>
  <c r="N1840" i="35"/>
  <c r="M1840" i="35"/>
  <c r="L1840" i="35"/>
  <c r="K1840" i="35"/>
  <c r="P1839" i="35"/>
  <c r="O1839" i="35"/>
  <c r="N1839" i="35"/>
  <c r="M1839" i="35"/>
  <c r="L1839" i="35"/>
  <c r="K1839" i="35"/>
  <c r="P1838" i="35"/>
  <c r="O1838" i="35"/>
  <c r="N1838" i="35"/>
  <c r="M1838" i="35"/>
  <c r="L1838" i="35"/>
  <c r="K1838" i="35"/>
  <c r="P1837" i="35"/>
  <c r="O1837" i="35"/>
  <c r="N1837" i="35"/>
  <c r="M1837" i="35"/>
  <c r="L1837" i="35"/>
  <c r="K1837" i="35"/>
  <c r="P1836" i="35"/>
  <c r="O1836" i="35"/>
  <c r="N1836" i="35"/>
  <c r="M1836" i="35"/>
  <c r="L1836" i="35"/>
  <c r="K1836" i="35"/>
  <c r="P1835" i="35"/>
  <c r="O1835" i="35"/>
  <c r="N1835" i="35"/>
  <c r="M1835" i="35"/>
  <c r="L1835" i="35"/>
  <c r="K1835" i="35"/>
  <c r="P1834" i="35"/>
  <c r="O1834" i="35"/>
  <c r="N1834" i="35"/>
  <c r="M1834" i="35"/>
  <c r="L1834" i="35"/>
  <c r="K1834" i="35"/>
  <c r="P1833" i="35"/>
  <c r="O1833" i="35"/>
  <c r="N1833" i="35"/>
  <c r="M1833" i="35"/>
  <c r="L1833" i="35"/>
  <c r="K1833" i="35"/>
  <c r="P1832" i="35"/>
  <c r="O1832" i="35"/>
  <c r="N1832" i="35"/>
  <c r="M1832" i="35"/>
  <c r="L1832" i="35"/>
  <c r="K1832" i="35"/>
  <c r="P1831" i="35"/>
  <c r="O1831" i="35"/>
  <c r="N1831" i="35"/>
  <c r="M1831" i="35"/>
  <c r="L1831" i="35"/>
  <c r="K1831" i="35"/>
  <c r="P1830" i="35"/>
  <c r="O1830" i="35"/>
  <c r="N1830" i="35"/>
  <c r="M1830" i="35"/>
  <c r="L1830" i="35"/>
  <c r="K1830" i="35"/>
  <c r="P1829" i="35"/>
  <c r="O1829" i="35"/>
  <c r="N1829" i="35"/>
  <c r="M1829" i="35"/>
  <c r="L1829" i="35"/>
  <c r="K1829" i="35"/>
  <c r="P1828" i="35"/>
  <c r="O1828" i="35"/>
  <c r="N1828" i="35"/>
  <c r="M1828" i="35"/>
  <c r="L1828" i="35"/>
  <c r="K1828" i="35"/>
  <c r="P1827" i="35"/>
  <c r="O1827" i="35"/>
  <c r="N1827" i="35"/>
  <c r="M1827" i="35"/>
  <c r="L1827" i="35"/>
  <c r="K1827" i="35"/>
  <c r="P1826" i="35"/>
  <c r="O1826" i="35"/>
  <c r="N1826" i="35"/>
  <c r="M1826" i="35"/>
  <c r="L1826" i="35"/>
  <c r="K1826" i="35"/>
  <c r="P1825" i="35"/>
  <c r="O1825" i="35"/>
  <c r="N1825" i="35"/>
  <c r="M1825" i="35"/>
  <c r="L1825" i="35"/>
  <c r="K1825" i="35"/>
  <c r="P1824" i="35"/>
  <c r="O1824" i="35"/>
  <c r="N1824" i="35"/>
  <c r="M1824" i="35"/>
  <c r="L1824" i="35"/>
  <c r="K1824" i="35"/>
  <c r="P1823" i="35"/>
  <c r="O1823" i="35"/>
  <c r="N1823" i="35"/>
  <c r="M1823" i="35"/>
  <c r="L1823" i="35"/>
  <c r="K1823" i="35"/>
  <c r="P1822" i="35"/>
  <c r="O1822" i="35"/>
  <c r="N1822" i="35"/>
  <c r="M1822" i="35"/>
  <c r="L1822" i="35"/>
  <c r="K1822" i="35"/>
  <c r="P1821" i="35"/>
  <c r="O1821" i="35"/>
  <c r="N1821" i="35"/>
  <c r="M1821" i="35"/>
  <c r="L1821" i="35"/>
  <c r="K1821" i="35"/>
  <c r="P1820" i="35"/>
  <c r="O1820" i="35"/>
  <c r="N1820" i="35"/>
  <c r="M1820" i="35"/>
  <c r="L1820" i="35"/>
  <c r="K1820" i="35"/>
  <c r="P1819" i="35"/>
  <c r="O1819" i="35"/>
  <c r="N1819" i="35"/>
  <c r="M1819" i="35"/>
  <c r="L1819" i="35"/>
  <c r="K1819" i="35"/>
  <c r="P1818" i="35"/>
  <c r="O1818" i="35"/>
  <c r="N1818" i="35"/>
  <c r="M1818" i="35"/>
  <c r="L1818" i="35"/>
  <c r="K1818" i="35"/>
  <c r="P1817" i="35"/>
  <c r="O1817" i="35"/>
  <c r="N1817" i="35"/>
  <c r="M1817" i="35"/>
  <c r="L1817" i="35"/>
  <c r="K1817" i="35"/>
  <c r="P1816" i="35"/>
  <c r="O1816" i="35"/>
  <c r="N1816" i="35"/>
  <c r="M1816" i="35"/>
  <c r="L1816" i="35"/>
  <c r="K1816" i="35"/>
  <c r="P1815" i="35"/>
  <c r="O1815" i="35"/>
  <c r="N1815" i="35"/>
  <c r="M1815" i="35"/>
  <c r="L1815" i="35"/>
  <c r="K1815" i="35"/>
  <c r="P1814" i="35"/>
  <c r="O1814" i="35"/>
  <c r="N1814" i="35"/>
  <c r="M1814" i="35"/>
  <c r="L1814" i="35"/>
  <c r="K1814" i="35"/>
  <c r="P1813" i="35"/>
  <c r="O1813" i="35"/>
  <c r="N1813" i="35"/>
  <c r="M1813" i="35"/>
  <c r="L1813" i="35"/>
  <c r="K1813" i="35"/>
  <c r="P1812" i="35"/>
  <c r="O1812" i="35"/>
  <c r="N1812" i="35"/>
  <c r="M1812" i="35"/>
  <c r="L1812" i="35"/>
  <c r="K1812" i="35"/>
  <c r="P1811" i="35"/>
  <c r="O1811" i="35"/>
  <c r="N1811" i="35"/>
  <c r="M1811" i="35"/>
  <c r="L1811" i="35"/>
  <c r="K1811" i="35"/>
  <c r="P1810" i="35"/>
  <c r="O1810" i="35"/>
  <c r="N1810" i="35"/>
  <c r="M1810" i="35"/>
  <c r="L1810" i="35"/>
  <c r="K1810" i="35"/>
  <c r="P1809" i="35"/>
  <c r="O1809" i="35"/>
  <c r="N1809" i="35"/>
  <c r="M1809" i="35"/>
  <c r="L1809" i="35"/>
  <c r="K1809" i="35"/>
  <c r="P1808" i="35"/>
  <c r="O1808" i="35"/>
  <c r="N1808" i="35"/>
  <c r="M1808" i="35"/>
  <c r="L1808" i="35"/>
  <c r="K1808" i="35"/>
  <c r="P1807" i="35"/>
  <c r="O1807" i="35"/>
  <c r="N1807" i="35"/>
  <c r="M1807" i="35"/>
  <c r="L1807" i="35"/>
  <c r="K1807" i="35"/>
  <c r="P1806" i="35"/>
  <c r="O1806" i="35"/>
  <c r="N1806" i="35"/>
  <c r="M1806" i="35"/>
  <c r="L1806" i="35"/>
  <c r="K1806" i="35"/>
  <c r="P1805" i="35"/>
  <c r="O1805" i="35"/>
  <c r="N1805" i="35"/>
  <c r="M1805" i="35"/>
  <c r="L1805" i="35"/>
  <c r="K1805" i="35"/>
  <c r="P1804" i="35"/>
  <c r="O1804" i="35"/>
  <c r="N1804" i="35"/>
  <c r="M1804" i="35"/>
  <c r="L1804" i="35"/>
  <c r="K1804" i="35"/>
  <c r="P1803" i="35"/>
  <c r="O1803" i="35"/>
  <c r="N1803" i="35"/>
  <c r="M1803" i="35"/>
  <c r="L1803" i="35"/>
  <c r="K1803" i="35"/>
  <c r="P1802" i="35"/>
  <c r="O1802" i="35"/>
  <c r="N1802" i="35"/>
  <c r="M1802" i="35"/>
  <c r="L1802" i="35"/>
  <c r="K1802" i="35"/>
  <c r="P1801" i="35"/>
  <c r="O1801" i="35"/>
  <c r="N1801" i="35"/>
  <c r="M1801" i="35"/>
  <c r="L1801" i="35"/>
  <c r="K1801" i="35"/>
  <c r="P1800" i="35"/>
  <c r="O1800" i="35"/>
  <c r="N1800" i="35"/>
  <c r="M1800" i="35"/>
  <c r="L1800" i="35"/>
  <c r="K1800" i="35"/>
  <c r="P1799" i="35"/>
  <c r="O1799" i="35"/>
  <c r="N1799" i="35"/>
  <c r="M1799" i="35"/>
  <c r="L1799" i="35"/>
  <c r="K1799" i="35"/>
  <c r="P1798" i="35"/>
  <c r="O1798" i="35"/>
  <c r="N1798" i="35"/>
  <c r="M1798" i="35"/>
  <c r="L1798" i="35"/>
  <c r="K1798" i="35"/>
  <c r="P1797" i="35"/>
  <c r="O1797" i="35"/>
  <c r="N1797" i="35"/>
  <c r="M1797" i="35"/>
  <c r="L1797" i="35"/>
  <c r="K1797" i="35"/>
  <c r="P1796" i="35"/>
  <c r="O1796" i="35"/>
  <c r="N1796" i="35"/>
  <c r="M1796" i="35"/>
  <c r="L1796" i="35"/>
  <c r="K1796" i="35"/>
  <c r="P1795" i="35"/>
  <c r="O1795" i="35"/>
  <c r="N1795" i="35"/>
  <c r="M1795" i="35"/>
  <c r="L1795" i="35"/>
  <c r="K1795" i="35"/>
  <c r="P1794" i="35"/>
  <c r="O1794" i="35"/>
  <c r="N1794" i="35"/>
  <c r="M1794" i="35"/>
  <c r="L1794" i="35"/>
  <c r="K1794" i="35"/>
  <c r="P1793" i="35"/>
  <c r="O1793" i="35"/>
  <c r="N1793" i="35"/>
  <c r="M1793" i="35"/>
  <c r="L1793" i="35"/>
  <c r="K1793" i="35"/>
  <c r="P1792" i="35"/>
  <c r="O1792" i="35"/>
  <c r="N1792" i="35"/>
  <c r="M1792" i="35"/>
  <c r="L1792" i="35"/>
  <c r="K1792" i="35"/>
  <c r="P1791" i="35"/>
  <c r="O1791" i="35"/>
  <c r="N1791" i="35"/>
  <c r="M1791" i="35"/>
  <c r="L1791" i="35"/>
  <c r="K1791" i="35"/>
  <c r="P1790" i="35"/>
  <c r="O1790" i="35"/>
  <c r="N1790" i="35"/>
  <c r="M1790" i="35"/>
  <c r="L1790" i="35"/>
  <c r="K1790" i="35"/>
  <c r="P1789" i="35"/>
  <c r="O1789" i="35"/>
  <c r="N1789" i="35"/>
  <c r="M1789" i="35"/>
  <c r="L1789" i="35"/>
  <c r="K1789" i="35"/>
  <c r="P1788" i="35"/>
  <c r="O1788" i="35"/>
  <c r="N1788" i="35"/>
  <c r="M1788" i="35"/>
  <c r="L1788" i="35"/>
  <c r="K1788" i="35"/>
  <c r="P1787" i="35"/>
  <c r="O1787" i="35"/>
  <c r="N1787" i="35"/>
  <c r="M1787" i="35"/>
  <c r="L1787" i="35"/>
  <c r="K1787" i="35"/>
  <c r="P1786" i="35"/>
  <c r="O1786" i="35"/>
  <c r="N1786" i="35"/>
  <c r="M1786" i="35"/>
  <c r="L1786" i="35"/>
  <c r="K1786" i="35"/>
  <c r="P1785" i="35"/>
  <c r="O1785" i="35"/>
  <c r="N1785" i="35"/>
  <c r="M1785" i="35"/>
  <c r="L1785" i="35"/>
  <c r="K1785" i="35"/>
  <c r="P1784" i="35"/>
  <c r="O1784" i="35"/>
  <c r="N1784" i="35"/>
  <c r="M1784" i="35"/>
  <c r="L1784" i="35"/>
  <c r="K1784" i="35"/>
  <c r="P1783" i="35"/>
  <c r="O1783" i="35"/>
  <c r="N1783" i="35"/>
  <c r="M1783" i="35"/>
  <c r="L1783" i="35"/>
  <c r="K1783" i="35"/>
  <c r="P1782" i="35"/>
  <c r="O1782" i="35"/>
  <c r="N1782" i="35"/>
  <c r="M1782" i="35"/>
  <c r="L1782" i="35"/>
  <c r="K1782" i="35"/>
  <c r="P1781" i="35"/>
  <c r="O1781" i="35"/>
  <c r="N1781" i="35"/>
  <c r="M1781" i="35"/>
  <c r="L1781" i="35"/>
  <c r="K1781" i="35"/>
  <c r="P1780" i="35"/>
  <c r="O1780" i="35"/>
  <c r="N1780" i="35"/>
  <c r="M1780" i="35"/>
  <c r="L1780" i="35"/>
  <c r="K1780" i="35"/>
  <c r="P1779" i="35"/>
  <c r="O1779" i="35"/>
  <c r="N1779" i="35"/>
  <c r="M1779" i="35"/>
  <c r="L1779" i="35"/>
  <c r="K1779" i="35"/>
  <c r="P1778" i="35"/>
  <c r="O1778" i="35"/>
  <c r="N1778" i="35"/>
  <c r="M1778" i="35"/>
  <c r="L1778" i="35"/>
  <c r="K1778" i="35"/>
  <c r="P1777" i="35"/>
  <c r="O1777" i="35"/>
  <c r="N1777" i="35"/>
  <c r="M1777" i="35"/>
  <c r="L1777" i="35"/>
  <c r="K1777" i="35"/>
  <c r="P1776" i="35"/>
  <c r="O1776" i="35"/>
  <c r="N1776" i="35"/>
  <c r="M1776" i="35"/>
  <c r="L1776" i="35"/>
  <c r="K1776" i="35"/>
  <c r="P1775" i="35"/>
  <c r="O1775" i="35"/>
  <c r="N1775" i="35"/>
  <c r="M1775" i="35"/>
  <c r="L1775" i="35"/>
  <c r="K1775" i="35"/>
  <c r="P1774" i="35"/>
  <c r="O1774" i="35"/>
  <c r="N1774" i="35"/>
  <c r="M1774" i="35"/>
  <c r="L1774" i="35"/>
  <c r="K1774" i="35"/>
  <c r="P1773" i="35"/>
  <c r="O1773" i="35"/>
  <c r="N1773" i="35"/>
  <c r="M1773" i="35"/>
  <c r="L1773" i="35"/>
  <c r="K1773" i="35"/>
  <c r="P1772" i="35"/>
  <c r="O1772" i="35"/>
  <c r="N1772" i="35"/>
  <c r="M1772" i="35"/>
  <c r="L1772" i="35"/>
  <c r="K1772" i="35"/>
  <c r="P1771" i="35"/>
  <c r="O1771" i="35"/>
  <c r="N1771" i="35"/>
  <c r="M1771" i="35"/>
  <c r="L1771" i="35"/>
  <c r="K1771" i="35"/>
  <c r="P1770" i="35"/>
  <c r="O1770" i="35"/>
  <c r="N1770" i="35"/>
  <c r="M1770" i="35"/>
  <c r="L1770" i="35"/>
  <c r="K1770" i="35"/>
  <c r="P1769" i="35"/>
  <c r="O1769" i="35"/>
  <c r="N1769" i="35"/>
  <c r="M1769" i="35"/>
  <c r="L1769" i="35"/>
  <c r="K1769" i="35"/>
  <c r="P1768" i="35"/>
  <c r="O1768" i="35"/>
  <c r="N1768" i="35"/>
  <c r="M1768" i="35"/>
  <c r="L1768" i="35"/>
  <c r="K1768" i="35"/>
  <c r="P1767" i="35"/>
  <c r="O1767" i="35"/>
  <c r="N1767" i="35"/>
  <c r="M1767" i="35"/>
  <c r="L1767" i="35"/>
  <c r="K1767" i="35"/>
  <c r="P1766" i="35"/>
  <c r="O1766" i="35"/>
  <c r="N1766" i="35"/>
  <c r="M1766" i="35"/>
  <c r="L1766" i="35"/>
  <c r="K1766" i="35"/>
  <c r="P1765" i="35"/>
  <c r="O1765" i="35"/>
  <c r="N1765" i="35"/>
  <c r="M1765" i="35"/>
  <c r="L1765" i="35"/>
  <c r="K1765" i="35"/>
  <c r="P1764" i="35"/>
  <c r="O1764" i="35"/>
  <c r="N1764" i="35"/>
  <c r="M1764" i="35"/>
  <c r="L1764" i="35"/>
  <c r="K1764" i="35"/>
  <c r="P1763" i="35"/>
  <c r="O1763" i="35"/>
  <c r="N1763" i="35"/>
  <c r="M1763" i="35"/>
  <c r="L1763" i="35"/>
  <c r="K1763" i="35"/>
  <c r="P1762" i="35"/>
  <c r="O1762" i="35"/>
  <c r="N1762" i="35"/>
  <c r="M1762" i="35"/>
  <c r="L1762" i="35"/>
  <c r="K1762" i="35"/>
  <c r="P1761" i="35"/>
  <c r="O1761" i="35"/>
  <c r="N1761" i="35"/>
  <c r="M1761" i="35"/>
  <c r="L1761" i="35"/>
  <c r="K1761" i="35"/>
  <c r="P1760" i="35"/>
  <c r="O1760" i="35"/>
  <c r="N1760" i="35"/>
  <c r="M1760" i="35"/>
  <c r="L1760" i="35"/>
  <c r="K1760" i="35"/>
  <c r="P1759" i="35"/>
  <c r="O1759" i="35"/>
  <c r="N1759" i="35"/>
  <c r="M1759" i="35"/>
  <c r="L1759" i="35"/>
  <c r="K1759" i="35"/>
  <c r="P1758" i="35"/>
  <c r="O1758" i="35"/>
  <c r="N1758" i="35"/>
  <c r="M1758" i="35"/>
  <c r="L1758" i="35"/>
  <c r="K1758" i="35"/>
  <c r="P1757" i="35"/>
  <c r="O1757" i="35"/>
  <c r="N1757" i="35"/>
  <c r="M1757" i="35"/>
  <c r="L1757" i="35"/>
  <c r="K1757" i="35"/>
  <c r="P1756" i="35"/>
  <c r="O1756" i="35"/>
  <c r="N1756" i="35"/>
  <c r="M1756" i="35"/>
  <c r="L1756" i="35"/>
  <c r="K1756" i="35"/>
  <c r="P1755" i="35"/>
  <c r="O1755" i="35"/>
  <c r="N1755" i="35"/>
  <c r="M1755" i="35"/>
  <c r="L1755" i="35"/>
  <c r="K1755" i="35"/>
  <c r="P1754" i="35"/>
  <c r="O1754" i="35"/>
  <c r="N1754" i="35"/>
  <c r="M1754" i="35"/>
  <c r="L1754" i="35"/>
  <c r="K1754" i="35"/>
  <c r="P1753" i="35"/>
  <c r="O1753" i="35"/>
  <c r="N1753" i="35"/>
  <c r="M1753" i="35"/>
  <c r="L1753" i="35"/>
  <c r="K1753" i="35"/>
  <c r="P1752" i="35"/>
  <c r="O1752" i="35"/>
  <c r="N1752" i="35"/>
  <c r="M1752" i="35"/>
  <c r="L1752" i="35"/>
  <c r="K1752" i="35"/>
  <c r="P1751" i="35"/>
  <c r="O1751" i="35"/>
  <c r="N1751" i="35"/>
  <c r="M1751" i="35"/>
  <c r="L1751" i="35"/>
  <c r="K1751" i="35"/>
  <c r="P1750" i="35"/>
  <c r="O1750" i="35"/>
  <c r="N1750" i="35"/>
  <c r="M1750" i="35"/>
  <c r="L1750" i="35"/>
  <c r="K1750" i="35"/>
  <c r="P1749" i="35"/>
  <c r="O1749" i="35"/>
  <c r="N1749" i="35"/>
  <c r="M1749" i="35"/>
  <c r="L1749" i="35"/>
  <c r="K1749" i="35"/>
  <c r="P1748" i="35"/>
  <c r="O1748" i="35"/>
  <c r="N1748" i="35"/>
  <c r="M1748" i="35"/>
  <c r="L1748" i="35"/>
  <c r="K1748" i="35"/>
  <c r="P1747" i="35"/>
  <c r="O1747" i="35"/>
  <c r="N1747" i="35"/>
  <c r="M1747" i="35"/>
  <c r="L1747" i="35"/>
  <c r="K1747" i="35"/>
  <c r="P1746" i="35"/>
  <c r="O1746" i="35"/>
  <c r="N1746" i="35"/>
  <c r="M1746" i="35"/>
  <c r="L1746" i="35"/>
  <c r="K1746" i="35"/>
  <c r="P1745" i="35"/>
  <c r="O1745" i="35"/>
  <c r="N1745" i="35"/>
  <c r="M1745" i="35"/>
  <c r="L1745" i="35"/>
  <c r="K1745" i="35"/>
  <c r="P1744" i="35"/>
  <c r="O1744" i="35"/>
  <c r="N1744" i="35"/>
  <c r="M1744" i="35"/>
  <c r="L1744" i="35"/>
  <c r="K1744" i="35"/>
  <c r="P1743" i="35"/>
  <c r="O1743" i="35"/>
  <c r="N1743" i="35"/>
  <c r="M1743" i="35"/>
  <c r="L1743" i="35"/>
  <c r="K1743" i="35"/>
  <c r="P1742" i="35"/>
  <c r="O1742" i="35"/>
  <c r="N1742" i="35"/>
  <c r="M1742" i="35"/>
  <c r="L1742" i="35"/>
  <c r="K1742" i="35"/>
  <c r="P1741" i="35"/>
  <c r="O1741" i="35"/>
  <c r="N1741" i="35"/>
  <c r="M1741" i="35"/>
  <c r="L1741" i="35"/>
  <c r="K1741" i="35"/>
  <c r="P1740" i="35"/>
  <c r="O1740" i="35"/>
  <c r="N1740" i="35"/>
  <c r="M1740" i="35"/>
  <c r="L1740" i="35"/>
  <c r="K1740" i="35"/>
  <c r="P1739" i="35"/>
  <c r="O1739" i="35"/>
  <c r="N1739" i="35"/>
  <c r="M1739" i="35"/>
  <c r="L1739" i="35"/>
  <c r="K1739" i="35"/>
  <c r="P1738" i="35"/>
  <c r="O1738" i="35"/>
  <c r="N1738" i="35"/>
  <c r="M1738" i="35"/>
  <c r="L1738" i="35"/>
  <c r="K1738" i="35"/>
  <c r="P1737" i="35"/>
  <c r="O1737" i="35"/>
  <c r="N1737" i="35"/>
  <c r="M1737" i="35"/>
  <c r="L1737" i="35"/>
  <c r="K1737" i="35"/>
  <c r="P1736" i="35"/>
  <c r="O1736" i="35"/>
  <c r="N1736" i="35"/>
  <c r="M1736" i="35"/>
  <c r="L1736" i="35"/>
  <c r="K1736" i="35"/>
  <c r="P1735" i="35"/>
  <c r="O1735" i="35"/>
  <c r="N1735" i="35"/>
  <c r="M1735" i="35"/>
  <c r="L1735" i="35"/>
  <c r="K1735" i="35"/>
  <c r="P1734" i="35"/>
  <c r="O1734" i="35"/>
  <c r="N1734" i="35"/>
  <c r="M1734" i="35"/>
  <c r="L1734" i="35"/>
  <c r="K1734" i="35"/>
  <c r="P1733" i="35"/>
  <c r="O1733" i="35"/>
  <c r="N1733" i="35"/>
  <c r="M1733" i="35"/>
  <c r="L1733" i="35"/>
  <c r="K1733" i="35"/>
  <c r="P1732" i="35"/>
  <c r="O1732" i="35"/>
  <c r="N1732" i="35"/>
  <c r="M1732" i="35"/>
  <c r="L1732" i="35"/>
  <c r="K1732" i="35"/>
  <c r="P1731" i="35"/>
  <c r="O1731" i="35"/>
  <c r="N1731" i="35"/>
  <c r="M1731" i="35"/>
  <c r="L1731" i="35"/>
  <c r="K1731" i="35"/>
  <c r="P1730" i="35"/>
  <c r="O1730" i="35"/>
  <c r="N1730" i="35"/>
  <c r="M1730" i="35"/>
  <c r="L1730" i="35"/>
  <c r="K1730" i="35"/>
  <c r="P1729" i="35"/>
  <c r="O1729" i="35"/>
  <c r="N1729" i="35"/>
  <c r="M1729" i="35"/>
  <c r="L1729" i="35"/>
  <c r="K1729" i="35"/>
  <c r="P1728" i="35"/>
  <c r="O1728" i="35"/>
  <c r="N1728" i="35"/>
  <c r="M1728" i="35"/>
  <c r="L1728" i="35"/>
  <c r="K1728" i="35"/>
  <c r="P1727" i="35"/>
  <c r="O1727" i="35"/>
  <c r="N1727" i="35"/>
  <c r="M1727" i="35"/>
  <c r="L1727" i="35"/>
  <c r="K1727" i="35"/>
  <c r="P1726" i="35"/>
  <c r="O1726" i="35"/>
  <c r="N1726" i="35"/>
  <c r="M1726" i="35"/>
  <c r="L1726" i="35"/>
  <c r="K1726" i="35"/>
  <c r="P1725" i="35"/>
  <c r="O1725" i="35"/>
  <c r="N1725" i="35"/>
  <c r="M1725" i="35"/>
  <c r="L1725" i="35"/>
  <c r="K1725" i="35"/>
  <c r="P1724" i="35"/>
  <c r="O1724" i="35"/>
  <c r="N1724" i="35"/>
  <c r="M1724" i="35"/>
  <c r="L1724" i="35"/>
  <c r="K1724" i="35"/>
  <c r="P1723" i="35"/>
  <c r="O1723" i="35"/>
  <c r="N1723" i="35"/>
  <c r="M1723" i="35"/>
  <c r="L1723" i="35"/>
  <c r="K1723" i="35"/>
  <c r="P1722" i="35"/>
  <c r="O1722" i="35"/>
  <c r="N1722" i="35"/>
  <c r="M1722" i="35"/>
  <c r="L1722" i="35"/>
  <c r="K1722" i="35"/>
  <c r="P1721" i="35"/>
  <c r="O1721" i="35"/>
  <c r="N1721" i="35"/>
  <c r="M1721" i="35"/>
  <c r="L1721" i="35"/>
  <c r="K1721" i="35"/>
  <c r="P1720" i="35"/>
  <c r="O1720" i="35"/>
  <c r="N1720" i="35"/>
  <c r="M1720" i="35"/>
  <c r="L1720" i="35"/>
  <c r="K1720" i="35"/>
  <c r="P1719" i="35"/>
  <c r="O1719" i="35"/>
  <c r="N1719" i="35"/>
  <c r="M1719" i="35"/>
  <c r="L1719" i="35"/>
  <c r="K1719" i="35"/>
  <c r="P1718" i="35"/>
  <c r="O1718" i="35"/>
  <c r="N1718" i="35"/>
  <c r="M1718" i="35"/>
  <c r="L1718" i="35"/>
  <c r="K1718" i="35"/>
  <c r="P1717" i="35"/>
  <c r="O1717" i="35"/>
  <c r="N1717" i="35"/>
  <c r="M1717" i="35"/>
  <c r="L1717" i="35"/>
  <c r="K1717" i="35"/>
  <c r="P1716" i="35"/>
  <c r="O1716" i="35"/>
  <c r="N1716" i="35"/>
  <c r="M1716" i="35"/>
  <c r="L1716" i="35"/>
  <c r="K1716" i="35"/>
  <c r="P1715" i="35"/>
  <c r="O1715" i="35"/>
  <c r="N1715" i="35"/>
  <c r="M1715" i="35"/>
  <c r="L1715" i="35"/>
  <c r="K1715" i="35"/>
  <c r="P1714" i="35"/>
  <c r="O1714" i="35"/>
  <c r="N1714" i="35"/>
  <c r="M1714" i="35"/>
  <c r="L1714" i="35"/>
  <c r="K1714" i="35"/>
  <c r="P1713" i="35"/>
  <c r="O1713" i="35"/>
  <c r="N1713" i="35"/>
  <c r="M1713" i="35"/>
  <c r="L1713" i="35"/>
  <c r="K1713" i="35"/>
  <c r="P1712" i="35"/>
  <c r="O1712" i="35"/>
  <c r="N1712" i="35"/>
  <c r="M1712" i="35"/>
  <c r="L1712" i="35"/>
  <c r="K1712" i="35"/>
  <c r="P1711" i="35"/>
  <c r="O1711" i="35"/>
  <c r="N1711" i="35"/>
  <c r="M1711" i="35"/>
  <c r="L1711" i="35"/>
  <c r="K1711" i="35"/>
  <c r="P1710" i="35"/>
  <c r="O1710" i="35"/>
  <c r="N1710" i="35"/>
  <c r="M1710" i="35"/>
  <c r="L1710" i="35"/>
  <c r="K1710" i="35"/>
  <c r="P1709" i="35"/>
  <c r="O1709" i="35"/>
  <c r="N1709" i="35"/>
  <c r="M1709" i="35"/>
  <c r="L1709" i="35"/>
  <c r="K1709" i="35"/>
  <c r="P1708" i="35"/>
  <c r="O1708" i="35"/>
  <c r="N1708" i="35"/>
  <c r="M1708" i="35"/>
  <c r="L1708" i="35"/>
  <c r="K1708" i="35"/>
  <c r="P1707" i="35"/>
  <c r="O1707" i="35"/>
  <c r="N1707" i="35"/>
  <c r="M1707" i="35"/>
  <c r="L1707" i="35"/>
  <c r="K1707" i="35"/>
  <c r="P1706" i="35"/>
  <c r="O1706" i="35"/>
  <c r="N1706" i="35"/>
  <c r="M1706" i="35"/>
  <c r="L1706" i="35"/>
  <c r="K1706" i="35"/>
  <c r="P1705" i="35"/>
  <c r="O1705" i="35"/>
  <c r="N1705" i="35"/>
  <c r="M1705" i="35"/>
  <c r="L1705" i="35"/>
  <c r="K1705" i="35"/>
  <c r="P1704" i="35"/>
  <c r="O1704" i="35"/>
  <c r="N1704" i="35"/>
  <c r="M1704" i="35"/>
  <c r="L1704" i="35"/>
  <c r="K1704" i="35"/>
  <c r="P1703" i="35"/>
  <c r="O1703" i="35"/>
  <c r="N1703" i="35"/>
  <c r="M1703" i="35"/>
  <c r="L1703" i="35"/>
  <c r="K1703" i="35"/>
  <c r="P1702" i="35"/>
  <c r="O1702" i="35"/>
  <c r="N1702" i="35"/>
  <c r="M1702" i="35"/>
  <c r="L1702" i="35"/>
  <c r="K1702" i="35"/>
  <c r="P1701" i="35"/>
  <c r="O1701" i="35"/>
  <c r="N1701" i="35"/>
  <c r="M1701" i="35"/>
  <c r="L1701" i="35"/>
  <c r="K1701" i="35"/>
  <c r="P1700" i="35"/>
  <c r="O1700" i="35"/>
  <c r="N1700" i="35"/>
  <c r="M1700" i="35"/>
  <c r="L1700" i="35"/>
  <c r="K1700" i="35"/>
  <c r="P1699" i="35"/>
  <c r="O1699" i="35"/>
  <c r="N1699" i="35"/>
  <c r="M1699" i="35"/>
  <c r="L1699" i="35"/>
  <c r="K1699" i="35"/>
  <c r="P1698" i="35"/>
  <c r="O1698" i="35"/>
  <c r="N1698" i="35"/>
  <c r="M1698" i="35"/>
  <c r="L1698" i="35"/>
  <c r="K1698" i="35"/>
  <c r="P1697" i="35"/>
  <c r="O1697" i="35"/>
  <c r="N1697" i="35"/>
  <c r="M1697" i="35"/>
  <c r="L1697" i="35"/>
  <c r="K1697" i="35"/>
  <c r="P1696" i="35"/>
  <c r="O1696" i="35"/>
  <c r="N1696" i="35"/>
  <c r="M1696" i="35"/>
  <c r="L1696" i="35"/>
  <c r="K1696" i="35"/>
  <c r="P1695" i="35"/>
  <c r="O1695" i="35"/>
  <c r="N1695" i="35"/>
  <c r="M1695" i="35"/>
  <c r="L1695" i="35"/>
  <c r="K1695" i="35"/>
  <c r="P1694" i="35"/>
  <c r="O1694" i="35"/>
  <c r="N1694" i="35"/>
  <c r="M1694" i="35"/>
  <c r="L1694" i="35"/>
  <c r="K1694" i="35"/>
  <c r="P1693" i="35"/>
  <c r="O1693" i="35"/>
  <c r="N1693" i="35"/>
  <c r="M1693" i="35"/>
  <c r="L1693" i="35"/>
  <c r="K1693" i="35"/>
  <c r="P1692" i="35"/>
  <c r="O1692" i="35"/>
  <c r="N1692" i="35"/>
  <c r="M1692" i="35"/>
  <c r="L1692" i="35"/>
  <c r="K1692" i="35"/>
  <c r="P1691" i="35"/>
  <c r="O1691" i="35"/>
  <c r="N1691" i="35"/>
  <c r="M1691" i="35"/>
  <c r="L1691" i="35"/>
  <c r="K1691" i="35"/>
  <c r="P1690" i="35"/>
  <c r="O1690" i="35"/>
  <c r="N1690" i="35"/>
  <c r="M1690" i="35"/>
  <c r="L1690" i="35"/>
  <c r="K1690" i="35"/>
  <c r="P1689" i="35"/>
  <c r="O1689" i="35"/>
  <c r="N1689" i="35"/>
  <c r="M1689" i="35"/>
  <c r="L1689" i="35"/>
  <c r="K1689" i="35"/>
  <c r="P1688" i="35"/>
  <c r="O1688" i="35"/>
  <c r="N1688" i="35"/>
  <c r="M1688" i="35"/>
  <c r="L1688" i="35"/>
  <c r="K1688" i="35"/>
  <c r="P1687" i="35"/>
  <c r="O1687" i="35"/>
  <c r="N1687" i="35"/>
  <c r="M1687" i="35"/>
  <c r="L1687" i="35"/>
  <c r="K1687" i="35"/>
  <c r="P1686" i="35"/>
  <c r="O1686" i="35"/>
  <c r="N1686" i="35"/>
  <c r="M1686" i="35"/>
  <c r="L1686" i="35"/>
  <c r="K1686" i="35"/>
  <c r="P1685" i="35"/>
  <c r="O1685" i="35"/>
  <c r="N1685" i="35"/>
  <c r="M1685" i="35"/>
  <c r="L1685" i="35"/>
  <c r="K1685" i="35"/>
  <c r="P1684" i="35"/>
  <c r="O1684" i="35"/>
  <c r="N1684" i="35"/>
  <c r="M1684" i="35"/>
  <c r="L1684" i="35"/>
  <c r="K1684" i="35"/>
  <c r="P1683" i="35"/>
  <c r="O1683" i="35"/>
  <c r="N1683" i="35"/>
  <c r="M1683" i="35"/>
  <c r="L1683" i="35"/>
  <c r="K1683" i="35"/>
  <c r="P1682" i="35"/>
  <c r="O1682" i="35"/>
  <c r="N1682" i="35"/>
  <c r="M1682" i="35"/>
  <c r="L1682" i="35"/>
  <c r="K1682" i="35"/>
  <c r="P1681" i="35"/>
  <c r="O1681" i="35"/>
  <c r="N1681" i="35"/>
  <c r="M1681" i="35"/>
  <c r="L1681" i="35"/>
  <c r="K1681" i="35"/>
  <c r="P1680" i="35"/>
  <c r="O1680" i="35"/>
  <c r="N1680" i="35"/>
  <c r="M1680" i="35"/>
  <c r="L1680" i="35"/>
  <c r="K1680" i="35"/>
  <c r="P1679" i="35"/>
  <c r="O1679" i="35"/>
  <c r="N1679" i="35"/>
  <c r="M1679" i="35"/>
  <c r="L1679" i="35"/>
  <c r="K1679" i="35"/>
  <c r="P1678" i="35"/>
  <c r="O1678" i="35"/>
  <c r="N1678" i="35"/>
  <c r="M1678" i="35"/>
  <c r="L1678" i="35"/>
  <c r="K1678" i="35"/>
  <c r="P1677" i="35"/>
  <c r="O1677" i="35"/>
  <c r="N1677" i="35"/>
  <c r="M1677" i="35"/>
  <c r="L1677" i="35"/>
  <c r="K1677" i="35"/>
  <c r="P1676" i="35"/>
  <c r="O1676" i="35"/>
  <c r="N1676" i="35"/>
  <c r="M1676" i="35"/>
  <c r="L1676" i="35"/>
  <c r="K1676" i="35"/>
  <c r="P1675" i="35"/>
  <c r="O1675" i="35"/>
  <c r="N1675" i="35"/>
  <c r="M1675" i="35"/>
  <c r="L1675" i="35"/>
  <c r="K1675" i="35"/>
  <c r="P1674" i="35"/>
  <c r="O1674" i="35"/>
  <c r="N1674" i="35"/>
  <c r="M1674" i="35"/>
  <c r="L1674" i="35"/>
  <c r="K1674" i="35"/>
  <c r="P1673" i="35"/>
  <c r="O1673" i="35"/>
  <c r="N1673" i="35"/>
  <c r="M1673" i="35"/>
  <c r="L1673" i="35"/>
  <c r="K1673" i="35"/>
  <c r="P1672" i="35"/>
  <c r="O1672" i="35"/>
  <c r="N1672" i="35"/>
  <c r="M1672" i="35"/>
  <c r="L1672" i="35"/>
  <c r="K1672" i="35"/>
  <c r="P1671" i="35"/>
  <c r="O1671" i="35"/>
  <c r="N1671" i="35"/>
  <c r="M1671" i="35"/>
  <c r="L1671" i="35"/>
  <c r="K1671" i="35"/>
  <c r="P1670" i="35"/>
  <c r="O1670" i="35"/>
  <c r="N1670" i="35"/>
  <c r="M1670" i="35"/>
  <c r="L1670" i="35"/>
  <c r="K1670" i="35"/>
  <c r="P1669" i="35"/>
  <c r="O1669" i="35"/>
  <c r="N1669" i="35"/>
  <c r="M1669" i="35"/>
  <c r="L1669" i="35"/>
  <c r="K1669" i="35"/>
  <c r="P1668" i="35"/>
  <c r="O1668" i="35"/>
  <c r="N1668" i="35"/>
  <c r="M1668" i="35"/>
  <c r="L1668" i="35"/>
  <c r="K1668" i="35"/>
  <c r="P1667" i="35"/>
  <c r="O1667" i="35"/>
  <c r="N1667" i="35"/>
  <c r="M1667" i="35"/>
  <c r="L1667" i="35"/>
  <c r="K1667" i="35"/>
  <c r="P1666" i="35"/>
  <c r="O1666" i="35"/>
  <c r="N1666" i="35"/>
  <c r="M1666" i="35"/>
  <c r="L1666" i="35"/>
  <c r="K1666" i="35"/>
  <c r="P1665" i="35"/>
  <c r="O1665" i="35"/>
  <c r="N1665" i="35"/>
  <c r="M1665" i="35"/>
  <c r="L1665" i="35"/>
  <c r="K1665" i="35"/>
  <c r="P1664" i="35"/>
  <c r="O1664" i="35"/>
  <c r="N1664" i="35"/>
  <c r="M1664" i="35"/>
  <c r="L1664" i="35"/>
  <c r="K1664" i="35"/>
  <c r="P1663" i="35"/>
  <c r="O1663" i="35"/>
  <c r="N1663" i="35"/>
  <c r="M1663" i="35"/>
  <c r="L1663" i="35"/>
  <c r="K1663" i="35"/>
  <c r="P1662" i="35"/>
  <c r="O1662" i="35"/>
  <c r="N1662" i="35"/>
  <c r="M1662" i="35"/>
  <c r="L1662" i="35"/>
  <c r="K1662" i="35"/>
  <c r="P1661" i="35"/>
  <c r="O1661" i="35"/>
  <c r="N1661" i="35"/>
  <c r="M1661" i="35"/>
  <c r="L1661" i="35"/>
  <c r="K1661" i="35"/>
  <c r="P1660" i="35"/>
  <c r="O1660" i="35"/>
  <c r="N1660" i="35"/>
  <c r="M1660" i="35"/>
  <c r="L1660" i="35"/>
  <c r="K1660" i="35"/>
  <c r="P1659" i="35"/>
  <c r="O1659" i="35"/>
  <c r="N1659" i="35"/>
  <c r="M1659" i="35"/>
  <c r="L1659" i="35"/>
  <c r="K1659" i="35"/>
  <c r="P1658" i="35"/>
  <c r="O1658" i="35"/>
  <c r="N1658" i="35"/>
  <c r="M1658" i="35"/>
  <c r="L1658" i="35"/>
  <c r="K1658" i="35"/>
  <c r="P1657" i="35"/>
  <c r="O1657" i="35"/>
  <c r="N1657" i="35"/>
  <c r="M1657" i="35"/>
  <c r="L1657" i="35"/>
  <c r="K1657" i="35"/>
  <c r="P1656" i="35"/>
  <c r="O1656" i="35"/>
  <c r="N1656" i="35"/>
  <c r="M1656" i="35"/>
  <c r="L1656" i="35"/>
  <c r="K1656" i="35"/>
  <c r="P1655" i="35"/>
  <c r="O1655" i="35"/>
  <c r="N1655" i="35"/>
  <c r="M1655" i="35"/>
  <c r="L1655" i="35"/>
  <c r="K1655" i="35"/>
  <c r="P1654" i="35"/>
  <c r="O1654" i="35"/>
  <c r="N1654" i="35"/>
  <c r="M1654" i="35"/>
  <c r="L1654" i="35"/>
  <c r="K1654" i="35"/>
  <c r="P1653" i="35"/>
  <c r="O1653" i="35"/>
  <c r="N1653" i="35"/>
  <c r="M1653" i="35"/>
  <c r="L1653" i="35"/>
  <c r="K1653" i="35"/>
  <c r="P1652" i="35"/>
  <c r="O1652" i="35"/>
  <c r="N1652" i="35"/>
  <c r="M1652" i="35"/>
  <c r="L1652" i="35"/>
  <c r="K1652" i="35"/>
  <c r="P1651" i="35"/>
  <c r="O1651" i="35"/>
  <c r="N1651" i="35"/>
  <c r="M1651" i="35"/>
  <c r="L1651" i="35"/>
  <c r="K1651" i="35"/>
  <c r="P1650" i="35"/>
  <c r="O1650" i="35"/>
  <c r="N1650" i="35"/>
  <c r="M1650" i="35"/>
  <c r="L1650" i="35"/>
  <c r="K1650" i="35"/>
  <c r="P1649" i="35"/>
  <c r="O1649" i="35"/>
  <c r="N1649" i="35"/>
  <c r="M1649" i="35"/>
  <c r="L1649" i="35"/>
  <c r="K1649" i="35"/>
  <c r="P1648" i="35"/>
  <c r="O1648" i="35"/>
  <c r="N1648" i="35"/>
  <c r="M1648" i="35"/>
  <c r="L1648" i="35"/>
  <c r="K1648" i="35"/>
  <c r="P1647" i="35"/>
  <c r="O1647" i="35"/>
  <c r="N1647" i="35"/>
  <c r="M1647" i="35"/>
  <c r="L1647" i="35"/>
  <c r="K1647" i="35"/>
  <c r="P1646" i="35"/>
  <c r="O1646" i="35"/>
  <c r="N1646" i="35"/>
  <c r="M1646" i="35"/>
  <c r="L1646" i="35"/>
  <c r="K1646" i="35"/>
  <c r="P1645" i="35"/>
  <c r="O1645" i="35"/>
  <c r="N1645" i="35"/>
  <c r="M1645" i="35"/>
  <c r="L1645" i="35"/>
  <c r="K1645" i="35"/>
  <c r="P1644" i="35"/>
  <c r="O1644" i="35"/>
  <c r="N1644" i="35"/>
  <c r="M1644" i="35"/>
  <c r="L1644" i="35"/>
  <c r="K1644" i="35"/>
  <c r="P1643" i="35"/>
  <c r="O1643" i="35"/>
  <c r="N1643" i="35"/>
  <c r="M1643" i="35"/>
  <c r="L1643" i="35"/>
  <c r="K1643" i="35"/>
  <c r="P1642" i="35"/>
  <c r="O1642" i="35"/>
  <c r="N1642" i="35"/>
  <c r="M1642" i="35"/>
  <c r="L1642" i="35"/>
  <c r="K1642" i="35"/>
  <c r="P1641" i="35"/>
  <c r="O1641" i="35"/>
  <c r="N1641" i="35"/>
  <c r="M1641" i="35"/>
  <c r="L1641" i="35"/>
  <c r="K1641" i="35"/>
  <c r="P1640" i="35"/>
  <c r="O1640" i="35"/>
  <c r="N1640" i="35"/>
  <c r="M1640" i="35"/>
  <c r="L1640" i="35"/>
  <c r="K1640" i="35"/>
  <c r="P1639" i="35"/>
  <c r="O1639" i="35"/>
  <c r="N1639" i="35"/>
  <c r="M1639" i="35"/>
  <c r="L1639" i="35"/>
  <c r="K1639" i="35"/>
  <c r="P1638" i="35"/>
  <c r="O1638" i="35"/>
  <c r="N1638" i="35"/>
  <c r="M1638" i="35"/>
  <c r="L1638" i="35"/>
  <c r="K1638" i="35"/>
  <c r="P1637" i="35"/>
  <c r="O1637" i="35"/>
  <c r="N1637" i="35"/>
  <c r="M1637" i="35"/>
  <c r="L1637" i="35"/>
  <c r="K1637" i="35"/>
  <c r="P1636" i="35"/>
  <c r="O1636" i="35"/>
  <c r="N1636" i="35"/>
  <c r="M1636" i="35"/>
  <c r="L1636" i="35"/>
  <c r="K1636" i="35"/>
  <c r="P1635" i="35"/>
  <c r="O1635" i="35"/>
  <c r="N1635" i="35"/>
  <c r="M1635" i="35"/>
  <c r="L1635" i="35"/>
  <c r="K1635" i="35"/>
  <c r="P1634" i="35"/>
  <c r="O1634" i="35"/>
  <c r="N1634" i="35"/>
  <c r="M1634" i="35"/>
  <c r="L1634" i="35"/>
  <c r="K1634" i="35"/>
  <c r="P1633" i="35"/>
  <c r="O1633" i="35"/>
  <c r="N1633" i="35"/>
  <c r="M1633" i="35"/>
  <c r="L1633" i="35"/>
  <c r="K1633" i="35"/>
  <c r="P1632" i="35"/>
  <c r="O1632" i="35"/>
  <c r="N1632" i="35"/>
  <c r="M1632" i="35"/>
  <c r="L1632" i="35"/>
  <c r="K1632" i="35"/>
  <c r="P1631" i="35"/>
  <c r="O1631" i="35"/>
  <c r="N1631" i="35"/>
  <c r="M1631" i="35"/>
  <c r="L1631" i="35"/>
  <c r="K1631" i="35"/>
  <c r="P1630" i="35"/>
  <c r="O1630" i="35"/>
  <c r="N1630" i="35"/>
  <c r="M1630" i="35"/>
  <c r="L1630" i="35"/>
  <c r="K1630" i="35"/>
  <c r="P1629" i="35"/>
  <c r="O1629" i="35"/>
  <c r="N1629" i="35"/>
  <c r="M1629" i="35"/>
  <c r="L1629" i="35"/>
  <c r="K1629" i="35"/>
  <c r="P1628" i="35"/>
  <c r="O1628" i="35"/>
  <c r="N1628" i="35"/>
  <c r="M1628" i="35"/>
  <c r="L1628" i="35"/>
  <c r="K1628" i="35"/>
  <c r="P1627" i="35"/>
  <c r="O1627" i="35"/>
  <c r="N1627" i="35"/>
  <c r="M1627" i="35"/>
  <c r="L1627" i="35"/>
  <c r="K1627" i="35"/>
  <c r="P1626" i="35"/>
  <c r="O1626" i="35"/>
  <c r="N1626" i="35"/>
  <c r="M1626" i="35"/>
  <c r="L1626" i="35"/>
  <c r="K1626" i="35"/>
  <c r="P1625" i="35"/>
  <c r="O1625" i="35"/>
  <c r="N1625" i="35"/>
  <c r="M1625" i="35"/>
  <c r="L1625" i="35"/>
  <c r="K1625" i="35"/>
  <c r="P1624" i="35"/>
  <c r="O1624" i="35"/>
  <c r="N1624" i="35"/>
  <c r="M1624" i="35"/>
  <c r="L1624" i="35"/>
  <c r="K1624" i="35"/>
  <c r="P1623" i="35"/>
  <c r="O1623" i="35"/>
  <c r="N1623" i="35"/>
  <c r="M1623" i="35"/>
  <c r="L1623" i="35"/>
  <c r="K1623" i="35"/>
  <c r="P1622" i="35"/>
  <c r="O1622" i="35"/>
  <c r="N1622" i="35"/>
  <c r="M1622" i="35"/>
  <c r="L1622" i="35"/>
  <c r="K1622" i="35"/>
  <c r="P1621" i="35"/>
  <c r="O1621" i="35"/>
  <c r="N1621" i="35"/>
  <c r="M1621" i="35"/>
  <c r="L1621" i="35"/>
  <c r="K1621" i="35"/>
  <c r="P1620" i="35"/>
  <c r="O1620" i="35"/>
  <c r="N1620" i="35"/>
  <c r="M1620" i="35"/>
  <c r="L1620" i="35"/>
  <c r="K1620" i="35"/>
  <c r="P1619" i="35"/>
  <c r="O1619" i="35"/>
  <c r="N1619" i="35"/>
  <c r="M1619" i="35"/>
  <c r="L1619" i="35"/>
  <c r="K1619" i="35"/>
  <c r="P1618" i="35"/>
  <c r="O1618" i="35"/>
  <c r="N1618" i="35"/>
  <c r="M1618" i="35"/>
  <c r="L1618" i="35"/>
  <c r="K1618" i="35"/>
  <c r="P1617" i="35"/>
  <c r="O1617" i="35"/>
  <c r="N1617" i="35"/>
  <c r="M1617" i="35"/>
  <c r="L1617" i="35"/>
  <c r="K1617" i="35"/>
  <c r="P1616" i="35"/>
  <c r="O1616" i="35"/>
  <c r="N1616" i="35"/>
  <c r="M1616" i="35"/>
  <c r="L1616" i="35"/>
  <c r="K1616" i="35"/>
  <c r="P1615" i="35"/>
  <c r="O1615" i="35"/>
  <c r="N1615" i="35"/>
  <c r="M1615" i="35"/>
  <c r="L1615" i="35"/>
  <c r="K1615" i="35"/>
  <c r="P1614" i="35"/>
  <c r="O1614" i="35"/>
  <c r="N1614" i="35"/>
  <c r="M1614" i="35"/>
  <c r="L1614" i="35"/>
  <c r="K1614" i="35"/>
  <c r="P1613" i="35"/>
  <c r="O1613" i="35"/>
  <c r="N1613" i="35"/>
  <c r="M1613" i="35"/>
  <c r="L1613" i="35"/>
  <c r="K1613" i="35"/>
  <c r="P1612" i="35"/>
  <c r="O1612" i="35"/>
  <c r="N1612" i="35"/>
  <c r="M1612" i="35"/>
  <c r="L1612" i="35"/>
  <c r="K1612" i="35"/>
  <c r="P1611" i="35"/>
  <c r="O1611" i="35"/>
  <c r="N1611" i="35"/>
  <c r="M1611" i="35"/>
  <c r="L1611" i="35"/>
  <c r="K1611" i="35"/>
  <c r="P1610" i="35"/>
  <c r="O1610" i="35"/>
  <c r="N1610" i="35"/>
  <c r="M1610" i="35"/>
  <c r="L1610" i="35"/>
  <c r="K1610" i="35"/>
  <c r="P1609" i="35"/>
  <c r="O1609" i="35"/>
  <c r="N1609" i="35"/>
  <c r="M1609" i="35"/>
  <c r="L1609" i="35"/>
  <c r="K1609" i="35"/>
  <c r="P1608" i="35"/>
  <c r="O1608" i="35"/>
  <c r="N1608" i="35"/>
  <c r="M1608" i="35"/>
  <c r="L1608" i="35"/>
  <c r="K1608" i="35"/>
  <c r="P1607" i="35"/>
  <c r="O1607" i="35"/>
  <c r="N1607" i="35"/>
  <c r="M1607" i="35"/>
  <c r="L1607" i="35"/>
  <c r="K1607" i="35"/>
  <c r="P1606" i="35"/>
  <c r="O1606" i="35"/>
  <c r="N1606" i="35"/>
  <c r="M1606" i="35"/>
  <c r="L1606" i="35"/>
  <c r="K1606" i="35"/>
  <c r="P1605" i="35"/>
  <c r="O1605" i="35"/>
  <c r="N1605" i="35"/>
  <c r="M1605" i="35"/>
  <c r="L1605" i="35"/>
  <c r="K1605" i="35"/>
  <c r="P1604" i="35"/>
  <c r="O1604" i="35"/>
  <c r="N1604" i="35"/>
  <c r="M1604" i="35"/>
  <c r="L1604" i="35"/>
  <c r="K1604" i="35"/>
  <c r="P1603" i="35"/>
  <c r="O1603" i="35"/>
  <c r="N1603" i="35"/>
  <c r="M1603" i="35"/>
  <c r="L1603" i="35"/>
  <c r="K1603" i="35"/>
  <c r="P1602" i="35"/>
  <c r="O1602" i="35"/>
  <c r="N1602" i="35"/>
  <c r="M1602" i="35"/>
  <c r="L1602" i="35"/>
  <c r="K1602" i="35"/>
  <c r="P1601" i="35"/>
  <c r="O1601" i="35"/>
  <c r="N1601" i="35"/>
  <c r="M1601" i="35"/>
  <c r="L1601" i="35"/>
  <c r="K1601" i="35"/>
  <c r="P1600" i="35"/>
  <c r="O1600" i="35"/>
  <c r="N1600" i="35"/>
  <c r="M1600" i="35"/>
  <c r="L1600" i="35"/>
  <c r="K1600" i="35"/>
  <c r="P1599" i="35"/>
  <c r="O1599" i="35"/>
  <c r="N1599" i="35"/>
  <c r="M1599" i="35"/>
  <c r="L1599" i="35"/>
  <c r="K1599" i="35"/>
  <c r="P1598" i="35"/>
  <c r="O1598" i="35"/>
  <c r="N1598" i="35"/>
  <c r="M1598" i="35"/>
  <c r="L1598" i="35"/>
  <c r="K1598" i="35"/>
  <c r="P1597" i="35"/>
  <c r="O1597" i="35"/>
  <c r="N1597" i="35"/>
  <c r="M1597" i="35"/>
  <c r="L1597" i="35"/>
  <c r="K1597" i="35"/>
  <c r="P1596" i="35"/>
  <c r="O1596" i="35"/>
  <c r="N1596" i="35"/>
  <c r="M1596" i="35"/>
  <c r="L1596" i="35"/>
  <c r="K1596" i="35"/>
  <c r="P1595" i="35"/>
  <c r="O1595" i="35"/>
  <c r="N1595" i="35"/>
  <c r="M1595" i="35"/>
  <c r="L1595" i="35"/>
  <c r="K1595" i="35"/>
  <c r="P1594" i="35"/>
  <c r="O1594" i="35"/>
  <c r="N1594" i="35"/>
  <c r="M1594" i="35"/>
  <c r="L1594" i="35"/>
  <c r="K1594" i="35"/>
  <c r="P1593" i="35"/>
  <c r="O1593" i="35"/>
  <c r="N1593" i="35"/>
  <c r="M1593" i="35"/>
  <c r="L1593" i="35"/>
  <c r="K1593" i="35"/>
  <c r="P1592" i="35"/>
  <c r="O1592" i="35"/>
  <c r="N1592" i="35"/>
  <c r="M1592" i="35"/>
  <c r="L1592" i="35"/>
  <c r="K1592" i="35"/>
  <c r="P1591" i="35"/>
  <c r="O1591" i="35"/>
  <c r="N1591" i="35"/>
  <c r="M1591" i="35"/>
  <c r="L1591" i="35"/>
  <c r="K1591" i="35"/>
  <c r="P1590" i="35"/>
  <c r="O1590" i="35"/>
  <c r="N1590" i="35"/>
  <c r="M1590" i="35"/>
  <c r="L1590" i="35"/>
  <c r="K1590" i="35"/>
  <c r="P1589" i="35"/>
  <c r="O1589" i="35"/>
  <c r="N1589" i="35"/>
  <c r="M1589" i="35"/>
  <c r="L1589" i="35"/>
  <c r="K1589" i="35"/>
  <c r="P1588" i="35"/>
  <c r="O1588" i="35"/>
  <c r="N1588" i="35"/>
  <c r="M1588" i="35"/>
  <c r="L1588" i="35"/>
  <c r="K1588" i="35"/>
  <c r="P1587" i="35"/>
  <c r="O1587" i="35"/>
  <c r="N1587" i="35"/>
  <c r="M1587" i="35"/>
  <c r="L1587" i="35"/>
  <c r="K1587" i="35"/>
  <c r="P1586" i="35"/>
  <c r="O1586" i="35"/>
  <c r="N1586" i="35"/>
  <c r="M1586" i="35"/>
  <c r="L1586" i="35"/>
  <c r="K1586" i="35"/>
  <c r="P1585" i="35"/>
  <c r="O1585" i="35"/>
  <c r="N1585" i="35"/>
  <c r="M1585" i="35"/>
  <c r="L1585" i="35"/>
  <c r="K1585" i="35"/>
  <c r="P1584" i="35"/>
  <c r="O1584" i="35"/>
  <c r="N1584" i="35"/>
  <c r="M1584" i="35"/>
  <c r="L1584" i="35"/>
  <c r="K1584" i="35"/>
  <c r="P1583" i="35"/>
  <c r="O1583" i="35"/>
  <c r="N1583" i="35"/>
  <c r="M1583" i="35"/>
  <c r="L1583" i="35"/>
  <c r="K1583" i="35"/>
  <c r="P1582" i="35"/>
  <c r="O1582" i="35"/>
  <c r="N1582" i="35"/>
  <c r="M1582" i="35"/>
  <c r="L1582" i="35"/>
  <c r="K1582" i="35"/>
  <c r="P1581" i="35"/>
  <c r="O1581" i="35"/>
  <c r="N1581" i="35"/>
  <c r="M1581" i="35"/>
  <c r="L1581" i="35"/>
  <c r="K1581" i="35"/>
  <c r="P1580" i="35"/>
  <c r="O1580" i="35"/>
  <c r="N1580" i="35"/>
  <c r="M1580" i="35"/>
  <c r="L1580" i="35"/>
  <c r="K1580" i="35"/>
  <c r="P1579" i="35"/>
  <c r="O1579" i="35"/>
  <c r="N1579" i="35"/>
  <c r="M1579" i="35"/>
  <c r="L1579" i="35"/>
  <c r="K1579" i="35"/>
  <c r="P1578" i="35"/>
  <c r="O1578" i="35"/>
  <c r="N1578" i="35"/>
  <c r="M1578" i="35"/>
  <c r="L1578" i="35"/>
  <c r="K1578" i="35"/>
  <c r="P1577" i="35"/>
  <c r="O1577" i="35"/>
  <c r="N1577" i="35"/>
  <c r="M1577" i="35"/>
  <c r="L1577" i="35"/>
  <c r="K1577" i="35"/>
  <c r="P1576" i="35"/>
  <c r="O1576" i="35"/>
  <c r="N1576" i="35"/>
  <c r="M1576" i="35"/>
  <c r="L1576" i="35"/>
  <c r="K1576" i="35"/>
  <c r="P1575" i="35"/>
  <c r="O1575" i="35"/>
  <c r="N1575" i="35"/>
  <c r="M1575" i="35"/>
  <c r="L1575" i="35"/>
  <c r="K1575" i="35"/>
  <c r="P1574" i="35"/>
  <c r="O1574" i="35"/>
  <c r="N1574" i="35"/>
  <c r="M1574" i="35"/>
  <c r="L1574" i="35"/>
  <c r="K1574" i="35"/>
  <c r="P1573" i="35"/>
  <c r="O1573" i="35"/>
  <c r="N1573" i="35"/>
  <c r="M1573" i="35"/>
  <c r="L1573" i="35"/>
  <c r="K1573" i="35"/>
  <c r="P1572" i="35"/>
  <c r="O1572" i="35"/>
  <c r="N1572" i="35"/>
  <c r="M1572" i="35"/>
  <c r="L1572" i="35"/>
  <c r="K1572" i="35"/>
  <c r="P1571" i="35"/>
  <c r="O1571" i="35"/>
  <c r="N1571" i="35"/>
  <c r="M1571" i="35"/>
  <c r="L1571" i="35"/>
  <c r="K1571" i="35"/>
  <c r="P1570" i="35"/>
  <c r="O1570" i="35"/>
  <c r="N1570" i="35"/>
  <c r="M1570" i="35"/>
  <c r="L1570" i="35"/>
  <c r="K1570" i="35"/>
  <c r="P1569" i="35"/>
  <c r="O1569" i="35"/>
  <c r="N1569" i="35"/>
  <c r="M1569" i="35"/>
  <c r="L1569" i="35"/>
  <c r="K1569" i="35"/>
  <c r="P1568" i="35"/>
  <c r="O1568" i="35"/>
  <c r="N1568" i="35"/>
  <c r="M1568" i="35"/>
  <c r="L1568" i="35"/>
  <c r="K1568" i="35"/>
  <c r="P1567" i="35"/>
  <c r="O1567" i="35"/>
  <c r="N1567" i="35"/>
  <c r="M1567" i="35"/>
  <c r="L1567" i="35"/>
  <c r="K1567" i="35"/>
  <c r="P1566" i="35"/>
  <c r="O1566" i="35"/>
  <c r="N1566" i="35"/>
  <c r="M1566" i="35"/>
  <c r="L1566" i="35"/>
  <c r="K1566" i="35"/>
  <c r="P1565" i="35"/>
  <c r="O1565" i="35"/>
  <c r="N1565" i="35"/>
  <c r="M1565" i="35"/>
  <c r="L1565" i="35"/>
  <c r="K1565" i="35"/>
  <c r="P1564" i="35"/>
  <c r="O1564" i="35"/>
  <c r="N1564" i="35"/>
  <c r="M1564" i="35"/>
  <c r="L1564" i="35"/>
  <c r="K1564" i="35"/>
  <c r="P1563" i="35"/>
  <c r="O1563" i="35"/>
  <c r="N1563" i="35"/>
  <c r="M1563" i="35"/>
  <c r="L1563" i="35"/>
  <c r="K1563" i="35"/>
  <c r="P1562" i="35"/>
  <c r="O1562" i="35"/>
  <c r="N1562" i="35"/>
  <c r="M1562" i="35"/>
  <c r="L1562" i="35"/>
  <c r="K1562" i="35"/>
  <c r="P1561" i="35"/>
  <c r="O1561" i="35"/>
  <c r="N1561" i="35"/>
  <c r="M1561" i="35"/>
  <c r="L1561" i="35"/>
  <c r="K1561" i="35"/>
  <c r="P1560" i="35"/>
  <c r="O1560" i="35"/>
  <c r="N1560" i="35"/>
  <c r="M1560" i="35"/>
  <c r="L1560" i="35"/>
  <c r="K1560" i="35"/>
  <c r="P1559" i="35"/>
  <c r="O1559" i="35"/>
  <c r="N1559" i="35"/>
  <c r="M1559" i="35"/>
  <c r="L1559" i="35"/>
  <c r="K1559" i="35"/>
  <c r="P1558" i="35"/>
  <c r="O1558" i="35"/>
  <c r="N1558" i="35"/>
  <c r="M1558" i="35"/>
  <c r="L1558" i="35"/>
  <c r="K1558" i="35"/>
  <c r="P1557" i="35"/>
  <c r="O1557" i="35"/>
  <c r="N1557" i="35"/>
  <c r="M1557" i="35"/>
  <c r="L1557" i="35"/>
  <c r="K1557" i="35"/>
  <c r="P1556" i="35"/>
  <c r="O1556" i="35"/>
  <c r="N1556" i="35"/>
  <c r="M1556" i="35"/>
  <c r="L1556" i="35"/>
  <c r="K1556" i="35"/>
  <c r="P1555" i="35"/>
  <c r="O1555" i="35"/>
  <c r="N1555" i="35"/>
  <c r="M1555" i="35"/>
  <c r="L1555" i="35"/>
  <c r="K1555" i="35"/>
  <c r="P1554" i="35"/>
  <c r="O1554" i="35"/>
  <c r="N1554" i="35"/>
  <c r="M1554" i="35"/>
  <c r="L1554" i="35"/>
  <c r="K1554" i="35"/>
  <c r="P1553" i="35"/>
  <c r="O1553" i="35"/>
  <c r="N1553" i="35"/>
  <c r="M1553" i="35"/>
  <c r="L1553" i="35"/>
  <c r="K1553" i="35"/>
  <c r="P1552" i="35"/>
  <c r="O1552" i="35"/>
  <c r="N1552" i="35"/>
  <c r="M1552" i="35"/>
  <c r="L1552" i="35"/>
  <c r="K1552" i="35"/>
  <c r="P1551" i="35"/>
  <c r="O1551" i="35"/>
  <c r="N1551" i="35"/>
  <c r="M1551" i="35"/>
  <c r="L1551" i="35"/>
  <c r="K1551" i="35"/>
  <c r="P1550" i="35"/>
  <c r="O1550" i="35"/>
  <c r="N1550" i="35"/>
  <c r="M1550" i="35"/>
  <c r="L1550" i="35"/>
  <c r="K1550" i="35"/>
  <c r="P1549" i="35"/>
  <c r="O1549" i="35"/>
  <c r="N1549" i="35"/>
  <c r="M1549" i="35"/>
  <c r="L1549" i="35"/>
  <c r="K1549" i="35"/>
  <c r="P1548" i="35"/>
  <c r="O1548" i="35"/>
  <c r="N1548" i="35"/>
  <c r="M1548" i="35"/>
  <c r="L1548" i="35"/>
  <c r="K1548" i="35"/>
  <c r="P1547" i="35"/>
  <c r="O1547" i="35"/>
  <c r="N1547" i="35"/>
  <c r="M1547" i="35"/>
  <c r="L1547" i="35"/>
  <c r="K1547" i="35"/>
  <c r="P1546" i="35"/>
  <c r="O1546" i="35"/>
  <c r="N1546" i="35"/>
  <c r="M1546" i="35"/>
  <c r="L1546" i="35"/>
  <c r="K1546" i="35"/>
  <c r="P1545" i="35"/>
  <c r="O1545" i="35"/>
  <c r="N1545" i="35"/>
  <c r="M1545" i="35"/>
  <c r="L1545" i="35"/>
  <c r="K1545" i="35"/>
  <c r="P1544" i="35"/>
  <c r="O1544" i="35"/>
  <c r="N1544" i="35"/>
  <c r="M1544" i="35"/>
  <c r="L1544" i="35"/>
  <c r="K1544" i="35"/>
  <c r="P1543" i="35"/>
  <c r="O1543" i="35"/>
  <c r="N1543" i="35"/>
  <c r="M1543" i="35"/>
  <c r="L1543" i="35"/>
  <c r="K1543" i="35"/>
  <c r="P1542" i="35"/>
  <c r="O1542" i="35"/>
  <c r="N1542" i="35"/>
  <c r="M1542" i="35"/>
  <c r="L1542" i="35"/>
  <c r="K1542" i="35"/>
  <c r="P1541" i="35"/>
  <c r="O1541" i="35"/>
  <c r="N1541" i="35"/>
  <c r="M1541" i="35"/>
  <c r="L1541" i="35"/>
  <c r="K1541" i="35"/>
  <c r="P1540" i="35"/>
  <c r="O1540" i="35"/>
  <c r="N1540" i="35"/>
  <c r="M1540" i="35"/>
  <c r="L1540" i="35"/>
  <c r="K1540" i="35"/>
  <c r="P1539" i="35"/>
  <c r="O1539" i="35"/>
  <c r="N1539" i="35"/>
  <c r="M1539" i="35"/>
  <c r="L1539" i="35"/>
  <c r="K1539" i="35"/>
  <c r="P1538" i="35"/>
  <c r="O1538" i="35"/>
  <c r="N1538" i="35"/>
  <c r="M1538" i="35"/>
  <c r="L1538" i="35"/>
  <c r="K1538" i="35"/>
  <c r="P1537" i="35"/>
  <c r="O1537" i="35"/>
  <c r="N1537" i="35"/>
  <c r="M1537" i="35"/>
  <c r="L1537" i="35"/>
  <c r="K1537" i="35"/>
  <c r="P1536" i="35"/>
  <c r="O1536" i="35"/>
  <c r="N1536" i="35"/>
  <c r="M1536" i="35"/>
  <c r="L1536" i="35"/>
  <c r="K1536" i="35"/>
  <c r="P1535" i="35"/>
  <c r="O1535" i="35"/>
  <c r="N1535" i="35"/>
  <c r="M1535" i="35"/>
  <c r="L1535" i="35"/>
  <c r="K1535" i="35"/>
  <c r="P1534" i="35"/>
  <c r="O1534" i="35"/>
  <c r="N1534" i="35"/>
  <c r="M1534" i="35"/>
  <c r="L1534" i="35"/>
  <c r="K1534" i="35"/>
  <c r="P1533" i="35"/>
  <c r="O1533" i="35"/>
  <c r="N1533" i="35"/>
  <c r="M1533" i="35"/>
  <c r="L1533" i="35"/>
  <c r="K1533" i="35"/>
  <c r="P1532" i="35"/>
  <c r="O1532" i="35"/>
  <c r="N1532" i="35"/>
  <c r="M1532" i="35"/>
  <c r="L1532" i="35"/>
  <c r="K1532" i="35"/>
  <c r="P1531" i="35"/>
  <c r="O1531" i="35"/>
  <c r="N1531" i="35"/>
  <c r="M1531" i="35"/>
  <c r="L1531" i="35"/>
  <c r="K1531" i="35"/>
  <c r="P1530" i="35"/>
  <c r="O1530" i="35"/>
  <c r="N1530" i="35"/>
  <c r="M1530" i="35"/>
  <c r="L1530" i="35"/>
  <c r="K1530" i="35"/>
  <c r="P1529" i="35"/>
  <c r="O1529" i="35"/>
  <c r="N1529" i="35"/>
  <c r="M1529" i="35"/>
  <c r="L1529" i="35"/>
  <c r="K1529" i="35"/>
  <c r="P1528" i="35"/>
  <c r="O1528" i="35"/>
  <c r="N1528" i="35"/>
  <c r="M1528" i="35"/>
  <c r="L1528" i="35"/>
  <c r="K1528" i="35"/>
  <c r="P1527" i="35"/>
  <c r="O1527" i="35"/>
  <c r="N1527" i="35"/>
  <c r="M1527" i="35"/>
  <c r="L1527" i="35"/>
  <c r="K1527" i="35"/>
  <c r="P1526" i="35"/>
  <c r="O1526" i="35"/>
  <c r="N1526" i="35"/>
  <c r="M1526" i="35"/>
  <c r="L1526" i="35"/>
  <c r="K1526" i="35"/>
  <c r="P1525" i="35"/>
  <c r="O1525" i="35"/>
  <c r="N1525" i="35"/>
  <c r="M1525" i="35"/>
  <c r="L1525" i="35"/>
  <c r="K1525" i="35"/>
  <c r="P1524" i="35"/>
  <c r="O1524" i="35"/>
  <c r="N1524" i="35"/>
  <c r="M1524" i="35"/>
  <c r="L1524" i="35"/>
  <c r="K1524" i="35"/>
  <c r="P1523" i="35"/>
  <c r="O1523" i="35"/>
  <c r="N1523" i="35"/>
  <c r="M1523" i="35"/>
  <c r="L1523" i="35"/>
  <c r="K1523" i="35"/>
  <c r="P1522" i="35"/>
  <c r="O1522" i="35"/>
  <c r="N1522" i="35"/>
  <c r="M1522" i="35"/>
  <c r="L1522" i="35"/>
  <c r="K1522" i="35"/>
  <c r="P1521" i="35"/>
  <c r="O1521" i="35"/>
  <c r="N1521" i="35"/>
  <c r="M1521" i="35"/>
  <c r="L1521" i="35"/>
  <c r="K1521" i="35"/>
  <c r="P1520" i="35"/>
  <c r="O1520" i="35"/>
  <c r="N1520" i="35"/>
  <c r="M1520" i="35"/>
  <c r="L1520" i="35"/>
  <c r="K1520" i="35"/>
  <c r="P1519" i="35"/>
  <c r="O1519" i="35"/>
  <c r="N1519" i="35"/>
  <c r="M1519" i="35"/>
  <c r="L1519" i="35"/>
  <c r="K1519" i="35"/>
  <c r="P1518" i="35"/>
  <c r="O1518" i="35"/>
  <c r="N1518" i="35"/>
  <c r="M1518" i="35"/>
  <c r="L1518" i="35"/>
  <c r="K1518" i="35"/>
  <c r="P1517" i="35"/>
  <c r="O1517" i="35"/>
  <c r="N1517" i="35"/>
  <c r="M1517" i="35"/>
  <c r="L1517" i="35"/>
  <c r="K1517" i="35"/>
  <c r="P1516" i="35"/>
  <c r="O1516" i="35"/>
  <c r="N1516" i="35"/>
  <c r="M1516" i="35"/>
  <c r="L1516" i="35"/>
  <c r="K1516" i="35"/>
  <c r="P1515" i="35"/>
  <c r="O1515" i="35"/>
  <c r="N1515" i="35"/>
  <c r="M1515" i="35"/>
  <c r="L1515" i="35"/>
  <c r="K1515" i="35"/>
  <c r="P1514" i="35"/>
  <c r="O1514" i="35"/>
  <c r="N1514" i="35"/>
  <c r="M1514" i="35"/>
  <c r="L1514" i="35"/>
  <c r="K1514" i="35"/>
  <c r="P1513" i="35"/>
  <c r="O1513" i="35"/>
  <c r="N1513" i="35"/>
  <c r="M1513" i="35"/>
  <c r="L1513" i="35"/>
  <c r="K1513" i="35"/>
  <c r="P1512" i="35"/>
  <c r="O1512" i="35"/>
  <c r="N1512" i="35"/>
  <c r="M1512" i="35"/>
  <c r="L1512" i="35"/>
  <c r="K1512" i="35"/>
  <c r="P1511" i="35"/>
  <c r="O1511" i="35"/>
  <c r="N1511" i="35"/>
  <c r="M1511" i="35"/>
  <c r="L1511" i="35"/>
  <c r="K1511" i="35"/>
  <c r="P1510" i="35"/>
  <c r="O1510" i="35"/>
  <c r="N1510" i="35"/>
  <c r="M1510" i="35"/>
  <c r="L1510" i="35"/>
  <c r="K1510" i="35"/>
  <c r="P1509" i="35"/>
  <c r="O1509" i="35"/>
  <c r="N1509" i="35"/>
  <c r="M1509" i="35"/>
  <c r="L1509" i="35"/>
  <c r="K1509" i="35"/>
  <c r="P1508" i="35"/>
  <c r="O1508" i="35"/>
  <c r="N1508" i="35"/>
  <c r="M1508" i="35"/>
  <c r="L1508" i="35"/>
  <c r="K1508" i="35"/>
  <c r="P1507" i="35"/>
  <c r="O1507" i="35"/>
  <c r="N1507" i="35"/>
  <c r="M1507" i="35"/>
  <c r="L1507" i="35"/>
  <c r="K1507" i="35"/>
  <c r="P1506" i="35"/>
  <c r="O1506" i="35"/>
  <c r="N1506" i="35"/>
  <c r="M1506" i="35"/>
  <c r="L1506" i="35"/>
  <c r="K1506" i="35"/>
  <c r="P1505" i="35"/>
  <c r="O1505" i="35"/>
  <c r="N1505" i="35"/>
  <c r="M1505" i="35"/>
  <c r="L1505" i="35"/>
  <c r="K1505" i="35"/>
  <c r="P1504" i="35"/>
  <c r="O1504" i="35"/>
  <c r="N1504" i="35"/>
  <c r="M1504" i="35"/>
  <c r="L1504" i="35"/>
  <c r="K1504" i="35"/>
  <c r="P1503" i="35"/>
  <c r="O1503" i="35"/>
  <c r="N1503" i="35"/>
  <c r="M1503" i="35"/>
  <c r="L1503" i="35"/>
  <c r="K1503" i="35"/>
  <c r="P1502" i="35"/>
  <c r="O1502" i="35"/>
  <c r="N1502" i="35"/>
  <c r="M1502" i="35"/>
  <c r="L1502" i="35"/>
  <c r="K1502" i="35"/>
  <c r="P1501" i="35"/>
  <c r="O1501" i="35"/>
  <c r="N1501" i="35"/>
  <c r="M1501" i="35"/>
  <c r="L1501" i="35"/>
  <c r="K1501" i="35"/>
  <c r="P1500" i="35"/>
  <c r="O1500" i="35"/>
  <c r="N1500" i="35"/>
  <c r="M1500" i="35"/>
  <c r="L1500" i="35"/>
  <c r="K1500" i="35"/>
  <c r="P1499" i="35"/>
  <c r="O1499" i="35"/>
  <c r="N1499" i="35"/>
  <c r="M1499" i="35"/>
  <c r="L1499" i="35"/>
  <c r="K1499" i="35"/>
  <c r="P1498" i="35"/>
  <c r="O1498" i="35"/>
  <c r="N1498" i="35"/>
  <c r="M1498" i="35"/>
  <c r="L1498" i="35"/>
  <c r="K1498" i="35"/>
  <c r="P1497" i="35"/>
  <c r="O1497" i="35"/>
  <c r="N1497" i="35"/>
  <c r="M1497" i="35"/>
  <c r="L1497" i="35"/>
  <c r="K1497" i="35"/>
  <c r="P1496" i="35"/>
  <c r="O1496" i="35"/>
  <c r="N1496" i="35"/>
  <c r="M1496" i="35"/>
  <c r="L1496" i="35"/>
  <c r="K1496" i="35"/>
  <c r="P1495" i="35"/>
  <c r="O1495" i="35"/>
  <c r="N1495" i="35"/>
  <c r="M1495" i="35"/>
  <c r="L1495" i="35"/>
  <c r="K1495" i="35"/>
  <c r="P1494" i="35"/>
  <c r="O1494" i="35"/>
  <c r="N1494" i="35"/>
  <c r="M1494" i="35"/>
  <c r="L1494" i="35"/>
  <c r="K1494" i="35"/>
  <c r="P1493" i="35"/>
  <c r="O1493" i="35"/>
  <c r="N1493" i="35"/>
  <c r="M1493" i="35"/>
  <c r="L1493" i="35"/>
  <c r="K1493" i="35"/>
  <c r="P1492" i="35"/>
  <c r="O1492" i="35"/>
  <c r="N1492" i="35"/>
  <c r="M1492" i="35"/>
  <c r="L1492" i="35"/>
  <c r="K1492" i="35"/>
  <c r="P1491" i="35"/>
  <c r="O1491" i="35"/>
  <c r="N1491" i="35"/>
  <c r="M1491" i="35"/>
  <c r="L1491" i="35"/>
  <c r="K1491" i="35"/>
  <c r="P1490" i="35"/>
  <c r="O1490" i="35"/>
  <c r="N1490" i="35"/>
  <c r="M1490" i="35"/>
  <c r="L1490" i="35"/>
  <c r="K1490" i="35"/>
  <c r="P1489" i="35"/>
  <c r="O1489" i="35"/>
  <c r="N1489" i="35"/>
  <c r="M1489" i="35"/>
  <c r="L1489" i="35"/>
  <c r="K1489" i="35"/>
  <c r="P1488" i="35"/>
  <c r="O1488" i="35"/>
  <c r="N1488" i="35"/>
  <c r="M1488" i="35"/>
  <c r="L1488" i="35"/>
  <c r="K1488" i="35"/>
  <c r="P1487" i="35"/>
  <c r="O1487" i="35"/>
  <c r="N1487" i="35"/>
  <c r="M1487" i="35"/>
  <c r="L1487" i="35"/>
  <c r="K1487" i="35"/>
  <c r="P1486" i="35"/>
  <c r="O1486" i="35"/>
  <c r="N1486" i="35"/>
  <c r="M1486" i="35"/>
  <c r="L1486" i="35"/>
  <c r="K1486" i="35"/>
  <c r="P1485" i="35"/>
  <c r="O1485" i="35"/>
  <c r="N1485" i="35"/>
  <c r="M1485" i="35"/>
  <c r="L1485" i="35"/>
  <c r="K1485" i="35"/>
  <c r="P1484" i="35"/>
  <c r="O1484" i="35"/>
  <c r="N1484" i="35"/>
  <c r="M1484" i="35"/>
  <c r="L1484" i="35"/>
  <c r="K1484" i="35"/>
  <c r="P1483" i="35"/>
  <c r="O1483" i="35"/>
  <c r="N1483" i="35"/>
  <c r="M1483" i="35"/>
  <c r="L1483" i="35"/>
  <c r="K1483" i="35"/>
  <c r="P1482" i="35"/>
  <c r="O1482" i="35"/>
  <c r="N1482" i="35"/>
  <c r="M1482" i="35"/>
  <c r="L1482" i="35"/>
  <c r="K1482" i="35"/>
  <c r="P1481" i="35"/>
  <c r="O1481" i="35"/>
  <c r="N1481" i="35"/>
  <c r="M1481" i="35"/>
  <c r="L1481" i="35"/>
  <c r="K1481" i="35"/>
  <c r="P1480" i="35"/>
  <c r="O1480" i="35"/>
  <c r="N1480" i="35"/>
  <c r="M1480" i="35"/>
  <c r="L1480" i="35"/>
  <c r="K1480" i="35"/>
  <c r="P1479" i="35"/>
  <c r="O1479" i="35"/>
  <c r="N1479" i="35"/>
  <c r="M1479" i="35"/>
  <c r="L1479" i="35"/>
  <c r="K1479" i="35"/>
  <c r="P1478" i="35"/>
  <c r="O1478" i="35"/>
  <c r="N1478" i="35"/>
  <c r="M1478" i="35"/>
  <c r="L1478" i="35"/>
  <c r="K1478" i="35"/>
  <c r="P1477" i="35"/>
  <c r="O1477" i="35"/>
  <c r="N1477" i="35"/>
  <c r="M1477" i="35"/>
  <c r="L1477" i="35"/>
  <c r="K1477" i="35"/>
  <c r="P1476" i="35"/>
  <c r="O1476" i="35"/>
  <c r="N1476" i="35"/>
  <c r="M1476" i="35"/>
  <c r="L1476" i="35"/>
  <c r="K1476" i="35"/>
  <c r="P1475" i="35"/>
  <c r="O1475" i="35"/>
  <c r="N1475" i="35"/>
  <c r="M1475" i="35"/>
  <c r="L1475" i="35"/>
  <c r="K1475" i="35"/>
  <c r="P1474" i="35"/>
  <c r="O1474" i="35"/>
  <c r="N1474" i="35"/>
  <c r="M1474" i="35"/>
  <c r="L1474" i="35"/>
  <c r="K1474" i="35"/>
  <c r="P1473" i="35"/>
  <c r="O1473" i="35"/>
  <c r="N1473" i="35"/>
  <c r="M1473" i="35"/>
  <c r="L1473" i="35"/>
  <c r="K1473" i="35"/>
  <c r="P1472" i="35"/>
  <c r="O1472" i="35"/>
  <c r="N1472" i="35"/>
  <c r="M1472" i="35"/>
  <c r="L1472" i="35"/>
  <c r="K1472" i="35"/>
  <c r="P1471" i="35"/>
  <c r="O1471" i="35"/>
  <c r="N1471" i="35"/>
  <c r="M1471" i="35"/>
  <c r="L1471" i="35"/>
  <c r="K1471" i="35"/>
  <c r="P1470" i="35"/>
  <c r="O1470" i="35"/>
  <c r="N1470" i="35"/>
  <c r="M1470" i="35"/>
  <c r="L1470" i="35"/>
  <c r="K1470" i="35"/>
  <c r="P1469" i="35"/>
  <c r="O1469" i="35"/>
  <c r="N1469" i="35"/>
  <c r="M1469" i="35"/>
  <c r="L1469" i="35"/>
  <c r="K1469" i="35"/>
  <c r="P1468" i="35"/>
  <c r="O1468" i="35"/>
  <c r="N1468" i="35"/>
  <c r="M1468" i="35"/>
  <c r="L1468" i="35"/>
  <c r="K1468" i="35"/>
  <c r="P1467" i="35"/>
  <c r="O1467" i="35"/>
  <c r="N1467" i="35"/>
  <c r="M1467" i="35"/>
  <c r="L1467" i="35"/>
  <c r="K1467" i="35"/>
  <c r="P1466" i="35"/>
  <c r="O1466" i="35"/>
  <c r="N1466" i="35"/>
  <c r="M1466" i="35"/>
  <c r="L1466" i="35"/>
  <c r="K1466" i="35"/>
  <c r="P1465" i="35"/>
  <c r="O1465" i="35"/>
  <c r="N1465" i="35"/>
  <c r="M1465" i="35"/>
  <c r="L1465" i="35"/>
  <c r="K1465" i="35"/>
  <c r="P1464" i="35"/>
  <c r="O1464" i="35"/>
  <c r="N1464" i="35"/>
  <c r="M1464" i="35"/>
  <c r="L1464" i="35"/>
  <c r="K1464" i="35"/>
  <c r="P1463" i="35"/>
  <c r="O1463" i="35"/>
  <c r="N1463" i="35"/>
  <c r="M1463" i="35"/>
  <c r="L1463" i="35"/>
  <c r="K1463" i="35"/>
  <c r="P1462" i="35"/>
  <c r="O1462" i="35"/>
  <c r="N1462" i="35"/>
  <c r="M1462" i="35"/>
  <c r="L1462" i="35"/>
  <c r="K1462" i="35"/>
  <c r="P1461" i="35"/>
  <c r="O1461" i="35"/>
  <c r="N1461" i="35"/>
  <c r="M1461" i="35"/>
  <c r="L1461" i="35"/>
  <c r="K1461" i="35"/>
  <c r="P1460" i="35"/>
  <c r="O1460" i="35"/>
  <c r="N1460" i="35"/>
  <c r="M1460" i="35"/>
  <c r="L1460" i="35"/>
  <c r="K1460" i="35"/>
  <c r="P1459" i="35"/>
  <c r="O1459" i="35"/>
  <c r="N1459" i="35"/>
  <c r="M1459" i="35"/>
  <c r="L1459" i="35"/>
  <c r="K1459" i="35"/>
  <c r="P1458" i="35"/>
  <c r="O1458" i="35"/>
  <c r="N1458" i="35"/>
  <c r="M1458" i="35"/>
  <c r="L1458" i="35"/>
  <c r="K1458" i="35"/>
  <c r="P1457" i="35"/>
  <c r="O1457" i="35"/>
  <c r="N1457" i="35"/>
  <c r="M1457" i="35"/>
  <c r="L1457" i="35"/>
  <c r="K1457" i="35"/>
  <c r="P1456" i="35"/>
  <c r="O1456" i="35"/>
  <c r="N1456" i="35"/>
  <c r="M1456" i="35"/>
  <c r="L1456" i="35"/>
  <c r="K1456" i="35"/>
  <c r="P1455" i="35"/>
  <c r="O1455" i="35"/>
  <c r="N1455" i="35"/>
  <c r="M1455" i="35"/>
  <c r="L1455" i="35"/>
  <c r="K1455" i="35"/>
  <c r="P1454" i="35"/>
  <c r="O1454" i="35"/>
  <c r="N1454" i="35"/>
  <c r="M1454" i="35"/>
  <c r="L1454" i="35"/>
  <c r="K1454" i="35"/>
  <c r="P1453" i="35"/>
  <c r="O1453" i="35"/>
  <c r="N1453" i="35"/>
  <c r="M1453" i="35"/>
  <c r="L1453" i="35"/>
  <c r="K1453" i="35"/>
  <c r="P1452" i="35"/>
  <c r="O1452" i="35"/>
  <c r="N1452" i="35"/>
  <c r="M1452" i="35"/>
  <c r="L1452" i="35"/>
  <c r="K1452" i="35"/>
  <c r="P1451" i="35"/>
  <c r="O1451" i="35"/>
  <c r="N1451" i="35"/>
  <c r="M1451" i="35"/>
  <c r="L1451" i="35"/>
  <c r="K1451" i="35"/>
  <c r="P1450" i="35"/>
  <c r="O1450" i="35"/>
  <c r="N1450" i="35"/>
  <c r="M1450" i="35"/>
  <c r="L1450" i="35"/>
  <c r="K1450" i="35"/>
  <c r="P1449" i="35"/>
  <c r="O1449" i="35"/>
  <c r="N1449" i="35"/>
  <c r="M1449" i="35"/>
  <c r="L1449" i="35"/>
  <c r="K1449" i="35"/>
  <c r="P1448" i="35"/>
  <c r="O1448" i="35"/>
  <c r="N1448" i="35"/>
  <c r="M1448" i="35"/>
  <c r="L1448" i="35"/>
  <c r="K1448" i="35"/>
  <c r="P1447" i="35"/>
  <c r="O1447" i="35"/>
  <c r="N1447" i="35"/>
  <c r="M1447" i="35"/>
  <c r="L1447" i="35"/>
  <c r="K1447" i="35"/>
  <c r="P1446" i="35"/>
  <c r="O1446" i="35"/>
  <c r="N1446" i="35"/>
  <c r="M1446" i="35"/>
  <c r="L1446" i="35"/>
  <c r="K1446" i="35"/>
  <c r="P1445" i="35"/>
  <c r="O1445" i="35"/>
  <c r="N1445" i="35"/>
  <c r="M1445" i="35"/>
  <c r="L1445" i="35"/>
  <c r="K1445" i="35"/>
  <c r="P1444" i="35"/>
  <c r="O1444" i="35"/>
  <c r="N1444" i="35"/>
  <c r="M1444" i="35"/>
  <c r="L1444" i="35"/>
  <c r="K1444" i="35"/>
  <c r="P1443" i="35"/>
  <c r="O1443" i="35"/>
  <c r="N1443" i="35"/>
  <c r="M1443" i="35"/>
  <c r="L1443" i="35"/>
  <c r="K1443" i="35"/>
  <c r="P1442" i="35"/>
  <c r="O1442" i="35"/>
  <c r="N1442" i="35"/>
  <c r="M1442" i="35"/>
  <c r="L1442" i="35"/>
  <c r="K1442" i="35"/>
  <c r="P1441" i="35"/>
  <c r="O1441" i="35"/>
  <c r="N1441" i="35"/>
  <c r="M1441" i="35"/>
  <c r="L1441" i="35"/>
  <c r="K1441" i="35"/>
  <c r="P1440" i="35"/>
  <c r="O1440" i="35"/>
  <c r="N1440" i="35"/>
  <c r="M1440" i="35"/>
  <c r="L1440" i="35"/>
  <c r="K1440" i="35"/>
  <c r="P1439" i="35"/>
  <c r="O1439" i="35"/>
  <c r="N1439" i="35"/>
  <c r="M1439" i="35"/>
  <c r="L1439" i="35"/>
  <c r="K1439" i="35"/>
  <c r="P1438" i="35"/>
  <c r="O1438" i="35"/>
  <c r="N1438" i="35"/>
  <c r="M1438" i="35"/>
  <c r="L1438" i="35"/>
  <c r="K1438" i="35"/>
  <c r="P1437" i="35"/>
  <c r="O1437" i="35"/>
  <c r="N1437" i="35"/>
  <c r="M1437" i="35"/>
  <c r="L1437" i="35"/>
  <c r="K1437" i="35"/>
  <c r="P1436" i="35"/>
  <c r="O1436" i="35"/>
  <c r="N1436" i="35"/>
  <c r="M1436" i="35"/>
  <c r="L1436" i="35"/>
  <c r="K1436" i="35"/>
  <c r="P1435" i="35"/>
  <c r="O1435" i="35"/>
  <c r="N1435" i="35"/>
  <c r="M1435" i="35"/>
  <c r="L1435" i="35"/>
  <c r="K1435" i="35"/>
  <c r="P1434" i="35"/>
  <c r="O1434" i="35"/>
  <c r="N1434" i="35"/>
  <c r="M1434" i="35"/>
  <c r="L1434" i="35"/>
  <c r="K1434" i="35"/>
  <c r="P1433" i="35"/>
  <c r="O1433" i="35"/>
  <c r="N1433" i="35"/>
  <c r="M1433" i="35"/>
  <c r="L1433" i="35"/>
  <c r="K1433" i="35"/>
  <c r="P1432" i="35"/>
  <c r="O1432" i="35"/>
  <c r="N1432" i="35"/>
  <c r="M1432" i="35"/>
  <c r="L1432" i="35"/>
  <c r="K1432" i="35"/>
  <c r="P1431" i="35"/>
  <c r="O1431" i="35"/>
  <c r="N1431" i="35"/>
  <c r="M1431" i="35"/>
  <c r="L1431" i="35"/>
  <c r="K1431" i="35"/>
  <c r="P1430" i="35"/>
  <c r="O1430" i="35"/>
  <c r="N1430" i="35"/>
  <c r="M1430" i="35"/>
  <c r="L1430" i="35"/>
  <c r="K1430" i="35"/>
  <c r="P1429" i="35"/>
  <c r="O1429" i="35"/>
  <c r="N1429" i="35"/>
  <c r="M1429" i="35"/>
  <c r="L1429" i="35"/>
  <c r="K1429" i="35"/>
  <c r="P1428" i="35"/>
  <c r="O1428" i="35"/>
  <c r="N1428" i="35"/>
  <c r="M1428" i="35"/>
  <c r="L1428" i="35"/>
  <c r="K1428" i="35"/>
  <c r="P1427" i="35"/>
  <c r="O1427" i="35"/>
  <c r="N1427" i="35"/>
  <c r="M1427" i="35"/>
  <c r="L1427" i="35"/>
  <c r="K1427" i="35"/>
  <c r="P1426" i="35"/>
  <c r="O1426" i="35"/>
  <c r="N1426" i="35"/>
  <c r="M1426" i="35"/>
  <c r="L1426" i="35"/>
  <c r="K1426" i="35"/>
  <c r="P1425" i="35"/>
  <c r="O1425" i="35"/>
  <c r="N1425" i="35"/>
  <c r="M1425" i="35"/>
  <c r="L1425" i="35"/>
  <c r="K1425" i="35"/>
  <c r="P1424" i="35"/>
  <c r="O1424" i="35"/>
  <c r="N1424" i="35"/>
  <c r="M1424" i="35"/>
  <c r="L1424" i="35"/>
  <c r="K1424" i="35"/>
  <c r="P1423" i="35"/>
  <c r="O1423" i="35"/>
  <c r="N1423" i="35"/>
  <c r="M1423" i="35"/>
  <c r="L1423" i="35"/>
  <c r="K1423" i="35"/>
  <c r="P1422" i="35"/>
  <c r="O1422" i="35"/>
  <c r="N1422" i="35"/>
  <c r="M1422" i="35"/>
  <c r="L1422" i="35"/>
  <c r="K1422" i="35"/>
  <c r="P1421" i="35"/>
  <c r="O1421" i="35"/>
  <c r="N1421" i="35"/>
  <c r="M1421" i="35"/>
  <c r="L1421" i="35"/>
  <c r="K1421" i="35"/>
  <c r="P1420" i="35"/>
  <c r="O1420" i="35"/>
  <c r="N1420" i="35"/>
  <c r="M1420" i="35"/>
  <c r="L1420" i="35"/>
  <c r="K1420" i="35"/>
  <c r="P1419" i="35"/>
  <c r="O1419" i="35"/>
  <c r="N1419" i="35"/>
  <c r="M1419" i="35"/>
  <c r="L1419" i="35"/>
  <c r="K1419" i="35"/>
  <c r="P1418" i="35"/>
  <c r="O1418" i="35"/>
  <c r="N1418" i="35"/>
  <c r="M1418" i="35"/>
  <c r="L1418" i="35"/>
  <c r="K1418" i="35"/>
  <c r="P1417" i="35"/>
  <c r="O1417" i="35"/>
  <c r="N1417" i="35"/>
  <c r="M1417" i="35"/>
  <c r="L1417" i="35"/>
  <c r="K1417" i="35"/>
  <c r="P1416" i="35"/>
  <c r="O1416" i="35"/>
  <c r="N1416" i="35"/>
  <c r="M1416" i="35"/>
  <c r="L1416" i="35"/>
  <c r="K1416" i="35"/>
  <c r="P1415" i="35"/>
  <c r="O1415" i="35"/>
  <c r="N1415" i="35"/>
  <c r="M1415" i="35"/>
  <c r="L1415" i="35"/>
  <c r="K1415" i="35"/>
  <c r="P1414" i="35"/>
  <c r="O1414" i="35"/>
  <c r="N1414" i="35"/>
  <c r="M1414" i="35"/>
  <c r="L1414" i="35"/>
  <c r="K1414" i="35"/>
  <c r="P1413" i="35"/>
  <c r="O1413" i="35"/>
  <c r="N1413" i="35"/>
  <c r="M1413" i="35"/>
  <c r="L1413" i="35"/>
  <c r="K1413" i="35"/>
  <c r="P1412" i="35"/>
  <c r="O1412" i="35"/>
  <c r="N1412" i="35"/>
  <c r="M1412" i="35"/>
  <c r="L1412" i="35"/>
  <c r="K1412" i="35"/>
  <c r="P1411" i="35"/>
  <c r="O1411" i="35"/>
  <c r="N1411" i="35"/>
  <c r="M1411" i="35"/>
  <c r="L1411" i="35"/>
  <c r="K1411" i="35"/>
  <c r="P1410" i="35"/>
  <c r="O1410" i="35"/>
  <c r="N1410" i="35"/>
  <c r="M1410" i="35"/>
  <c r="L1410" i="35"/>
  <c r="K1410" i="35"/>
  <c r="P1409" i="35"/>
  <c r="O1409" i="35"/>
  <c r="N1409" i="35"/>
  <c r="M1409" i="35"/>
  <c r="L1409" i="35"/>
  <c r="K1409" i="35"/>
  <c r="P1408" i="35"/>
  <c r="O1408" i="35"/>
  <c r="N1408" i="35"/>
  <c r="M1408" i="35"/>
  <c r="L1408" i="35"/>
  <c r="K1408" i="35"/>
  <c r="P1407" i="35"/>
  <c r="O1407" i="35"/>
  <c r="N1407" i="35"/>
  <c r="M1407" i="35"/>
  <c r="L1407" i="35"/>
  <c r="K1407" i="35"/>
  <c r="P1406" i="35"/>
  <c r="O1406" i="35"/>
  <c r="N1406" i="35"/>
  <c r="M1406" i="35"/>
  <c r="L1406" i="35"/>
  <c r="K1406" i="35"/>
  <c r="P1405" i="35"/>
  <c r="O1405" i="35"/>
  <c r="N1405" i="35"/>
  <c r="M1405" i="35"/>
  <c r="L1405" i="35"/>
  <c r="K1405" i="35"/>
  <c r="P1404" i="35"/>
  <c r="O1404" i="35"/>
  <c r="N1404" i="35"/>
  <c r="M1404" i="35"/>
  <c r="L1404" i="35"/>
  <c r="K1404" i="35"/>
  <c r="P1403" i="35"/>
  <c r="O1403" i="35"/>
  <c r="N1403" i="35"/>
  <c r="M1403" i="35"/>
  <c r="L1403" i="35"/>
  <c r="K1403" i="35"/>
  <c r="P1402" i="35"/>
  <c r="O1402" i="35"/>
  <c r="N1402" i="35"/>
  <c r="M1402" i="35"/>
  <c r="L1402" i="35"/>
  <c r="K1402" i="35"/>
  <c r="P1401" i="35"/>
  <c r="O1401" i="35"/>
  <c r="N1401" i="35"/>
  <c r="M1401" i="35"/>
  <c r="L1401" i="35"/>
  <c r="K1401" i="35"/>
  <c r="P1400" i="35"/>
  <c r="O1400" i="35"/>
  <c r="N1400" i="35"/>
  <c r="M1400" i="35"/>
  <c r="L1400" i="35"/>
  <c r="K1400" i="35"/>
  <c r="P1399" i="35"/>
  <c r="O1399" i="35"/>
  <c r="N1399" i="35"/>
  <c r="M1399" i="35"/>
  <c r="L1399" i="35"/>
  <c r="K1399" i="35"/>
  <c r="P1398" i="35"/>
  <c r="O1398" i="35"/>
  <c r="N1398" i="35"/>
  <c r="M1398" i="35"/>
  <c r="L1398" i="35"/>
  <c r="K1398" i="35"/>
  <c r="P1397" i="35"/>
  <c r="O1397" i="35"/>
  <c r="N1397" i="35"/>
  <c r="M1397" i="35"/>
  <c r="L1397" i="35"/>
  <c r="K1397" i="35"/>
  <c r="P1396" i="35"/>
  <c r="O1396" i="35"/>
  <c r="N1396" i="35"/>
  <c r="M1396" i="35"/>
  <c r="L1396" i="35"/>
  <c r="K1396" i="35"/>
  <c r="P1395" i="35"/>
  <c r="O1395" i="35"/>
  <c r="N1395" i="35"/>
  <c r="M1395" i="35"/>
  <c r="L1395" i="35"/>
  <c r="K1395" i="35"/>
  <c r="P1394" i="35"/>
  <c r="O1394" i="35"/>
  <c r="N1394" i="35"/>
  <c r="M1394" i="35"/>
  <c r="L1394" i="35"/>
  <c r="K1394" i="35"/>
  <c r="P1393" i="35"/>
  <c r="O1393" i="35"/>
  <c r="N1393" i="35"/>
  <c r="M1393" i="35"/>
  <c r="L1393" i="35"/>
  <c r="K1393" i="35"/>
  <c r="P1392" i="35"/>
  <c r="O1392" i="35"/>
  <c r="N1392" i="35"/>
  <c r="M1392" i="35"/>
  <c r="L1392" i="35"/>
  <c r="K1392" i="35"/>
  <c r="P1391" i="35"/>
  <c r="O1391" i="35"/>
  <c r="N1391" i="35"/>
  <c r="M1391" i="35"/>
  <c r="L1391" i="35"/>
  <c r="K1391" i="35"/>
  <c r="P1390" i="35"/>
  <c r="O1390" i="35"/>
  <c r="N1390" i="35"/>
  <c r="M1390" i="35"/>
  <c r="L1390" i="35"/>
  <c r="K1390" i="35"/>
  <c r="P1389" i="35"/>
  <c r="O1389" i="35"/>
  <c r="N1389" i="35"/>
  <c r="M1389" i="35"/>
  <c r="L1389" i="35"/>
  <c r="K1389" i="35"/>
  <c r="P1388" i="35"/>
  <c r="O1388" i="35"/>
  <c r="N1388" i="35"/>
  <c r="M1388" i="35"/>
  <c r="L1388" i="35"/>
  <c r="K1388" i="35"/>
  <c r="P1387" i="35"/>
  <c r="O1387" i="35"/>
  <c r="N1387" i="35"/>
  <c r="M1387" i="35"/>
  <c r="L1387" i="35"/>
  <c r="K1387" i="35"/>
  <c r="P1386" i="35"/>
  <c r="O1386" i="35"/>
  <c r="N1386" i="35"/>
  <c r="M1386" i="35"/>
  <c r="L1386" i="35"/>
  <c r="K1386" i="35"/>
  <c r="P1385" i="35"/>
  <c r="O1385" i="35"/>
  <c r="N1385" i="35"/>
  <c r="M1385" i="35"/>
  <c r="L1385" i="35"/>
  <c r="K1385" i="35"/>
  <c r="P1384" i="35"/>
  <c r="O1384" i="35"/>
  <c r="N1384" i="35"/>
  <c r="M1384" i="35"/>
  <c r="L1384" i="35"/>
  <c r="K1384" i="35"/>
  <c r="P1383" i="35"/>
  <c r="O1383" i="35"/>
  <c r="N1383" i="35"/>
  <c r="M1383" i="35"/>
  <c r="L1383" i="35"/>
  <c r="K1383" i="35"/>
  <c r="P1382" i="35"/>
  <c r="O1382" i="35"/>
  <c r="N1382" i="35"/>
  <c r="M1382" i="35"/>
  <c r="L1382" i="35"/>
  <c r="K1382" i="35"/>
  <c r="P1381" i="35"/>
  <c r="O1381" i="35"/>
  <c r="N1381" i="35"/>
  <c r="M1381" i="35"/>
  <c r="L1381" i="35"/>
  <c r="K1381" i="35"/>
  <c r="P1380" i="35"/>
  <c r="O1380" i="35"/>
  <c r="N1380" i="35"/>
  <c r="M1380" i="35"/>
  <c r="L1380" i="35"/>
  <c r="K1380" i="35"/>
  <c r="P1379" i="35"/>
  <c r="O1379" i="35"/>
  <c r="N1379" i="35"/>
  <c r="M1379" i="35"/>
  <c r="L1379" i="35"/>
  <c r="K1379" i="35"/>
  <c r="P1378" i="35"/>
  <c r="O1378" i="35"/>
  <c r="N1378" i="35"/>
  <c r="M1378" i="35"/>
  <c r="L1378" i="35"/>
  <c r="K1378" i="35"/>
  <c r="P1377" i="35"/>
  <c r="O1377" i="35"/>
  <c r="N1377" i="35"/>
  <c r="M1377" i="35"/>
  <c r="L1377" i="35"/>
  <c r="K1377" i="35"/>
  <c r="P1376" i="35"/>
  <c r="O1376" i="35"/>
  <c r="N1376" i="35"/>
  <c r="M1376" i="35"/>
  <c r="L1376" i="35"/>
  <c r="K1376" i="35"/>
  <c r="P1375" i="35"/>
  <c r="O1375" i="35"/>
  <c r="N1375" i="35"/>
  <c r="M1375" i="35"/>
  <c r="L1375" i="35"/>
  <c r="K1375" i="35"/>
  <c r="P1374" i="35"/>
  <c r="O1374" i="35"/>
  <c r="N1374" i="35"/>
  <c r="M1374" i="35"/>
  <c r="L1374" i="35"/>
  <c r="K1374" i="35"/>
  <c r="P1373" i="35"/>
  <c r="O1373" i="35"/>
  <c r="N1373" i="35"/>
  <c r="M1373" i="35"/>
  <c r="L1373" i="35"/>
  <c r="K1373" i="35"/>
  <c r="P1372" i="35"/>
  <c r="O1372" i="35"/>
  <c r="N1372" i="35"/>
  <c r="M1372" i="35"/>
  <c r="L1372" i="35"/>
  <c r="K1372" i="35"/>
  <c r="P1371" i="35"/>
  <c r="O1371" i="35"/>
  <c r="N1371" i="35"/>
  <c r="M1371" i="35"/>
  <c r="L1371" i="35"/>
  <c r="K1371" i="35"/>
  <c r="P1370" i="35"/>
  <c r="O1370" i="35"/>
  <c r="N1370" i="35"/>
  <c r="M1370" i="35"/>
  <c r="L1370" i="35"/>
  <c r="K1370" i="35"/>
  <c r="P1369" i="35"/>
  <c r="O1369" i="35"/>
  <c r="N1369" i="35"/>
  <c r="M1369" i="35"/>
  <c r="L1369" i="35"/>
  <c r="K1369" i="35"/>
  <c r="P1368" i="35"/>
  <c r="O1368" i="35"/>
  <c r="N1368" i="35"/>
  <c r="M1368" i="35"/>
  <c r="L1368" i="35"/>
  <c r="K1368" i="35"/>
  <c r="P1367" i="35"/>
  <c r="O1367" i="35"/>
  <c r="N1367" i="35"/>
  <c r="M1367" i="35"/>
  <c r="L1367" i="35"/>
  <c r="K1367" i="35"/>
  <c r="P1366" i="35"/>
  <c r="O1366" i="35"/>
  <c r="N1366" i="35"/>
  <c r="M1366" i="35"/>
  <c r="L1366" i="35"/>
  <c r="K1366" i="35"/>
  <c r="P1365" i="35"/>
  <c r="O1365" i="35"/>
  <c r="N1365" i="35"/>
  <c r="M1365" i="35"/>
  <c r="L1365" i="35"/>
  <c r="K1365" i="35"/>
  <c r="P1364" i="35"/>
  <c r="O1364" i="35"/>
  <c r="N1364" i="35"/>
  <c r="M1364" i="35"/>
  <c r="L1364" i="35"/>
  <c r="K1364" i="35"/>
  <c r="P1363" i="35"/>
  <c r="O1363" i="35"/>
  <c r="N1363" i="35"/>
  <c r="M1363" i="35"/>
  <c r="L1363" i="35"/>
  <c r="K1363" i="35"/>
  <c r="P1362" i="35"/>
  <c r="O1362" i="35"/>
  <c r="N1362" i="35"/>
  <c r="M1362" i="35"/>
  <c r="L1362" i="35"/>
  <c r="K1362" i="35"/>
  <c r="P1361" i="35"/>
  <c r="O1361" i="35"/>
  <c r="N1361" i="35"/>
  <c r="M1361" i="35"/>
  <c r="L1361" i="35"/>
  <c r="K1361" i="35"/>
  <c r="P1360" i="35"/>
  <c r="O1360" i="35"/>
  <c r="N1360" i="35"/>
  <c r="M1360" i="35"/>
  <c r="L1360" i="35"/>
  <c r="K1360" i="35"/>
  <c r="P1359" i="35"/>
  <c r="O1359" i="35"/>
  <c r="N1359" i="35"/>
  <c r="M1359" i="35"/>
  <c r="L1359" i="35"/>
  <c r="K1359" i="35"/>
  <c r="P1358" i="35"/>
  <c r="O1358" i="35"/>
  <c r="N1358" i="35"/>
  <c r="M1358" i="35"/>
  <c r="L1358" i="35"/>
  <c r="K1358" i="35"/>
  <c r="P1357" i="35"/>
  <c r="O1357" i="35"/>
  <c r="N1357" i="35"/>
  <c r="M1357" i="35"/>
  <c r="L1357" i="35"/>
  <c r="K1357" i="35"/>
  <c r="P1356" i="35"/>
  <c r="O1356" i="35"/>
  <c r="N1356" i="35"/>
  <c r="M1356" i="35"/>
  <c r="L1356" i="35"/>
  <c r="K1356" i="35"/>
  <c r="P1355" i="35"/>
  <c r="O1355" i="35"/>
  <c r="N1355" i="35"/>
  <c r="M1355" i="35"/>
  <c r="L1355" i="35"/>
  <c r="K1355" i="35"/>
  <c r="P1354" i="35"/>
  <c r="O1354" i="35"/>
  <c r="N1354" i="35"/>
  <c r="M1354" i="35"/>
  <c r="L1354" i="35"/>
  <c r="K1354" i="35"/>
  <c r="P1353" i="35"/>
  <c r="O1353" i="35"/>
  <c r="N1353" i="35"/>
  <c r="M1353" i="35"/>
  <c r="L1353" i="35"/>
  <c r="K1353" i="35"/>
  <c r="P1352" i="35"/>
  <c r="O1352" i="35"/>
  <c r="N1352" i="35"/>
  <c r="M1352" i="35"/>
  <c r="L1352" i="35"/>
  <c r="K1352" i="35"/>
  <c r="P1351" i="35"/>
  <c r="O1351" i="35"/>
  <c r="N1351" i="35"/>
  <c r="M1351" i="35"/>
  <c r="L1351" i="35"/>
  <c r="K1351" i="35"/>
  <c r="P1350" i="35"/>
  <c r="O1350" i="35"/>
  <c r="N1350" i="35"/>
  <c r="M1350" i="35"/>
  <c r="L1350" i="35"/>
  <c r="K1350" i="35"/>
  <c r="P1349" i="35"/>
  <c r="O1349" i="35"/>
  <c r="N1349" i="35"/>
  <c r="M1349" i="35"/>
  <c r="L1349" i="35"/>
  <c r="K1349" i="35"/>
  <c r="P1348" i="35"/>
  <c r="O1348" i="35"/>
  <c r="N1348" i="35"/>
  <c r="M1348" i="35"/>
  <c r="L1348" i="35"/>
  <c r="K1348" i="35"/>
  <c r="P1347" i="35"/>
  <c r="O1347" i="35"/>
  <c r="N1347" i="35"/>
  <c r="M1347" i="35"/>
  <c r="L1347" i="35"/>
  <c r="K1347" i="35"/>
  <c r="P1346" i="35"/>
  <c r="O1346" i="35"/>
  <c r="N1346" i="35"/>
  <c r="M1346" i="35"/>
  <c r="L1346" i="35"/>
  <c r="K1346" i="35"/>
  <c r="P1345" i="35"/>
  <c r="O1345" i="35"/>
  <c r="N1345" i="35"/>
  <c r="M1345" i="35"/>
  <c r="L1345" i="35"/>
  <c r="K1345" i="35"/>
  <c r="P1344" i="35"/>
  <c r="O1344" i="35"/>
  <c r="N1344" i="35"/>
  <c r="M1344" i="35"/>
  <c r="L1344" i="35"/>
  <c r="K1344" i="35"/>
  <c r="P1343" i="35"/>
  <c r="O1343" i="35"/>
  <c r="N1343" i="35"/>
  <c r="M1343" i="35"/>
  <c r="L1343" i="35"/>
  <c r="K1343" i="35"/>
  <c r="P1342" i="35"/>
  <c r="O1342" i="35"/>
  <c r="N1342" i="35"/>
  <c r="M1342" i="35"/>
  <c r="L1342" i="35"/>
  <c r="K1342" i="35"/>
  <c r="P1341" i="35"/>
  <c r="O1341" i="35"/>
  <c r="N1341" i="35"/>
  <c r="M1341" i="35"/>
  <c r="L1341" i="35"/>
  <c r="K1341" i="35"/>
  <c r="P1340" i="35"/>
  <c r="O1340" i="35"/>
  <c r="N1340" i="35"/>
  <c r="M1340" i="35"/>
  <c r="L1340" i="35"/>
  <c r="K1340" i="35"/>
  <c r="P1339" i="35"/>
  <c r="O1339" i="35"/>
  <c r="N1339" i="35"/>
  <c r="M1339" i="35"/>
  <c r="L1339" i="35"/>
  <c r="K1339" i="35"/>
  <c r="P1338" i="35"/>
  <c r="O1338" i="35"/>
  <c r="N1338" i="35"/>
  <c r="M1338" i="35"/>
  <c r="L1338" i="35"/>
  <c r="K1338" i="35"/>
  <c r="P1337" i="35"/>
  <c r="O1337" i="35"/>
  <c r="N1337" i="35"/>
  <c r="M1337" i="35"/>
  <c r="L1337" i="35"/>
  <c r="K1337" i="35"/>
  <c r="P1336" i="35"/>
  <c r="O1336" i="35"/>
  <c r="N1336" i="35"/>
  <c r="M1336" i="35"/>
  <c r="L1336" i="35"/>
  <c r="K1336" i="35"/>
  <c r="P1335" i="35"/>
  <c r="O1335" i="35"/>
  <c r="N1335" i="35"/>
  <c r="M1335" i="35"/>
  <c r="L1335" i="35"/>
  <c r="K1335" i="35"/>
  <c r="P1334" i="35"/>
  <c r="O1334" i="35"/>
  <c r="N1334" i="35"/>
  <c r="M1334" i="35"/>
  <c r="L1334" i="35"/>
  <c r="K1334" i="35"/>
  <c r="P1333" i="35"/>
  <c r="O1333" i="35"/>
  <c r="N1333" i="35"/>
  <c r="M1333" i="35"/>
  <c r="L1333" i="35"/>
  <c r="K1333" i="35"/>
  <c r="P1332" i="35"/>
  <c r="O1332" i="35"/>
  <c r="N1332" i="35"/>
  <c r="M1332" i="35"/>
  <c r="L1332" i="35"/>
  <c r="K1332" i="35"/>
  <c r="P1331" i="35"/>
  <c r="O1331" i="35"/>
  <c r="N1331" i="35"/>
  <c r="M1331" i="35"/>
  <c r="L1331" i="35"/>
  <c r="K1331" i="35"/>
  <c r="P1330" i="35"/>
  <c r="O1330" i="35"/>
  <c r="N1330" i="35"/>
  <c r="M1330" i="35"/>
  <c r="L1330" i="35"/>
  <c r="K1330" i="35"/>
  <c r="P1329" i="35"/>
  <c r="O1329" i="35"/>
  <c r="N1329" i="35"/>
  <c r="M1329" i="35"/>
  <c r="L1329" i="35"/>
  <c r="K1329" i="35"/>
  <c r="P1328" i="35"/>
  <c r="O1328" i="35"/>
  <c r="N1328" i="35"/>
  <c r="M1328" i="35"/>
  <c r="L1328" i="35"/>
  <c r="K1328" i="35"/>
  <c r="P1327" i="35"/>
  <c r="O1327" i="35"/>
  <c r="N1327" i="35"/>
  <c r="M1327" i="35"/>
  <c r="L1327" i="35"/>
  <c r="K1327" i="35"/>
  <c r="P1326" i="35"/>
  <c r="O1326" i="35"/>
  <c r="N1326" i="35"/>
  <c r="M1326" i="35"/>
  <c r="L1326" i="35"/>
  <c r="K1326" i="35"/>
  <c r="P1325" i="35"/>
  <c r="O1325" i="35"/>
  <c r="N1325" i="35"/>
  <c r="M1325" i="35"/>
  <c r="L1325" i="35"/>
  <c r="K1325" i="35"/>
  <c r="P1324" i="35"/>
  <c r="O1324" i="35"/>
  <c r="N1324" i="35"/>
  <c r="M1324" i="35"/>
  <c r="L1324" i="35"/>
  <c r="K1324" i="35"/>
  <c r="P1323" i="35"/>
  <c r="O1323" i="35"/>
  <c r="N1323" i="35"/>
  <c r="M1323" i="35"/>
  <c r="L1323" i="35"/>
  <c r="K1323" i="35"/>
  <c r="P1322" i="35"/>
  <c r="O1322" i="35"/>
  <c r="N1322" i="35"/>
  <c r="M1322" i="35"/>
  <c r="L1322" i="35"/>
  <c r="K1322" i="35"/>
  <c r="P1321" i="35"/>
  <c r="O1321" i="35"/>
  <c r="N1321" i="35"/>
  <c r="M1321" i="35"/>
  <c r="L1321" i="35"/>
  <c r="K1321" i="35"/>
  <c r="P1320" i="35"/>
  <c r="O1320" i="35"/>
  <c r="N1320" i="35"/>
  <c r="M1320" i="35"/>
  <c r="L1320" i="35"/>
  <c r="K1320" i="35"/>
  <c r="P1319" i="35"/>
  <c r="O1319" i="35"/>
  <c r="N1319" i="35"/>
  <c r="M1319" i="35"/>
  <c r="L1319" i="35"/>
  <c r="K1319" i="35"/>
  <c r="P1318" i="35"/>
  <c r="O1318" i="35"/>
  <c r="N1318" i="35"/>
  <c r="M1318" i="35"/>
  <c r="L1318" i="35"/>
  <c r="K1318" i="35"/>
  <c r="P1317" i="35"/>
  <c r="O1317" i="35"/>
  <c r="N1317" i="35"/>
  <c r="M1317" i="35"/>
  <c r="L1317" i="35"/>
  <c r="K1317" i="35"/>
  <c r="P1316" i="35"/>
  <c r="O1316" i="35"/>
  <c r="N1316" i="35"/>
  <c r="M1316" i="35"/>
  <c r="L1316" i="35"/>
  <c r="K1316" i="35"/>
  <c r="P1315" i="35"/>
  <c r="O1315" i="35"/>
  <c r="N1315" i="35"/>
  <c r="M1315" i="35"/>
  <c r="L1315" i="35"/>
  <c r="K1315" i="35"/>
  <c r="P1314" i="35"/>
  <c r="O1314" i="35"/>
  <c r="N1314" i="35"/>
  <c r="M1314" i="35"/>
  <c r="L1314" i="35"/>
  <c r="K1314" i="35"/>
  <c r="P1313" i="35"/>
  <c r="O1313" i="35"/>
  <c r="N1313" i="35"/>
  <c r="M1313" i="35"/>
  <c r="L1313" i="35"/>
  <c r="K1313" i="35"/>
  <c r="P1312" i="35"/>
  <c r="O1312" i="35"/>
  <c r="N1312" i="35"/>
  <c r="M1312" i="35"/>
  <c r="L1312" i="35"/>
  <c r="K1312" i="35"/>
  <c r="P1311" i="35"/>
  <c r="O1311" i="35"/>
  <c r="N1311" i="35"/>
  <c r="M1311" i="35"/>
  <c r="L1311" i="35"/>
  <c r="K1311" i="35"/>
  <c r="P1310" i="35"/>
  <c r="O1310" i="35"/>
  <c r="N1310" i="35"/>
  <c r="M1310" i="35"/>
  <c r="L1310" i="35"/>
  <c r="K1310" i="35"/>
  <c r="P1309" i="35"/>
  <c r="O1309" i="35"/>
  <c r="N1309" i="35"/>
  <c r="M1309" i="35"/>
  <c r="L1309" i="35"/>
  <c r="K1309" i="35"/>
  <c r="P1308" i="35"/>
  <c r="O1308" i="35"/>
  <c r="N1308" i="35"/>
  <c r="M1308" i="35"/>
  <c r="L1308" i="35"/>
  <c r="K1308" i="35"/>
  <c r="P1307" i="35"/>
  <c r="O1307" i="35"/>
  <c r="N1307" i="35"/>
  <c r="M1307" i="35"/>
  <c r="L1307" i="35"/>
  <c r="K1307" i="35"/>
  <c r="P1306" i="35"/>
  <c r="O1306" i="35"/>
  <c r="N1306" i="35"/>
  <c r="M1306" i="35"/>
  <c r="L1306" i="35"/>
  <c r="K1306" i="35"/>
  <c r="P1305" i="35"/>
  <c r="O1305" i="35"/>
  <c r="N1305" i="35"/>
  <c r="M1305" i="35"/>
  <c r="L1305" i="35"/>
  <c r="K1305" i="35"/>
  <c r="P1304" i="35"/>
  <c r="O1304" i="35"/>
  <c r="N1304" i="35"/>
  <c r="M1304" i="35"/>
  <c r="L1304" i="35"/>
  <c r="K1304" i="35"/>
  <c r="P1303" i="35"/>
  <c r="O1303" i="35"/>
  <c r="N1303" i="35"/>
  <c r="M1303" i="35"/>
  <c r="L1303" i="35"/>
  <c r="K1303" i="35"/>
  <c r="P1302" i="35"/>
  <c r="O1302" i="35"/>
  <c r="N1302" i="35"/>
  <c r="M1302" i="35"/>
  <c r="L1302" i="35"/>
  <c r="K1302" i="35"/>
  <c r="P1301" i="35"/>
  <c r="O1301" i="35"/>
  <c r="N1301" i="35"/>
  <c r="M1301" i="35"/>
  <c r="L1301" i="35"/>
  <c r="K1301" i="35"/>
  <c r="P1300" i="35"/>
  <c r="O1300" i="35"/>
  <c r="N1300" i="35"/>
  <c r="M1300" i="35"/>
  <c r="L1300" i="35"/>
  <c r="K1300" i="35"/>
  <c r="P1299" i="35"/>
  <c r="O1299" i="35"/>
  <c r="N1299" i="35"/>
  <c r="M1299" i="35"/>
  <c r="L1299" i="35"/>
  <c r="K1299" i="35"/>
  <c r="P1298" i="35"/>
  <c r="O1298" i="35"/>
  <c r="N1298" i="35"/>
  <c r="M1298" i="35"/>
  <c r="L1298" i="35"/>
  <c r="K1298" i="35"/>
  <c r="P1297" i="35"/>
  <c r="O1297" i="35"/>
  <c r="N1297" i="35"/>
  <c r="M1297" i="35"/>
  <c r="L1297" i="35"/>
  <c r="K1297" i="35"/>
  <c r="P1296" i="35"/>
  <c r="O1296" i="35"/>
  <c r="N1296" i="35"/>
  <c r="M1296" i="35"/>
  <c r="L1296" i="35"/>
  <c r="K1296" i="35"/>
  <c r="P1295" i="35"/>
  <c r="O1295" i="35"/>
  <c r="N1295" i="35"/>
  <c r="M1295" i="35"/>
  <c r="L1295" i="35"/>
  <c r="K1295" i="35"/>
  <c r="P1294" i="35"/>
  <c r="O1294" i="35"/>
  <c r="N1294" i="35"/>
  <c r="M1294" i="35"/>
  <c r="L1294" i="35"/>
  <c r="K1294" i="35"/>
  <c r="P1293" i="35"/>
  <c r="O1293" i="35"/>
  <c r="N1293" i="35"/>
  <c r="M1293" i="35"/>
  <c r="L1293" i="35"/>
  <c r="K1293" i="35"/>
  <c r="P1292" i="35"/>
  <c r="O1292" i="35"/>
  <c r="N1292" i="35"/>
  <c r="M1292" i="35"/>
  <c r="L1292" i="35"/>
  <c r="K1292" i="35"/>
  <c r="P1291" i="35"/>
  <c r="O1291" i="35"/>
  <c r="N1291" i="35"/>
  <c r="M1291" i="35"/>
  <c r="L1291" i="35"/>
  <c r="K1291" i="35"/>
  <c r="P1290" i="35"/>
  <c r="O1290" i="35"/>
  <c r="N1290" i="35"/>
  <c r="M1290" i="35"/>
  <c r="L1290" i="35"/>
  <c r="K1290" i="35"/>
  <c r="P1289" i="35"/>
  <c r="O1289" i="35"/>
  <c r="N1289" i="35"/>
  <c r="M1289" i="35"/>
  <c r="L1289" i="35"/>
  <c r="K1289" i="35"/>
  <c r="P1288" i="35"/>
  <c r="O1288" i="35"/>
  <c r="N1288" i="35"/>
  <c r="M1288" i="35"/>
  <c r="L1288" i="35"/>
  <c r="K1288" i="35"/>
  <c r="P1287" i="35"/>
  <c r="O1287" i="35"/>
  <c r="N1287" i="35"/>
  <c r="M1287" i="35"/>
  <c r="L1287" i="35"/>
  <c r="K1287" i="35"/>
  <c r="P1286" i="35"/>
  <c r="O1286" i="35"/>
  <c r="N1286" i="35"/>
  <c r="M1286" i="35"/>
  <c r="L1286" i="35"/>
  <c r="K1286" i="35"/>
  <c r="P1285" i="35"/>
  <c r="O1285" i="35"/>
  <c r="N1285" i="35"/>
  <c r="M1285" i="35"/>
  <c r="L1285" i="35"/>
  <c r="K1285" i="35"/>
  <c r="P1284" i="35"/>
  <c r="O1284" i="35"/>
  <c r="N1284" i="35"/>
  <c r="M1284" i="35"/>
  <c r="L1284" i="35"/>
  <c r="K1284" i="35"/>
  <c r="P1283" i="35"/>
  <c r="O1283" i="35"/>
  <c r="N1283" i="35"/>
  <c r="M1283" i="35"/>
  <c r="L1283" i="35"/>
  <c r="K1283" i="35"/>
  <c r="P1282" i="35"/>
  <c r="O1282" i="35"/>
  <c r="N1282" i="35"/>
  <c r="M1282" i="35"/>
  <c r="L1282" i="35"/>
  <c r="K1282" i="35"/>
  <c r="P1281" i="35"/>
  <c r="O1281" i="35"/>
  <c r="N1281" i="35"/>
  <c r="M1281" i="35"/>
  <c r="L1281" i="35"/>
  <c r="K1281" i="35"/>
  <c r="P1280" i="35"/>
  <c r="O1280" i="35"/>
  <c r="N1280" i="35"/>
  <c r="M1280" i="35"/>
  <c r="L1280" i="35"/>
  <c r="K1280" i="35"/>
  <c r="P1279" i="35"/>
  <c r="O1279" i="35"/>
  <c r="N1279" i="35"/>
  <c r="M1279" i="35"/>
  <c r="L1279" i="35"/>
  <c r="K1279" i="35"/>
  <c r="P1278" i="35"/>
  <c r="O1278" i="35"/>
  <c r="N1278" i="35"/>
  <c r="M1278" i="35"/>
  <c r="L1278" i="35"/>
  <c r="K1278" i="35"/>
  <c r="P1277" i="35"/>
  <c r="O1277" i="35"/>
  <c r="N1277" i="35"/>
  <c r="M1277" i="35"/>
  <c r="L1277" i="35"/>
  <c r="K1277" i="35"/>
  <c r="P1276" i="35"/>
  <c r="O1276" i="35"/>
  <c r="N1276" i="35"/>
  <c r="M1276" i="35"/>
  <c r="L1276" i="35"/>
  <c r="K1276" i="35"/>
  <c r="P1275" i="35"/>
  <c r="O1275" i="35"/>
  <c r="N1275" i="35"/>
  <c r="M1275" i="35"/>
  <c r="L1275" i="35"/>
  <c r="K1275" i="35"/>
  <c r="P1274" i="35"/>
  <c r="O1274" i="35"/>
  <c r="N1274" i="35"/>
  <c r="M1274" i="35"/>
  <c r="L1274" i="35"/>
  <c r="K1274" i="35"/>
  <c r="P1273" i="35"/>
  <c r="O1273" i="35"/>
  <c r="N1273" i="35"/>
  <c r="M1273" i="35"/>
  <c r="L1273" i="35"/>
  <c r="K1273" i="35"/>
  <c r="P1272" i="35"/>
  <c r="O1272" i="35"/>
  <c r="N1272" i="35"/>
  <c r="M1272" i="35"/>
  <c r="L1272" i="35"/>
  <c r="K1272" i="35"/>
  <c r="P1271" i="35"/>
  <c r="O1271" i="35"/>
  <c r="N1271" i="35"/>
  <c r="M1271" i="35"/>
  <c r="L1271" i="35"/>
  <c r="K1271" i="35"/>
  <c r="P1270" i="35"/>
  <c r="O1270" i="35"/>
  <c r="N1270" i="35"/>
  <c r="M1270" i="35"/>
  <c r="L1270" i="35"/>
  <c r="K1270" i="35"/>
  <c r="P1269" i="35"/>
  <c r="O1269" i="35"/>
  <c r="N1269" i="35"/>
  <c r="M1269" i="35"/>
  <c r="L1269" i="35"/>
  <c r="K1269" i="35"/>
  <c r="P1268" i="35"/>
  <c r="O1268" i="35"/>
  <c r="N1268" i="35"/>
  <c r="M1268" i="35"/>
  <c r="L1268" i="35"/>
  <c r="K1268" i="35"/>
  <c r="P1267" i="35"/>
  <c r="O1267" i="35"/>
  <c r="N1267" i="35"/>
  <c r="M1267" i="35"/>
  <c r="L1267" i="35"/>
  <c r="K1267" i="35"/>
  <c r="P1266" i="35"/>
  <c r="O1266" i="35"/>
  <c r="N1266" i="35"/>
  <c r="M1266" i="35"/>
  <c r="L1266" i="35"/>
  <c r="K1266" i="35"/>
  <c r="P1265" i="35"/>
  <c r="O1265" i="35"/>
  <c r="N1265" i="35"/>
  <c r="M1265" i="35"/>
  <c r="L1265" i="35"/>
  <c r="K1265" i="35"/>
  <c r="P1264" i="35"/>
  <c r="O1264" i="35"/>
  <c r="N1264" i="35"/>
  <c r="M1264" i="35"/>
  <c r="L1264" i="35"/>
  <c r="K1264" i="35"/>
  <c r="P1263" i="35"/>
  <c r="O1263" i="35"/>
  <c r="N1263" i="35"/>
  <c r="M1263" i="35"/>
  <c r="L1263" i="35"/>
  <c r="K1263" i="35"/>
  <c r="P1262" i="35"/>
  <c r="O1262" i="35"/>
  <c r="N1262" i="35"/>
  <c r="M1262" i="35"/>
  <c r="L1262" i="35"/>
  <c r="K1262" i="35"/>
  <c r="P1261" i="35"/>
  <c r="O1261" i="35"/>
  <c r="N1261" i="35"/>
  <c r="M1261" i="35"/>
  <c r="L1261" i="35"/>
  <c r="K1261" i="35"/>
  <c r="P1260" i="35"/>
  <c r="O1260" i="35"/>
  <c r="N1260" i="35"/>
  <c r="M1260" i="35"/>
  <c r="L1260" i="35"/>
  <c r="K1260" i="35"/>
  <c r="P1259" i="35"/>
  <c r="O1259" i="35"/>
  <c r="N1259" i="35"/>
  <c r="M1259" i="35"/>
  <c r="L1259" i="35"/>
  <c r="K1259" i="35"/>
  <c r="P1258" i="35"/>
  <c r="O1258" i="35"/>
  <c r="N1258" i="35"/>
  <c r="M1258" i="35"/>
  <c r="L1258" i="35"/>
  <c r="K1258" i="35"/>
  <c r="P1257" i="35"/>
  <c r="O1257" i="35"/>
  <c r="N1257" i="35"/>
  <c r="M1257" i="35"/>
  <c r="L1257" i="35"/>
  <c r="K1257" i="35"/>
  <c r="P1256" i="35"/>
  <c r="O1256" i="35"/>
  <c r="N1256" i="35"/>
  <c r="M1256" i="35"/>
  <c r="L1256" i="35"/>
  <c r="K1256" i="35"/>
  <c r="P1255" i="35"/>
  <c r="O1255" i="35"/>
  <c r="N1255" i="35"/>
  <c r="M1255" i="35"/>
  <c r="L1255" i="35"/>
  <c r="K1255" i="35"/>
  <c r="P1254" i="35"/>
  <c r="O1254" i="35"/>
  <c r="N1254" i="35"/>
  <c r="M1254" i="35"/>
  <c r="L1254" i="35"/>
  <c r="K1254" i="35"/>
  <c r="P1253" i="35"/>
  <c r="O1253" i="35"/>
  <c r="N1253" i="35"/>
  <c r="M1253" i="35"/>
  <c r="L1253" i="35"/>
  <c r="K1253" i="35"/>
  <c r="P1252" i="35"/>
  <c r="O1252" i="35"/>
  <c r="N1252" i="35"/>
  <c r="M1252" i="35"/>
  <c r="L1252" i="35"/>
  <c r="K1252" i="35"/>
  <c r="P1251" i="35"/>
  <c r="O1251" i="35"/>
  <c r="N1251" i="35"/>
  <c r="M1251" i="35"/>
  <c r="L1251" i="35"/>
  <c r="K1251" i="35"/>
  <c r="P1250" i="35"/>
  <c r="O1250" i="35"/>
  <c r="N1250" i="35"/>
  <c r="M1250" i="35"/>
  <c r="L1250" i="35"/>
  <c r="K1250" i="35"/>
  <c r="P1249" i="35"/>
  <c r="O1249" i="35"/>
  <c r="N1249" i="35"/>
  <c r="M1249" i="35"/>
  <c r="L1249" i="35"/>
  <c r="K1249" i="35"/>
  <c r="P1248" i="35"/>
  <c r="O1248" i="35"/>
  <c r="N1248" i="35"/>
  <c r="M1248" i="35"/>
  <c r="L1248" i="35"/>
  <c r="K1248" i="35"/>
  <c r="P1247" i="35"/>
  <c r="O1247" i="35"/>
  <c r="N1247" i="35"/>
  <c r="M1247" i="35"/>
  <c r="L1247" i="35"/>
  <c r="K1247" i="35"/>
  <c r="P1246" i="35"/>
  <c r="O1246" i="35"/>
  <c r="N1246" i="35"/>
  <c r="M1246" i="35"/>
  <c r="L1246" i="35"/>
  <c r="K1246" i="35"/>
  <c r="P1245" i="35"/>
  <c r="O1245" i="35"/>
  <c r="N1245" i="35"/>
  <c r="M1245" i="35"/>
  <c r="L1245" i="35"/>
  <c r="K1245" i="35"/>
  <c r="P1244" i="35"/>
  <c r="O1244" i="35"/>
  <c r="N1244" i="35"/>
  <c r="M1244" i="35"/>
  <c r="L1244" i="35"/>
  <c r="K1244" i="35"/>
  <c r="P1243" i="35"/>
  <c r="O1243" i="35"/>
  <c r="N1243" i="35"/>
  <c r="M1243" i="35"/>
  <c r="L1243" i="35"/>
  <c r="K1243" i="35"/>
  <c r="P1242" i="35"/>
  <c r="O1242" i="35"/>
  <c r="N1242" i="35"/>
  <c r="M1242" i="35"/>
  <c r="L1242" i="35"/>
  <c r="K1242" i="35"/>
  <c r="P1241" i="35"/>
  <c r="O1241" i="35"/>
  <c r="N1241" i="35"/>
  <c r="M1241" i="35"/>
  <c r="L1241" i="35"/>
  <c r="K1241" i="35"/>
  <c r="P1240" i="35"/>
  <c r="O1240" i="35"/>
  <c r="N1240" i="35"/>
  <c r="M1240" i="35"/>
  <c r="L1240" i="35"/>
  <c r="K1240" i="35"/>
  <c r="P1239" i="35"/>
  <c r="O1239" i="35"/>
  <c r="N1239" i="35"/>
  <c r="M1239" i="35"/>
  <c r="L1239" i="35"/>
  <c r="K1239" i="35"/>
  <c r="P1238" i="35"/>
  <c r="O1238" i="35"/>
  <c r="N1238" i="35"/>
  <c r="M1238" i="35"/>
  <c r="L1238" i="35"/>
  <c r="K1238" i="35"/>
  <c r="P1237" i="35"/>
  <c r="O1237" i="35"/>
  <c r="N1237" i="35"/>
  <c r="M1237" i="35"/>
  <c r="L1237" i="35"/>
  <c r="K1237" i="35"/>
  <c r="P1236" i="35"/>
  <c r="O1236" i="35"/>
  <c r="N1236" i="35"/>
  <c r="M1236" i="35"/>
  <c r="L1236" i="35"/>
  <c r="K1236" i="35"/>
  <c r="P1235" i="35"/>
  <c r="O1235" i="35"/>
  <c r="N1235" i="35"/>
  <c r="M1235" i="35"/>
  <c r="L1235" i="35"/>
  <c r="K1235" i="35"/>
  <c r="P1234" i="35"/>
  <c r="O1234" i="35"/>
  <c r="N1234" i="35"/>
  <c r="M1234" i="35"/>
  <c r="L1234" i="35"/>
  <c r="K1234" i="35"/>
  <c r="P1233" i="35"/>
  <c r="O1233" i="35"/>
  <c r="N1233" i="35"/>
  <c r="M1233" i="35"/>
  <c r="L1233" i="35"/>
  <c r="K1233" i="35"/>
  <c r="P1232" i="35"/>
  <c r="O1232" i="35"/>
  <c r="N1232" i="35"/>
  <c r="M1232" i="35"/>
  <c r="L1232" i="35"/>
  <c r="K1232" i="35"/>
  <c r="P1231" i="35"/>
  <c r="O1231" i="35"/>
  <c r="N1231" i="35"/>
  <c r="M1231" i="35"/>
  <c r="L1231" i="35"/>
  <c r="K1231" i="35"/>
  <c r="P1230" i="35"/>
  <c r="O1230" i="35"/>
  <c r="N1230" i="35"/>
  <c r="M1230" i="35"/>
  <c r="L1230" i="35"/>
  <c r="K1230" i="35"/>
  <c r="P1229" i="35"/>
  <c r="O1229" i="35"/>
  <c r="N1229" i="35"/>
  <c r="M1229" i="35"/>
  <c r="L1229" i="35"/>
  <c r="K1229" i="35"/>
  <c r="P1228" i="35"/>
  <c r="O1228" i="35"/>
  <c r="N1228" i="35"/>
  <c r="M1228" i="35"/>
  <c r="L1228" i="35"/>
  <c r="K1228" i="35"/>
  <c r="P1227" i="35"/>
  <c r="O1227" i="35"/>
  <c r="N1227" i="35"/>
  <c r="M1227" i="35"/>
  <c r="L1227" i="35"/>
  <c r="K1227" i="35"/>
  <c r="P1226" i="35"/>
  <c r="O1226" i="35"/>
  <c r="N1226" i="35"/>
  <c r="M1226" i="35"/>
  <c r="L1226" i="35"/>
  <c r="K1226" i="35"/>
  <c r="P1225" i="35"/>
  <c r="O1225" i="35"/>
  <c r="N1225" i="35"/>
  <c r="M1225" i="35"/>
  <c r="L1225" i="35"/>
  <c r="K1225" i="35"/>
  <c r="P1224" i="35"/>
  <c r="O1224" i="35"/>
  <c r="N1224" i="35"/>
  <c r="M1224" i="35"/>
  <c r="L1224" i="35"/>
  <c r="K1224" i="35"/>
  <c r="P1223" i="35"/>
  <c r="O1223" i="35"/>
  <c r="N1223" i="35"/>
  <c r="M1223" i="35"/>
  <c r="L1223" i="35"/>
  <c r="K1223" i="35"/>
  <c r="P1222" i="35"/>
  <c r="O1222" i="35"/>
  <c r="N1222" i="35"/>
  <c r="M1222" i="35"/>
  <c r="L1222" i="35"/>
  <c r="K1222" i="35"/>
  <c r="P1221" i="35"/>
  <c r="O1221" i="35"/>
  <c r="N1221" i="35"/>
  <c r="M1221" i="35"/>
  <c r="L1221" i="35"/>
  <c r="K1221" i="35"/>
  <c r="P1220" i="35"/>
  <c r="O1220" i="35"/>
  <c r="N1220" i="35"/>
  <c r="M1220" i="35"/>
  <c r="L1220" i="35"/>
  <c r="K1220" i="35"/>
  <c r="P1219" i="35"/>
  <c r="O1219" i="35"/>
  <c r="N1219" i="35"/>
  <c r="M1219" i="35"/>
  <c r="L1219" i="35"/>
  <c r="K1219" i="35"/>
  <c r="P1218" i="35"/>
  <c r="O1218" i="35"/>
  <c r="N1218" i="35"/>
  <c r="M1218" i="35"/>
  <c r="L1218" i="35"/>
  <c r="K1218" i="35"/>
  <c r="P1217" i="35"/>
  <c r="O1217" i="35"/>
  <c r="N1217" i="35"/>
  <c r="M1217" i="35"/>
  <c r="L1217" i="35"/>
  <c r="K1217" i="35"/>
  <c r="P1216" i="35"/>
  <c r="O1216" i="35"/>
  <c r="N1216" i="35"/>
  <c r="M1216" i="35"/>
  <c r="L1216" i="35"/>
  <c r="K1216" i="35"/>
  <c r="P1215" i="35"/>
  <c r="O1215" i="35"/>
  <c r="N1215" i="35"/>
  <c r="M1215" i="35"/>
  <c r="L1215" i="35"/>
  <c r="K1215" i="35"/>
  <c r="P1214" i="35"/>
  <c r="O1214" i="35"/>
  <c r="N1214" i="35"/>
  <c r="M1214" i="35"/>
  <c r="L1214" i="35"/>
  <c r="K1214" i="35"/>
  <c r="P1213" i="35"/>
  <c r="O1213" i="35"/>
  <c r="N1213" i="35"/>
  <c r="M1213" i="35"/>
  <c r="L1213" i="35"/>
  <c r="K1213" i="35"/>
  <c r="P1212" i="35"/>
  <c r="O1212" i="35"/>
  <c r="N1212" i="35"/>
  <c r="M1212" i="35"/>
  <c r="L1212" i="35"/>
  <c r="K1212" i="35"/>
  <c r="P1211" i="35"/>
  <c r="O1211" i="35"/>
  <c r="N1211" i="35"/>
  <c r="M1211" i="35"/>
  <c r="L1211" i="35"/>
  <c r="K1211" i="35"/>
  <c r="P1210" i="35"/>
  <c r="O1210" i="35"/>
  <c r="N1210" i="35"/>
  <c r="M1210" i="35"/>
  <c r="L1210" i="35"/>
  <c r="K1210" i="35"/>
  <c r="P1209" i="35"/>
  <c r="O1209" i="35"/>
  <c r="N1209" i="35"/>
  <c r="M1209" i="35"/>
  <c r="L1209" i="35"/>
  <c r="K1209" i="35"/>
  <c r="P1208" i="35"/>
  <c r="O1208" i="35"/>
  <c r="N1208" i="35"/>
  <c r="M1208" i="35"/>
  <c r="L1208" i="35"/>
  <c r="K1208" i="35"/>
  <c r="P1207" i="35"/>
  <c r="O1207" i="35"/>
  <c r="N1207" i="35"/>
  <c r="M1207" i="35"/>
  <c r="L1207" i="35"/>
  <c r="K1207" i="35"/>
  <c r="P1206" i="35"/>
  <c r="O1206" i="35"/>
  <c r="N1206" i="35"/>
  <c r="M1206" i="35"/>
  <c r="L1206" i="35"/>
  <c r="K1206" i="35"/>
  <c r="P1205" i="35"/>
  <c r="O1205" i="35"/>
  <c r="N1205" i="35"/>
  <c r="M1205" i="35"/>
  <c r="L1205" i="35"/>
  <c r="K1205" i="35"/>
  <c r="P1204" i="35"/>
  <c r="O1204" i="35"/>
  <c r="N1204" i="35"/>
  <c r="M1204" i="35"/>
  <c r="L1204" i="35"/>
  <c r="K1204" i="35"/>
  <c r="P1203" i="35"/>
  <c r="O1203" i="35"/>
  <c r="N1203" i="35"/>
  <c r="M1203" i="35"/>
  <c r="L1203" i="35"/>
  <c r="K1203" i="35"/>
  <c r="P1202" i="35"/>
  <c r="O1202" i="35"/>
  <c r="N1202" i="35"/>
  <c r="M1202" i="35"/>
  <c r="L1202" i="35"/>
  <c r="K1202" i="35"/>
  <c r="P1201" i="35"/>
  <c r="O1201" i="35"/>
  <c r="N1201" i="35"/>
  <c r="M1201" i="35"/>
  <c r="L1201" i="35"/>
  <c r="K1201" i="35"/>
  <c r="P1200" i="35"/>
  <c r="O1200" i="35"/>
  <c r="N1200" i="35"/>
  <c r="M1200" i="35"/>
  <c r="L1200" i="35"/>
  <c r="K1200" i="35"/>
  <c r="P1199" i="35"/>
  <c r="O1199" i="35"/>
  <c r="N1199" i="35"/>
  <c r="M1199" i="35"/>
  <c r="L1199" i="35"/>
  <c r="K1199" i="35"/>
  <c r="P1198" i="35"/>
  <c r="O1198" i="35"/>
  <c r="N1198" i="35"/>
  <c r="M1198" i="35"/>
  <c r="L1198" i="35"/>
  <c r="K1198" i="35"/>
  <c r="P1197" i="35"/>
  <c r="O1197" i="35"/>
  <c r="N1197" i="35"/>
  <c r="M1197" i="35"/>
  <c r="L1197" i="35"/>
  <c r="K1197" i="35"/>
  <c r="P1196" i="35"/>
  <c r="O1196" i="35"/>
  <c r="N1196" i="35"/>
  <c r="M1196" i="35"/>
  <c r="L1196" i="35"/>
  <c r="K1196" i="35"/>
  <c r="P1195" i="35"/>
  <c r="O1195" i="35"/>
  <c r="N1195" i="35"/>
  <c r="M1195" i="35"/>
  <c r="L1195" i="35"/>
  <c r="K1195" i="35"/>
  <c r="P1194" i="35"/>
  <c r="O1194" i="35"/>
  <c r="N1194" i="35"/>
  <c r="M1194" i="35"/>
  <c r="L1194" i="35"/>
  <c r="K1194" i="35"/>
  <c r="P1193" i="35"/>
  <c r="O1193" i="35"/>
  <c r="N1193" i="35"/>
  <c r="M1193" i="35"/>
  <c r="L1193" i="35"/>
  <c r="K1193" i="35"/>
  <c r="P1192" i="35"/>
  <c r="O1192" i="35"/>
  <c r="N1192" i="35"/>
  <c r="M1192" i="35"/>
  <c r="L1192" i="35"/>
  <c r="K1192" i="35"/>
  <c r="P1191" i="35"/>
  <c r="O1191" i="35"/>
  <c r="N1191" i="35"/>
  <c r="M1191" i="35"/>
  <c r="L1191" i="35"/>
  <c r="K1191" i="35"/>
  <c r="P1190" i="35"/>
  <c r="O1190" i="35"/>
  <c r="N1190" i="35"/>
  <c r="M1190" i="35"/>
  <c r="L1190" i="35"/>
  <c r="K1190" i="35"/>
  <c r="P1189" i="35"/>
  <c r="O1189" i="35"/>
  <c r="N1189" i="35"/>
  <c r="M1189" i="35"/>
  <c r="L1189" i="35"/>
  <c r="K1189" i="35"/>
  <c r="P1188" i="35"/>
  <c r="O1188" i="35"/>
  <c r="N1188" i="35"/>
  <c r="M1188" i="35"/>
  <c r="L1188" i="35"/>
  <c r="K1188" i="35"/>
  <c r="P1187" i="35"/>
  <c r="O1187" i="35"/>
  <c r="N1187" i="35"/>
  <c r="M1187" i="35"/>
  <c r="L1187" i="35"/>
  <c r="K1187" i="35"/>
  <c r="P1186" i="35"/>
  <c r="O1186" i="35"/>
  <c r="N1186" i="35"/>
  <c r="M1186" i="35"/>
  <c r="L1186" i="35"/>
  <c r="K1186" i="35"/>
  <c r="P1185" i="35"/>
  <c r="O1185" i="35"/>
  <c r="N1185" i="35"/>
  <c r="M1185" i="35"/>
  <c r="L1185" i="35"/>
  <c r="K1185" i="35"/>
  <c r="P1184" i="35"/>
  <c r="O1184" i="35"/>
  <c r="N1184" i="35"/>
  <c r="M1184" i="35"/>
  <c r="L1184" i="35"/>
  <c r="K1184" i="35"/>
  <c r="P1183" i="35"/>
  <c r="O1183" i="35"/>
  <c r="N1183" i="35"/>
  <c r="M1183" i="35"/>
  <c r="L1183" i="35"/>
  <c r="K1183" i="35"/>
  <c r="P1182" i="35"/>
  <c r="O1182" i="35"/>
  <c r="N1182" i="35"/>
  <c r="M1182" i="35"/>
  <c r="L1182" i="35"/>
  <c r="K1182" i="35"/>
  <c r="P1181" i="35"/>
  <c r="O1181" i="35"/>
  <c r="N1181" i="35"/>
  <c r="M1181" i="35"/>
  <c r="L1181" i="35"/>
  <c r="K1181" i="35"/>
  <c r="P1180" i="35"/>
  <c r="O1180" i="35"/>
  <c r="N1180" i="35"/>
  <c r="M1180" i="35"/>
  <c r="L1180" i="35"/>
  <c r="K1180" i="35"/>
  <c r="P1179" i="35"/>
  <c r="O1179" i="35"/>
  <c r="N1179" i="35"/>
  <c r="M1179" i="35"/>
  <c r="L1179" i="35"/>
  <c r="K1179" i="35"/>
  <c r="P1178" i="35"/>
  <c r="O1178" i="35"/>
  <c r="N1178" i="35"/>
  <c r="M1178" i="35"/>
  <c r="L1178" i="35"/>
  <c r="K1178" i="35"/>
  <c r="P1177" i="35"/>
  <c r="O1177" i="35"/>
  <c r="N1177" i="35"/>
  <c r="M1177" i="35"/>
  <c r="L1177" i="35"/>
  <c r="K1177" i="35"/>
  <c r="P1176" i="35"/>
  <c r="O1176" i="35"/>
  <c r="N1176" i="35"/>
  <c r="M1176" i="35"/>
  <c r="L1176" i="35"/>
  <c r="K1176" i="35"/>
  <c r="P1175" i="35"/>
  <c r="O1175" i="35"/>
  <c r="N1175" i="35"/>
  <c r="M1175" i="35"/>
  <c r="L1175" i="35"/>
  <c r="K1175" i="35"/>
  <c r="P1174" i="35"/>
  <c r="O1174" i="35"/>
  <c r="N1174" i="35"/>
  <c r="M1174" i="35"/>
  <c r="L1174" i="35"/>
  <c r="K1174" i="35"/>
  <c r="P1173" i="35"/>
  <c r="O1173" i="35"/>
  <c r="N1173" i="35"/>
  <c r="M1173" i="35"/>
  <c r="L1173" i="35"/>
  <c r="K1173" i="35"/>
  <c r="P1172" i="35"/>
  <c r="O1172" i="35"/>
  <c r="N1172" i="35"/>
  <c r="M1172" i="35"/>
  <c r="L1172" i="35"/>
  <c r="K1172" i="35"/>
  <c r="P1171" i="35"/>
  <c r="O1171" i="35"/>
  <c r="N1171" i="35"/>
  <c r="M1171" i="35"/>
  <c r="L1171" i="35"/>
  <c r="K1171" i="35"/>
  <c r="P1170" i="35"/>
  <c r="O1170" i="35"/>
  <c r="N1170" i="35"/>
  <c r="M1170" i="35"/>
  <c r="L1170" i="35"/>
  <c r="K1170" i="35"/>
  <c r="P1169" i="35"/>
  <c r="O1169" i="35"/>
  <c r="N1169" i="35"/>
  <c r="M1169" i="35"/>
  <c r="L1169" i="35"/>
  <c r="K1169" i="35"/>
  <c r="P1168" i="35"/>
  <c r="O1168" i="35"/>
  <c r="N1168" i="35"/>
  <c r="M1168" i="35"/>
  <c r="L1168" i="35"/>
  <c r="K1168" i="35"/>
  <c r="P1167" i="35"/>
  <c r="O1167" i="35"/>
  <c r="N1167" i="35"/>
  <c r="M1167" i="35"/>
  <c r="L1167" i="35"/>
  <c r="K1167" i="35"/>
  <c r="P1166" i="35"/>
  <c r="O1166" i="35"/>
  <c r="N1166" i="35"/>
  <c r="M1166" i="35"/>
  <c r="L1166" i="35"/>
  <c r="K1166" i="35"/>
  <c r="P1165" i="35"/>
  <c r="O1165" i="35"/>
  <c r="N1165" i="35"/>
  <c r="M1165" i="35"/>
  <c r="L1165" i="35"/>
  <c r="K1165" i="35"/>
  <c r="P1164" i="35"/>
  <c r="O1164" i="35"/>
  <c r="N1164" i="35"/>
  <c r="M1164" i="35"/>
  <c r="L1164" i="35"/>
  <c r="K1164" i="35"/>
  <c r="P1163" i="35"/>
  <c r="O1163" i="35"/>
  <c r="N1163" i="35"/>
  <c r="M1163" i="35"/>
  <c r="L1163" i="35"/>
  <c r="K1163" i="35"/>
  <c r="P1162" i="35"/>
  <c r="O1162" i="35"/>
  <c r="N1162" i="35"/>
  <c r="M1162" i="35"/>
  <c r="L1162" i="35"/>
  <c r="K1162" i="35"/>
  <c r="P1161" i="35"/>
  <c r="O1161" i="35"/>
  <c r="N1161" i="35"/>
  <c r="M1161" i="35"/>
  <c r="L1161" i="35"/>
  <c r="K1161" i="35"/>
  <c r="P1160" i="35"/>
  <c r="O1160" i="35"/>
  <c r="N1160" i="35"/>
  <c r="M1160" i="35"/>
  <c r="L1160" i="35"/>
  <c r="K1160" i="35"/>
  <c r="P1159" i="35"/>
  <c r="O1159" i="35"/>
  <c r="N1159" i="35"/>
  <c r="M1159" i="35"/>
  <c r="L1159" i="35"/>
  <c r="K1159" i="35"/>
  <c r="P1158" i="35"/>
  <c r="O1158" i="35"/>
  <c r="N1158" i="35"/>
  <c r="M1158" i="35"/>
  <c r="L1158" i="35"/>
  <c r="K1158" i="35"/>
  <c r="P1157" i="35"/>
  <c r="O1157" i="35"/>
  <c r="N1157" i="35"/>
  <c r="M1157" i="35"/>
  <c r="L1157" i="35"/>
  <c r="K1157" i="35"/>
  <c r="P1156" i="35"/>
  <c r="O1156" i="35"/>
  <c r="N1156" i="35"/>
  <c r="M1156" i="35"/>
  <c r="L1156" i="35"/>
  <c r="K1156" i="35"/>
  <c r="P1155" i="35"/>
  <c r="O1155" i="35"/>
  <c r="N1155" i="35"/>
  <c r="M1155" i="35"/>
  <c r="L1155" i="35"/>
  <c r="K1155" i="35"/>
  <c r="P1154" i="35"/>
  <c r="O1154" i="35"/>
  <c r="N1154" i="35"/>
  <c r="M1154" i="35"/>
  <c r="L1154" i="35"/>
  <c r="K1154" i="35"/>
  <c r="P1153" i="35"/>
  <c r="O1153" i="35"/>
  <c r="N1153" i="35"/>
  <c r="M1153" i="35"/>
  <c r="L1153" i="35"/>
  <c r="K1153" i="35"/>
  <c r="P1152" i="35"/>
  <c r="O1152" i="35"/>
  <c r="N1152" i="35"/>
  <c r="M1152" i="35"/>
  <c r="L1152" i="35"/>
  <c r="K1152" i="35"/>
  <c r="P1151" i="35"/>
  <c r="O1151" i="35"/>
  <c r="N1151" i="35"/>
  <c r="M1151" i="35"/>
  <c r="L1151" i="35"/>
  <c r="K1151" i="35"/>
  <c r="P1150" i="35"/>
  <c r="O1150" i="35"/>
  <c r="N1150" i="35"/>
  <c r="M1150" i="35"/>
  <c r="L1150" i="35"/>
  <c r="K1150" i="35"/>
  <c r="P1149" i="35"/>
  <c r="O1149" i="35"/>
  <c r="N1149" i="35"/>
  <c r="M1149" i="35"/>
  <c r="L1149" i="35"/>
  <c r="K1149" i="35"/>
  <c r="P1148" i="35"/>
  <c r="O1148" i="35"/>
  <c r="N1148" i="35"/>
  <c r="M1148" i="35"/>
  <c r="L1148" i="35"/>
  <c r="K1148" i="35"/>
  <c r="P1147" i="35"/>
  <c r="O1147" i="35"/>
  <c r="N1147" i="35"/>
  <c r="M1147" i="35"/>
  <c r="L1147" i="35"/>
  <c r="K1147" i="35"/>
  <c r="P1146" i="35"/>
  <c r="O1146" i="35"/>
  <c r="N1146" i="35"/>
  <c r="M1146" i="35"/>
  <c r="L1146" i="35"/>
  <c r="K1146" i="35"/>
  <c r="P1145" i="35"/>
  <c r="O1145" i="35"/>
  <c r="N1145" i="35"/>
  <c r="M1145" i="35"/>
  <c r="L1145" i="35"/>
  <c r="K1145" i="35"/>
  <c r="P1144" i="35"/>
  <c r="O1144" i="35"/>
  <c r="N1144" i="35"/>
  <c r="M1144" i="35"/>
  <c r="L1144" i="35"/>
  <c r="K1144" i="35"/>
  <c r="P1143" i="35"/>
  <c r="O1143" i="35"/>
  <c r="N1143" i="35"/>
  <c r="M1143" i="35"/>
  <c r="L1143" i="35"/>
  <c r="K1143" i="35"/>
  <c r="P1142" i="35"/>
  <c r="O1142" i="35"/>
  <c r="N1142" i="35"/>
  <c r="M1142" i="35"/>
  <c r="L1142" i="35"/>
  <c r="K1142" i="35"/>
  <c r="P1141" i="35"/>
  <c r="O1141" i="35"/>
  <c r="N1141" i="35"/>
  <c r="M1141" i="35"/>
  <c r="L1141" i="35"/>
  <c r="K1141" i="35"/>
  <c r="P1140" i="35"/>
  <c r="O1140" i="35"/>
  <c r="N1140" i="35"/>
  <c r="M1140" i="35"/>
  <c r="L1140" i="35"/>
  <c r="K1140" i="35"/>
  <c r="P1139" i="35"/>
  <c r="O1139" i="35"/>
  <c r="N1139" i="35"/>
  <c r="M1139" i="35"/>
  <c r="L1139" i="35"/>
  <c r="K1139" i="35"/>
  <c r="P1138" i="35"/>
  <c r="O1138" i="35"/>
  <c r="N1138" i="35"/>
  <c r="M1138" i="35"/>
  <c r="L1138" i="35"/>
  <c r="K1138" i="35"/>
  <c r="P1137" i="35"/>
  <c r="O1137" i="35"/>
  <c r="N1137" i="35"/>
  <c r="M1137" i="35"/>
  <c r="L1137" i="35"/>
  <c r="K1137" i="35"/>
  <c r="P1136" i="35"/>
  <c r="O1136" i="35"/>
  <c r="N1136" i="35"/>
  <c r="M1136" i="35"/>
  <c r="L1136" i="35"/>
  <c r="K1136" i="35"/>
  <c r="P1135" i="35"/>
  <c r="O1135" i="35"/>
  <c r="N1135" i="35"/>
  <c r="M1135" i="35"/>
  <c r="L1135" i="35"/>
  <c r="K1135" i="35"/>
  <c r="P1134" i="35"/>
  <c r="O1134" i="35"/>
  <c r="N1134" i="35"/>
  <c r="M1134" i="35"/>
  <c r="L1134" i="35"/>
  <c r="K1134" i="35"/>
  <c r="P1133" i="35"/>
  <c r="O1133" i="35"/>
  <c r="N1133" i="35"/>
  <c r="M1133" i="35"/>
  <c r="L1133" i="35"/>
  <c r="K1133" i="35"/>
  <c r="P1132" i="35"/>
  <c r="O1132" i="35"/>
  <c r="N1132" i="35"/>
  <c r="M1132" i="35"/>
  <c r="L1132" i="35"/>
  <c r="K1132" i="35"/>
  <c r="P1131" i="35"/>
  <c r="O1131" i="35"/>
  <c r="N1131" i="35"/>
  <c r="M1131" i="35"/>
  <c r="L1131" i="35"/>
  <c r="K1131" i="35"/>
  <c r="P1130" i="35"/>
  <c r="O1130" i="35"/>
  <c r="N1130" i="35"/>
  <c r="M1130" i="35"/>
  <c r="L1130" i="35"/>
  <c r="K1130" i="35"/>
  <c r="P1129" i="35"/>
  <c r="O1129" i="35"/>
  <c r="N1129" i="35"/>
  <c r="M1129" i="35"/>
  <c r="L1129" i="35"/>
  <c r="K1129" i="35"/>
  <c r="P1128" i="35"/>
  <c r="O1128" i="35"/>
  <c r="N1128" i="35"/>
  <c r="M1128" i="35"/>
  <c r="L1128" i="35"/>
  <c r="K1128" i="35"/>
  <c r="P1127" i="35"/>
  <c r="O1127" i="35"/>
  <c r="N1127" i="35"/>
  <c r="M1127" i="35"/>
  <c r="L1127" i="35"/>
  <c r="K1127" i="35"/>
  <c r="P1126" i="35"/>
  <c r="O1126" i="35"/>
  <c r="N1126" i="35"/>
  <c r="M1126" i="35"/>
  <c r="L1126" i="35"/>
  <c r="K1126" i="35"/>
  <c r="P1125" i="35"/>
  <c r="O1125" i="35"/>
  <c r="N1125" i="35"/>
  <c r="M1125" i="35"/>
  <c r="L1125" i="35"/>
  <c r="K1125" i="35"/>
  <c r="P1124" i="35"/>
  <c r="O1124" i="35"/>
  <c r="N1124" i="35"/>
  <c r="M1124" i="35"/>
  <c r="L1124" i="35"/>
  <c r="K1124" i="35"/>
  <c r="P1123" i="35"/>
  <c r="O1123" i="35"/>
  <c r="N1123" i="35"/>
  <c r="M1123" i="35"/>
  <c r="L1123" i="35"/>
  <c r="K1123" i="35"/>
  <c r="P1122" i="35"/>
  <c r="O1122" i="35"/>
  <c r="N1122" i="35"/>
  <c r="M1122" i="35"/>
  <c r="L1122" i="35"/>
  <c r="K1122" i="35"/>
  <c r="P1121" i="35"/>
  <c r="O1121" i="35"/>
  <c r="N1121" i="35"/>
  <c r="M1121" i="35"/>
  <c r="L1121" i="35"/>
  <c r="K1121" i="35"/>
  <c r="P1120" i="35"/>
  <c r="O1120" i="35"/>
  <c r="N1120" i="35"/>
  <c r="M1120" i="35"/>
  <c r="L1120" i="35"/>
  <c r="K1120" i="35"/>
  <c r="P1119" i="35"/>
  <c r="O1119" i="35"/>
  <c r="N1119" i="35"/>
  <c r="M1119" i="35"/>
  <c r="L1119" i="35"/>
  <c r="K1119" i="35"/>
  <c r="P1118" i="35"/>
  <c r="O1118" i="35"/>
  <c r="N1118" i="35"/>
  <c r="M1118" i="35"/>
  <c r="L1118" i="35"/>
  <c r="K1118" i="35"/>
  <c r="P1117" i="35"/>
  <c r="O1117" i="35"/>
  <c r="N1117" i="35"/>
  <c r="M1117" i="35"/>
  <c r="L1117" i="35"/>
  <c r="K1117" i="35"/>
  <c r="P1116" i="35"/>
  <c r="O1116" i="35"/>
  <c r="N1116" i="35"/>
  <c r="M1116" i="35"/>
  <c r="L1116" i="35"/>
  <c r="K1116" i="35"/>
  <c r="P1115" i="35"/>
  <c r="O1115" i="35"/>
  <c r="N1115" i="35"/>
  <c r="M1115" i="35"/>
  <c r="L1115" i="35"/>
  <c r="K1115" i="35"/>
  <c r="P1114" i="35"/>
  <c r="O1114" i="35"/>
  <c r="N1114" i="35"/>
  <c r="M1114" i="35"/>
  <c r="L1114" i="35"/>
  <c r="K1114" i="35"/>
  <c r="P1113" i="35"/>
  <c r="O1113" i="35"/>
  <c r="N1113" i="35"/>
  <c r="M1113" i="35"/>
  <c r="L1113" i="35"/>
  <c r="K1113" i="35"/>
  <c r="P1112" i="35"/>
  <c r="O1112" i="35"/>
  <c r="N1112" i="35"/>
  <c r="M1112" i="35"/>
  <c r="L1112" i="35"/>
  <c r="K1112" i="35"/>
  <c r="P1111" i="35"/>
  <c r="O1111" i="35"/>
  <c r="N1111" i="35"/>
  <c r="M1111" i="35"/>
  <c r="L1111" i="35"/>
  <c r="K1111" i="35"/>
  <c r="P1110" i="35"/>
  <c r="O1110" i="35"/>
  <c r="N1110" i="35"/>
  <c r="M1110" i="35"/>
  <c r="L1110" i="35"/>
  <c r="K1110" i="35"/>
  <c r="P1109" i="35"/>
  <c r="O1109" i="35"/>
  <c r="N1109" i="35"/>
  <c r="M1109" i="35"/>
  <c r="L1109" i="35"/>
  <c r="K1109" i="35"/>
  <c r="P1108" i="35"/>
  <c r="O1108" i="35"/>
  <c r="N1108" i="35"/>
  <c r="M1108" i="35"/>
  <c r="L1108" i="35"/>
  <c r="K1108" i="35"/>
  <c r="P1107" i="35"/>
  <c r="O1107" i="35"/>
  <c r="N1107" i="35"/>
  <c r="M1107" i="35"/>
  <c r="L1107" i="35"/>
  <c r="K1107" i="35"/>
  <c r="P1106" i="35"/>
  <c r="O1106" i="35"/>
  <c r="N1106" i="35"/>
  <c r="M1106" i="35"/>
  <c r="L1106" i="35"/>
  <c r="K1106" i="35"/>
  <c r="P1105" i="35"/>
  <c r="O1105" i="35"/>
  <c r="N1105" i="35"/>
  <c r="M1105" i="35"/>
  <c r="L1105" i="35"/>
  <c r="K1105" i="35"/>
  <c r="P1104" i="35"/>
  <c r="O1104" i="35"/>
  <c r="N1104" i="35"/>
  <c r="M1104" i="35"/>
  <c r="L1104" i="35"/>
  <c r="K1104" i="35"/>
  <c r="P1103" i="35"/>
  <c r="O1103" i="35"/>
  <c r="N1103" i="35"/>
  <c r="M1103" i="35"/>
  <c r="L1103" i="35"/>
  <c r="K1103" i="35"/>
  <c r="P1102" i="35"/>
  <c r="O1102" i="35"/>
  <c r="N1102" i="35"/>
  <c r="M1102" i="35"/>
  <c r="L1102" i="35"/>
  <c r="K1102" i="35"/>
  <c r="P1101" i="35"/>
  <c r="O1101" i="35"/>
  <c r="N1101" i="35"/>
  <c r="M1101" i="35"/>
  <c r="L1101" i="35"/>
  <c r="K1101" i="35"/>
  <c r="P1100" i="35"/>
  <c r="O1100" i="35"/>
  <c r="N1100" i="35"/>
  <c r="M1100" i="35"/>
  <c r="L1100" i="35"/>
  <c r="K1100" i="35"/>
  <c r="P1099" i="35"/>
  <c r="O1099" i="35"/>
  <c r="N1099" i="35"/>
  <c r="M1099" i="35"/>
  <c r="L1099" i="35"/>
  <c r="K1099" i="35"/>
  <c r="P1098" i="35"/>
  <c r="O1098" i="35"/>
  <c r="N1098" i="35"/>
  <c r="M1098" i="35"/>
  <c r="L1098" i="35"/>
  <c r="K1098" i="35"/>
  <c r="P1097" i="35"/>
  <c r="O1097" i="35"/>
  <c r="N1097" i="35"/>
  <c r="M1097" i="35"/>
  <c r="L1097" i="35"/>
  <c r="K1097" i="35"/>
  <c r="P1096" i="35"/>
  <c r="O1096" i="35"/>
  <c r="N1096" i="35"/>
  <c r="M1096" i="35"/>
  <c r="L1096" i="35"/>
  <c r="K1096" i="35"/>
  <c r="P1095" i="35"/>
  <c r="O1095" i="35"/>
  <c r="N1095" i="35"/>
  <c r="M1095" i="35"/>
  <c r="L1095" i="35"/>
  <c r="K1095" i="35"/>
  <c r="P1094" i="35"/>
  <c r="O1094" i="35"/>
  <c r="N1094" i="35"/>
  <c r="M1094" i="35"/>
  <c r="L1094" i="35"/>
  <c r="K1094" i="35"/>
  <c r="P1093" i="35"/>
  <c r="O1093" i="35"/>
  <c r="N1093" i="35"/>
  <c r="M1093" i="35"/>
  <c r="L1093" i="35"/>
  <c r="K1093" i="35"/>
  <c r="P1092" i="35"/>
  <c r="O1092" i="35"/>
  <c r="N1092" i="35"/>
  <c r="M1092" i="35"/>
  <c r="L1092" i="35"/>
  <c r="K1092" i="35"/>
  <c r="P1091" i="35"/>
  <c r="O1091" i="35"/>
  <c r="N1091" i="35"/>
  <c r="M1091" i="35"/>
  <c r="L1091" i="35"/>
  <c r="K1091" i="35"/>
  <c r="P1090" i="35"/>
  <c r="O1090" i="35"/>
  <c r="N1090" i="35"/>
  <c r="M1090" i="35"/>
  <c r="L1090" i="35"/>
  <c r="K1090" i="35"/>
  <c r="P1089" i="35"/>
  <c r="O1089" i="35"/>
  <c r="N1089" i="35"/>
  <c r="M1089" i="35"/>
  <c r="L1089" i="35"/>
  <c r="K1089" i="35"/>
  <c r="P1088" i="35"/>
  <c r="O1088" i="35"/>
  <c r="N1088" i="35"/>
  <c r="M1088" i="35"/>
  <c r="L1088" i="35"/>
  <c r="K1088" i="35"/>
  <c r="P1087" i="35"/>
  <c r="O1087" i="35"/>
  <c r="N1087" i="35"/>
  <c r="M1087" i="35"/>
  <c r="L1087" i="35"/>
  <c r="K1087" i="35"/>
  <c r="P1086" i="35"/>
  <c r="O1086" i="35"/>
  <c r="N1086" i="35"/>
  <c r="M1086" i="35"/>
  <c r="L1086" i="35"/>
  <c r="K1086" i="35"/>
  <c r="P1085" i="35"/>
  <c r="O1085" i="35"/>
  <c r="N1085" i="35"/>
  <c r="M1085" i="35"/>
  <c r="L1085" i="35"/>
  <c r="K1085" i="35"/>
  <c r="P1084" i="35"/>
  <c r="O1084" i="35"/>
  <c r="N1084" i="35"/>
  <c r="M1084" i="35"/>
  <c r="L1084" i="35"/>
  <c r="K1084" i="35"/>
  <c r="P1083" i="35"/>
  <c r="O1083" i="35"/>
  <c r="N1083" i="35"/>
  <c r="M1083" i="35"/>
  <c r="L1083" i="35"/>
  <c r="K1083" i="35"/>
  <c r="P1082" i="35"/>
  <c r="O1082" i="35"/>
  <c r="N1082" i="35"/>
  <c r="M1082" i="35"/>
  <c r="L1082" i="35"/>
  <c r="K1082" i="35"/>
  <c r="P1081" i="35"/>
  <c r="O1081" i="35"/>
  <c r="N1081" i="35"/>
  <c r="M1081" i="35"/>
  <c r="L1081" i="35"/>
  <c r="K1081" i="35"/>
  <c r="P1080" i="35"/>
  <c r="O1080" i="35"/>
  <c r="N1080" i="35"/>
  <c r="M1080" i="35"/>
  <c r="L1080" i="35"/>
  <c r="K1080" i="35"/>
  <c r="P1079" i="35"/>
  <c r="O1079" i="35"/>
  <c r="N1079" i="35"/>
  <c r="M1079" i="35"/>
  <c r="L1079" i="35"/>
  <c r="K1079" i="35"/>
  <c r="P1078" i="35"/>
  <c r="O1078" i="35"/>
  <c r="N1078" i="35"/>
  <c r="M1078" i="35"/>
  <c r="L1078" i="35"/>
  <c r="K1078" i="35"/>
  <c r="P1077" i="35"/>
  <c r="O1077" i="35"/>
  <c r="N1077" i="35"/>
  <c r="M1077" i="35"/>
  <c r="L1077" i="35"/>
  <c r="K1077" i="35"/>
  <c r="P1076" i="35"/>
  <c r="O1076" i="35"/>
  <c r="N1076" i="35"/>
  <c r="M1076" i="35"/>
  <c r="L1076" i="35"/>
  <c r="K1076" i="35"/>
  <c r="P1075" i="35"/>
  <c r="O1075" i="35"/>
  <c r="N1075" i="35"/>
  <c r="M1075" i="35"/>
  <c r="L1075" i="35"/>
  <c r="K1075" i="35"/>
  <c r="P1074" i="35"/>
  <c r="O1074" i="35"/>
  <c r="N1074" i="35"/>
  <c r="M1074" i="35"/>
  <c r="L1074" i="35"/>
  <c r="K1074" i="35"/>
  <c r="P1073" i="35"/>
  <c r="O1073" i="35"/>
  <c r="N1073" i="35"/>
  <c r="M1073" i="35"/>
  <c r="L1073" i="35"/>
  <c r="K1073" i="35"/>
  <c r="P1072" i="35"/>
  <c r="O1072" i="35"/>
  <c r="N1072" i="35"/>
  <c r="M1072" i="35"/>
  <c r="L1072" i="35"/>
  <c r="K1072" i="35"/>
  <c r="P1071" i="35"/>
  <c r="O1071" i="35"/>
  <c r="N1071" i="35"/>
  <c r="M1071" i="35"/>
  <c r="L1071" i="35"/>
  <c r="K1071" i="35"/>
  <c r="P1070" i="35"/>
  <c r="O1070" i="35"/>
  <c r="N1070" i="35"/>
  <c r="M1070" i="35"/>
  <c r="L1070" i="35"/>
  <c r="K1070" i="35"/>
  <c r="P1069" i="35"/>
  <c r="O1069" i="35"/>
  <c r="N1069" i="35"/>
  <c r="M1069" i="35"/>
  <c r="L1069" i="35"/>
  <c r="K1069" i="35"/>
  <c r="P1068" i="35"/>
  <c r="O1068" i="35"/>
  <c r="N1068" i="35"/>
  <c r="M1068" i="35"/>
  <c r="L1068" i="35"/>
  <c r="K1068" i="35"/>
  <c r="P1067" i="35"/>
  <c r="O1067" i="35"/>
  <c r="N1067" i="35"/>
  <c r="M1067" i="35"/>
  <c r="L1067" i="35"/>
  <c r="K1067" i="35"/>
  <c r="P1066" i="35"/>
  <c r="O1066" i="35"/>
  <c r="N1066" i="35"/>
  <c r="M1066" i="35"/>
  <c r="L1066" i="35"/>
  <c r="K1066" i="35"/>
  <c r="P1065" i="35"/>
  <c r="O1065" i="35"/>
  <c r="N1065" i="35"/>
  <c r="M1065" i="35"/>
  <c r="L1065" i="35"/>
  <c r="K1065" i="35"/>
  <c r="P1064" i="35"/>
  <c r="O1064" i="35"/>
  <c r="N1064" i="35"/>
  <c r="M1064" i="35"/>
  <c r="L1064" i="35"/>
  <c r="K1064" i="35"/>
  <c r="P1063" i="35"/>
  <c r="O1063" i="35"/>
  <c r="N1063" i="35"/>
  <c r="M1063" i="35"/>
  <c r="L1063" i="35"/>
  <c r="K1063" i="35"/>
  <c r="P1062" i="35"/>
  <c r="O1062" i="35"/>
  <c r="N1062" i="35"/>
  <c r="M1062" i="35"/>
  <c r="L1062" i="35"/>
  <c r="K1062" i="35"/>
  <c r="P1061" i="35"/>
  <c r="O1061" i="35"/>
  <c r="N1061" i="35"/>
  <c r="M1061" i="35"/>
  <c r="L1061" i="35"/>
  <c r="K1061" i="35"/>
  <c r="P1060" i="35"/>
  <c r="O1060" i="35"/>
  <c r="N1060" i="35"/>
  <c r="M1060" i="35"/>
  <c r="L1060" i="35"/>
  <c r="K1060" i="35"/>
  <c r="P1059" i="35"/>
  <c r="O1059" i="35"/>
  <c r="N1059" i="35"/>
  <c r="M1059" i="35"/>
  <c r="L1059" i="35"/>
  <c r="K1059" i="35"/>
  <c r="P1058" i="35"/>
  <c r="O1058" i="35"/>
  <c r="N1058" i="35"/>
  <c r="M1058" i="35"/>
  <c r="L1058" i="35"/>
  <c r="K1058" i="35"/>
  <c r="P1057" i="35"/>
  <c r="O1057" i="35"/>
  <c r="N1057" i="35"/>
  <c r="M1057" i="35"/>
  <c r="L1057" i="35"/>
  <c r="K1057" i="35"/>
  <c r="P1056" i="35"/>
  <c r="O1056" i="35"/>
  <c r="N1056" i="35"/>
  <c r="M1056" i="35"/>
  <c r="L1056" i="35"/>
  <c r="K1056" i="35"/>
  <c r="P1055" i="35"/>
  <c r="O1055" i="35"/>
  <c r="N1055" i="35"/>
  <c r="M1055" i="35"/>
  <c r="L1055" i="35"/>
  <c r="K1055" i="35"/>
  <c r="P1054" i="35"/>
  <c r="O1054" i="35"/>
  <c r="N1054" i="35"/>
  <c r="M1054" i="35"/>
  <c r="L1054" i="35"/>
  <c r="K1054" i="35"/>
  <c r="P1053" i="35"/>
  <c r="O1053" i="35"/>
  <c r="N1053" i="35"/>
  <c r="M1053" i="35"/>
  <c r="L1053" i="35"/>
  <c r="K1053" i="35"/>
  <c r="P1052" i="35"/>
  <c r="O1052" i="35"/>
  <c r="N1052" i="35"/>
  <c r="M1052" i="35"/>
  <c r="L1052" i="35"/>
  <c r="K1052" i="35"/>
  <c r="P1051" i="35"/>
  <c r="O1051" i="35"/>
  <c r="N1051" i="35"/>
  <c r="M1051" i="35"/>
  <c r="L1051" i="35"/>
  <c r="K1051" i="35"/>
  <c r="P1050" i="35"/>
  <c r="O1050" i="35"/>
  <c r="N1050" i="35"/>
  <c r="M1050" i="35"/>
  <c r="L1050" i="35"/>
  <c r="K1050" i="35"/>
  <c r="P1049" i="35"/>
  <c r="O1049" i="35"/>
  <c r="N1049" i="35"/>
  <c r="M1049" i="35"/>
  <c r="L1049" i="35"/>
  <c r="K1049" i="35"/>
  <c r="P1048" i="35"/>
  <c r="O1048" i="35"/>
  <c r="N1048" i="35"/>
  <c r="M1048" i="35"/>
  <c r="L1048" i="35"/>
  <c r="K1048" i="35"/>
  <c r="P1047" i="35"/>
  <c r="O1047" i="35"/>
  <c r="N1047" i="35"/>
  <c r="M1047" i="35"/>
  <c r="L1047" i="35"/>
  <c r="K1047" i="35"/>
  <c r="P1046" i="35"/>
  <c r="O1046" i="35"/>
  <c r="N1046" i="35"/>
  <c r="M1046" i="35"/>
  <c r="L1046" i="35"/>
  <c r="K1046" i="35"/>
  <c r="P1045" i="35"/>
  <c r="O1045" i="35"/>
  <c r="N1045" i="35"/>
  <c r="M1045" i="35"/>
  <c r="L1045" i="35"/>
  <c r="K1045" i="35"/>
  <c r="P1044" i="35"/>
  <c r="O1044" i="35"/>
  <c r="N1044" i="35"/>
  <c r="M1044" i="35"/>
  <c r="L1044" i="35"/>
  <c r="K1044" i="35"/>
  <c r="P1043" i="35"/>
  <c r="O1043" i="35"/>
  <c r="N1043" i="35"/>
  <c r="M1043" i="35"/>
  <c r="L1043" i="35"/>
  <c r="K1043" i="35"/>
  <c r="P1042" i="35"/>
  <c r="O1042" i="35"/>
  <c r="N1042" i="35"/>
  <c r="M1042" i="35"/>
  <c r="L1042" i="35"/>
  <c r="K1042" i="35"/>
  <c r="P1041" i="35"/>
  <c r="O1041" i="35"/>
  <c r="N1041" i="35"/>
  <c r="M1041" i="35"/>
  <c r="L1041" i="35"/>
  <c r="K1041" i="35"/>
  <c r="P1040" i="35"/>
  <c r="O1040" i="35"/>
  <c r="N1040" i="35"/>
  <c r="M1040" i="35"/>
  <c r="L1040" i="35"/>
  <c r="K1040" i="35"/>
  <c r="P1039" i="35"/>
  <c r="O1039" i="35"/>
  <c r="N1039" i="35"/>
  <c r="M1039" i="35"/>
  <c r="L1039" i="35"/>
  <c r="K1039" i="35"/>
  <c r="P1038" i="35"/>
  <c r="O1038" i="35"/>
  <c r="N1038" i="35"/>
  <c r="M1038" i="35"/>
  <c r="L1038" i="35"/>
  <c r="K1038" i="35"/>
  <c r="P1037" i="35"/>
  <c r="O1037" i="35"/>
  <c r="N1037" i="35"/>
  <c r="M1037" i="35"/>
  <c r="L1037" i="35"/>
  <c r="K1037" i="35"/>
  <c r="P1036" i="35"/>
  <c r="O1036" i="35"/>
  <c r="N1036" i="35"/>
  <c r="M1036" i="35"/>
  <c r="L1036" i="35"/>
  <c r="K1036" i="35"/>
  <c r="P1035" i="35"/>
  <c r="O1035" i="35"/>
  <c r="N1035" i="35"/>
  <c r="M1035" i="35"/>
  <c r="L1035" i="35"/>
  <c r="K1035" i="35"/>
  <c r="P1034" i="35"/>
  <c r="O1034" i="35"/>
  <c r="N1034" i="35"/>
  <c r="M1034" i="35"/>
  <c r="L1034" i="35"/>
  <c r="K1034" i="35"/>
  <c r="P1033" i="35"/>
  <c r="O1033" i="35"/>
  <c r="N1033" i="35"/>
  <c r="M1033" i="35"/>
  <c r="L1033" i="35"/>
  <c r="K1033" i="35"/>
  <c r="P1032" i="35"/>
  <c r="O1032" i="35"/>
  <c r="N1032" i="35"/>
  <c r="M1032" i="35"/>
  <c r="L1032" i="35"/>
  <c r="K1032" i="35"/>
  <c r="P1031" i="35"/>
  <c r="O1031" i="35"/>
  <c r="N1031" i="35"/>
  <c r="M1031" i="35"/>
  <c r="L1031" i="35"/>
  <c r="K1031" i="35"/>
  <c r="P1030" i="35"/>
  <c r="O1030" i="35"/>
  <c r="N1030" i="35"/>
  <c r="M1030" i="35"/>
  <c r="L1030" i="35"/>
  <c r="K1030" i="35"/>
  <c r="P1029" i="35"/>
  <c r="O1029" i="35"/>
  <c r="N1029" i="35"/>
  <c r="M1029" i="35"/>
  <c r="L1029" i="35"/>
  <c r="K1029" i="35"/>
  <c r="P1028" i="35"/>
  <c r="O1028" i="35"/>
  <c r="N1028" i="35"/>
  <c r="M1028" i="35"/>
  <c r="L1028" i="35"/>
  <c r="K1028" i="35"/>
  <c r="P1027" i="35"/>
  <c r="O1027" i="35"/>
  <c r="N1027" i="35"/>
  <c r="M1027" i="35"/>
  <c r="L1027" i="35"/>
  <c r="K1027" i="35"/>
  <c r="P1026" i="35"/>
  <c r="O1026" i="35"/>
  <c r="N1026" i="35"/>
  <c r="M1026" i="35"/>
  <c r="L1026" i="35"/>
  <c r="K1026" i="35"/>
  <c r="P1025" i="35"/>
  <c r="O1025" i="35"/>
  <c r="N1025" i="35"/>
  <c r="M1025" i="35"/>
  <c r="L1025" i="35"/>
  <c r="K1025" i="35"/>
  <c r="P1024" i="35"/>
  <c r="O1024" i="35"/>
  <c r="N1024" i="35"/>
  <c r="M1024" i="35"/>
  <c r="L1024" i="35"/>
  <c r="K1024" i="35"/>
  <c r="P1023" i="35"/>
  <c r="O1023" i="35"/>
  <c r="N1023" i="35"/>
  <c r="M1023" i="35"/>
  <c r="L1023" i="35"/>
  <c r="K1023" i="35"/>
  <c r="P1022" i="35"/>
  <c r="O1022" i="35"/>
  <c r="N1022" i="35"/>
  <c r="M1022" i="35"/>
  <c r="L1022" i="35"/>
  <c r="K1022" i="35"/>
  <c r="P1021" i="35"/>
  <c r="O1021" i="35"/>
  <c r="N1021" i="35"/>
  <c r="M1021" i="35"/>
  <c r="L1021" i="35"/>
  <c r="K1021" i="35"/>
  <c r="P1020" i="35"/>
  <c r="O1020" i="35"/>
  <c r="N1020" i="35"/>
  <c r="M1020" i="35"/>
  <c r="L1020" i="35"/>
  <c r="K1020" i="35"/>
  <c r="P1019" i="35"/>
  <c r="O1019" i="35"/>
  <c r="N1019" i="35"/>
  <c r="M1019" i="35"/>
  <c r="L1019" i="35"/>
  <c r="K1019" i="35"/>
  <c r="P1018" i="35"/>
  <c r="O1018" i="35"/>
  <c r="N1018" i="35"/>
  <c r="M1018" i="35"/>
  <c r="L1018" i="35"/>
  <c r="K1018" i="35"/>
  <c r="P1017" i="35"/>
  <c r="O1017" i="35"/>
  <c r="N1017" i="35"/>
  <c r="M1017" i="35"/>
  <c r="L1017" i="35"/>
  <c r="K1017" i="35"/>
  <c r="P1016" i="35"/>
  <c r="O1016" i="35"/>
  <c r="N1016" i="35"/>
  <c r="M1016" i="35"/>
  <c r="L1016" i="35"/>
  <c r="K1016" i="35"/>
  <c r="P1015" i="35"/>
  <c r="O1015" i="35"/>
  <c r="N1015" i="35"/>
  <c r="M1015" i="35"/>
  <c r="L1015" i="35"/>
  <c r="K1015" i="35"/>
  <c r="P1014" i="35"/>
  <c r="O1014" i="35"/>
  <c r="N1014" i="35"/>
  <c r="M1014" i="35"/>
  <c r="L1014" i="35"/>
  <c r="K1014" i="35"/>
  <c r="P1013" i="35"/>
  <c r="O1013" i="35"/>
  <c r="N1013" i="35"/>
  <c r="M1013" i="35"/>
  <c r="L1013" i="35"/>
  <c r="K1013" i="35"/>
  <c r="P1012" i="35"/>
  <c r="O1012" i="35"/>
  <c r="N1012" i="35"/>
  <c r="M1012" i="35"/>
  <c r="L1012" i="35"/>
  <c r="K1012" i="35"/>
  <c r="P1011" i="35"/>
  <c r="O1011" i="35"/>
  <c r="N1011" i="35"/>
  <c r="M1011" i="35"/>
  <c r="L1011" i="35"/>
  <c r="K1011" i="35"/>
  <c r="P1010" i="35"/>
  <c r="O1010" i="35"/>
  <c r="N1010" i="35"/>
  <c r="M1010" i="35"/>
  <c r="L1010" i="35"/>
  <c r="K1010" i="35"/>
  <c r="P1009" i="35"/>
  <c r="O1009" i="35"/>
  <c r="N1009" i="35"/>
  <c r="M1009" i="35"/>
  <c r="L1009" i="35"/>
  <c r="K1009" i="35"/>
  <c r="P1008" i="35"/>
  <c r="O1008" i="35"/>
  <c r="N1008" i="35"/>
  <c r="M1008" i="35"/>
  <c r="L1008" i="35"/>
  <c r="K1008" i="35"/>
  <c r="P1007" i="35"/>
  <c r="O1007" i="35"/>
  <c r="N1007" i="35"/>
  <c r="M1007" i="35"/>
  <c r="L1007" i="35"/>
  <c r="K1007" i="35"/>
  <c r="P1006" i="35"/>
  <c r="O1006" i="35"/>
  <c r="N1006" i="35"/>
  <c r="M1006" i="35"/>
  <c r="L1006" i="35"/>
  <c r="K1006" i="35"/>
  <c r="P1005" i="35"/>
  <c r="O1005" i="35"/>
  <c r="N1005" i="35"/>
  <c r="M1005" i="35"/>
  <c r="L1005" i="35"/>
  <c r="K1005" i="35"/>
  <c r="P1004" i="35"/>
  <c r="O1004" i="35"/>
  <c r="N1004" i="35"/>
  <c r="M1004" i="35"/>
  <c r="L1004" i="35"/>
  <c r="K1004" i="35"/>
  <c r="P1003" i="35"/>
  <c r="O1003" i="35"/>
  <c r="N1003" i="35"/>
  <c r="M1003" i="35"/>
  <c r="L1003" i="35"/>
  <c r="K1003" i="35"/>
  <c r="P1002" i="35"/>
  <c r="O1002" i="35"/>
  <c r="N1002" i="35"/>
  <c r="M1002" i="35"/>
  <c r="L1002" i="35"/>
  <c r="K1002" i="35"/>
  <c r="P1001" i="35"/>
  <c r="O1001" i="35"/>
  <c r="N1001" i="35"/>
  <c r="M1001" i="35"/>
  <c r="L1001" i="35"/>
  <c r="K1001" i="35"/>
  <c r="P1000" i="35"/>
  <c r="O1000" i="35"/>
  <c r="N1000" i="35"/>
  <c r="M1000" i="35"/>
  <c r="L1000" i="35"/>
  <c r="K1000" i="35"/>
  <c r="P999" i="35"/>
  <c r="O999" i="35"/>
  <c r="N999" i="35"/>
  <c r="M999" i="35"/>
  <c r="L999" i="35"/>
  <c r="K999" i="35"/>
  <c r="P998" i="35"/>
  <c r="O998" i="35"/>
  <c r="N998" i="35"/>
  <c r="M998" i="35"/>
  <c r="L998" i="35"/>
  <c r="K998" i="35"/>
  <c r="P997" i="35"/>
  <c r="O997" i="35"/>
  <c r="N997" i="35"/>
  <c r="M997" i="35"/>
  <c r="L997" i="35"/>
  <c r="K997" i="35"/>
  <c r="P996" i="35"/>
  <c r="O996" i="35"/>
  <c r="N996" i="35"/>
  <c r="M996" i="35"/>
  <c r="L996" i="35"/>
  <c r="K996" i="35"/>
  <c r="P995" i="35"/>
  <c r="O995" i="35"/>
  <c r="N995" i="35"/>
  <c r="M995" i="35"/>
  <c r="L995" i="35"/>
  <c r="K995" i="35"/>
  <c r="P994" i="35"/>
  <c r="O994" i="35"/>
  <c r="N994" i="35"/>
  <c r="M994" i="35"/>
  <c r="L994" i="35"/>
  <c r="K994" i="35"/>
  <c r="P993" i="35"/>
  <c r="O993" i="35"/>
  <c r="N993" i="35"/>
  <c r="M993" i="35"/>
  <c r="L993" i="35"/>
  <c r="K993" i="35"/>
  <c r="P992" i="35"/>
  <c r="O992" i="35"/>
  <c r="N992" i="35"/>
  <c r="M992" i="35"/>
  <c r="L992" i="35"/>
  <c r="K992" i="35"/>
  <c r="P991" i="35"/>
  <c r="O991" i="35"/>
  <c r="N991" i="35"/>
  <c r="M991" i="35"/>
  <c r="L991" i="35"/>
  <c r="K991" i="35"/>
  <c r="P990" i="35"/>
  <c r="O990" i="35"/>
  <c r="N990" i="35"/>
  <c r="M990" i="35"/>
  <c r="L990" i="35"/>
  <c r="K990" i="35"/>
  <c r="P989" i="35"/>
  <c r="O989" i="35"/>
  <c r="N989" i="35"/>
  <c r="M989" i="35"/>
  <c r="L989" i="35"/>
  <c r="K989" i="35"/>
  <c r="P988" i="35"/>
  <c r="O988" i="35"/>
  <c r="N988" i="35"/>
  <c r="M988" i="35"/>
  <c r="L988" i="35"/>
  <c r="K988" i="35"/>
  <c r="P987" i="35"/>
  <c r="O987" i="35"/>
  <c r="N987" i="35"/>
  <c r="M987" i="35"/>
  <c r="L987" i="35"/>
  <c r="K987" i="35"/>
  <c r="P986" i="35"/>
  <c r="O986" i="35"/>
  <c r="N986" i="35"/>
  <c r="M986" i="35"/>
  <c r="L986" i="35"/>
  <c r="K986" i="35"/>
  <c r="P985" i="35"/>
  <c r="O985" i="35"/>
  <c r="N985" i="35"/>
  <c r="M985" i="35"/>
  <c r="L985" i="35"/>
  <c r="K985" i="35"/>
  <c r="P984" i="35"/>
  <c r="O984" i="35"/>
  <c r="N984" i="35"/>
  <c r="M984" i="35"/>
  <c r="L984" i="35"/>
  <c r="K984" i="35"/>
  <c r="P983" i="35"/>
  <c r="O983" i="35"/>
  <c r="N983" i="35"/>
  <c r="M983" i="35"/>
  <c r="L983" i="35"/>
  <c r="K983" i="35"/>
  <c r="P982" i="35"/>
  <c r="O982" i="35"/>
  <c r="N982" i="35"/>
  <c r="M982" i="35"/>
  <c r="L982" i="35"/>
  <c r="K982" i="35"/>
  <c r="P981" i="35"/>
  <c r="O981" i="35"/>
  <c r="N981" i="35"/>
  <c r="M981" i="35"/>
  <c r="L981" i="35"/>
  <c r="K981" i="35"/>
  <c r="P980" i="35"/>
  <c r="O980" i="35"/>
  <c r="N980" i="35"/>
  <c r="M980" i="35"/>
  <c r="L980" i="35"/>
  <c r="K980" i="35"/>
  <c r="P979" i="35"/>
  <c r="O979" i="35"/>
  <c r="N979" i="35"/>
  <c r="M979" i="35"/>
  <c r="L979" i="35"/>
  <c r="K979" i="35"/>
  <c r="P978" i="35"/>
  <c r="O978" i="35"/>
  <c r="N978" i="35"/>
  <c r="M978" i="35"/>
  <c r="L978" i="35"/>
  <c r="K978" i="35"/>
  <c r="P977" i="35"/>
  <c r="O977" i="35"/>
  <c r="N977" i="35"/>
  <c r="M977" i="35"/>
  <c r="L977" i="35"/>
  <c r="K977" i="35"/>
  <c r="P976" i="35"/>
  <c r="O976" i="35"/>
  <c r="N976" i="35"/>
  <c r="M976" i="35"/>
  <c r="L976" i="35"/>
  <c r="K976" i="35"/>
  <c r="P975" i="35"/>
  <c r="O975" i="35"/>
  <c r="N975" i="35"/>
  <c r="M975" i="35"/>
  <c r="L975" i="35"/>
  <c r="K975" i="35"/>
  <c r="P974" i="35"/>
  <c r="O974" i="35"/>
  <c r="N974" i="35"/>
  <c r="M974" i="35"/>
  <c r="L974" i="35"/>
  <c r="K974" i="35"/>
  <c r="P973" i="35"/>
  <c r="O973" i="35"/>
  <c r="N973" i="35"/>
  <c r="M973" i="35"/>
  <c r="L973" i="35"/>
  <c r="K973" i="35"/>
  <c r="P972" i="35"/>
  <c r="O972" i="35"/>
  <c r="N972" i="35"/>
  <c r="M972" i="35"/>
  <c r="L972" i="35"/>
  <c r="K972" i="35"/>
  <c r="P971" i="35"/>
  <c r="O971" i="35"/>
  <c r="N971" i="35"/>
  <c r="M971" i="35"/>
  <c r="L971" i="35"/>
  <c r="K971" i="35"/>
  <c r="P970" i="35"/>
  <c r="O970" i="35"/>
  <c r="N970" i="35"/>
  <c r="M970" i="35"/>
  <c r="L970" i="35"/>
  <c r="K970" i="35"/>
  <c r="P969" i="35"/>
  <c r="O969" i="35"/>
  <c r="N969" i="35"/>
  <c r="M969" i="35"/>
  <c r="L969" i="35"/>
  <c r="K969" i="35"/>
  <c r="P968" i="35"/>
  <c r="O968" i="35"/>
  <c r="N968" i="35"/>
  <c r="M968" i="35"/>
  <c r="L968" i="35"/>
  <c r="K968" i="35"/>
  <c r="P967" i="35"/>
  <c r="O967" i="35"/>
  <c r="N967" i="35"/>
  <c r="M967" i="35"/>
  <c r="L967" i="35"/>
  <c r="K967" i="35"/>
  <c r="P966" i="35"/>
  <c r="O966" i="35"/>
  <c r="N966" i="35"/>
  <c r="M966" i="35"/>
  <c r="L966" i="35"/>
  <c r="K966" i="35"/>
  <c r="P965" i="35"/>
  <c r="O965" i="35"/>
  <c r="N965" i="35"/>
  <c r="M965" i="35"/>
  <c r="L965" i="35"/>
  <c r="K965" i="35"/>
  <c r="P964" i="35"/>
  <c r="O964" i="35"/>
  <c r="N964" i="35"/>
  <c r="M964" i="35"/>
  <c r="L964" i="35"/>
  <c r="K964" i="35"/>
  <c r="P963" i="35"/>
  <c r="O963" i="35"/>
  <c r="N963" i="35"/>
  <c r="M963" i="35"/>
  <c r="L963" i="35"/>
  <c r="K963" i="35"/>
  <c r="P962" i="35"/>
  <c r="O962" i="35"/>
  <c r="N962" i="35"/>
  <c r="M962" i="35"/>
  <c r="L962" i="35"/>
  <c r="K962" i="35"/>
  <c r="P961" i="35"/>
  <c r="O961" i="35"/>
  <c r="N961" i="35"/>
  <c r="M961" i="35"/>
  <c r="L961" i="35"/>
  <c r="K961" i="35"/>
  <c r="P960" i="35"/>
  <c r="O960" i="35"/>
  <c r="N960" i="35"/>
  <c r="M960" i="35"/>
  <c r="L960" i="35"/>
  <c r="K960" i="35"/>
  <c r="P959" i="35"/>
  <c r="O959" i="35"/>
  <c r="N959" i="35"/>
  <c r="M959" i="35"/>
  <c r="L959" i="35"/>
  <c r="K959" i="35"/>
  <c r="P958" i="35"/>
  <c r="O958" i="35"/>
  <c r="N958" i="35"/>
  <c r="M958" i="35"/>
  <c r="L958" i="35"/>
  <c r="K958" i="35"/>
  <c r="P957" i="35"/>
  <c r="O957" i="35"/>
  <c r="N957" i="35"/>
  <c r="M957" i="35"/>
  <c r="L957" i="35"/>
  <c r="K957" i="35"/>
  <c r="P956" i="35"/>
  <c r="O956" i="35"/>
  <c r="N956" i="35"/>
  <c r="M956" i="35"/>
  <c r="L956" i="35"/>
  <c r="K956" i="35"/>
  <c r="P955" i="35"/>
  <c r="O955" i="35"/>
  <c r="N955" i="35"/>
  <c r="M955" i="35"/>
  <c r="L955" i="35"/>
  <c r="K955" i="35"/>
  <c r="P954" i="35"/>
  <c r="O954" i="35"/>
  <c r="N954" i="35"/>
  <c r="M954" i="35"/>
  <c r="L954" i="35"/>
  <c r="K954" i="35"/>
  <c r="P953" i="35"/>
  <c r="O953" i="35"/>
  <c r="N953" i="35"/>
  <c r="M953" i="35"/>
  <c r="L953" i="35"/>
  <c r="K953" i="35"/>
  <c r="P952" i="35"/>
  <c r="O952" i="35"/>
  <c r="N952" i="35"/>
  <c r="M952" i="35"/>
  <c r="L952" i="35"/>
  <c r="K952" i="35"/>
  <c r="P951" i="35"/>
  <c r="O951" i="35"/>
  <c r="N951" i="35"/>
  <c r="M951" i="35"/>
  <c r="L951" i="35"/>
  <c r="K951" i="35"/>
  <c r="P950" i="35"/>
  <c r="O950" i="35"/>
  <c r="N950" i="35"/>
  <c r="M950" i="35"/>
  <c r="L950" i="35"/>
  <c r="K950" i="35"/>
  <c r="P949" i="35"/>
  <c r="O949" i="35"/>
  <c r="N949" i="35"/>
  <c r="M949" i="35"/>
  <c r="L949" i="35"/>
  <c r="K949" i="35"/>
  <c r="P948" i="35"/>
  <c r="O948" i="35"/>
  <c r="N948" i="35"/>
  <c r="M948" i="35"/>
  <c r="L948" i="35"/>
  <c r="K948" i="35"/>
  <c r="P947" i="35"/>
  <c r="O947" i="35"/>
  <c r="N947" i="35"/>
  <c r="M947" i="35"/>
  <c r="L947" i="35"/>
  <c r="K947" i="35"/>
  <c r="P946" i="35"/>
  <c r="O946" i="35"/>
  <c r="N946" i="35"/>
  <c r="M946" i="35"/>
  <c r="L946" i="35"/>
  <c r="K946" i="35"/>
  <c r="P945" i="35"/>
  <c r="O945" i="35"/>
  <c r="N945" i="35"/>
  <c r="M945" i="35"/>
  <c r="L945" i="35"/>
  <c r="K945" i="35"/>
  <c r="P944" i="35"/>
  <c r="O944" i="35"/>
  <c r="N944" i="35"/>
  <c r="M944" i="35"/>
  <c r="L944" i="35"/>
  <c r="K944" i="35"/>
  <c r="P943" i="35"/>
  <c r="O943" i="35"/>
  <c r="N943" i="35"/>
  <c r="M943" i="35"/>
  <c r="L943" i="35"/>
  <c r="K943" i="35"/>
  <c r="P942" i="35"/>
  <c r="O942" i="35"/>
  <c r="N942" i="35"/>
  <c r="M942" i="35"/>
  <c r="L942" i="35"/>
  <c r="K942" i="35"/>
  <c r="P941" i="35"/>
  <c r="O941" i="35"/>
  <c r="N941" i="35"/>
  <c r="M941" i="35"/>
  <c r="L941" i="35"/>
  <c r="K941" i="35"/>
  <c r="P940" i="35"/>
  <c r="O940" i="35"/>
  <c r="N940" i="35"/>
  <c r="M940" i="35"/>
  <c r="L940" i="35"/>
  <c r="K940" i="35"/>
  <c r="P939" i="35"/>
  <c r="O939" i="35"/>
  <c r="N939" i="35"/>
  <c r="M939" i="35"/>
  <c r="L939" i="35"/>
  <c r="K939" i="35"/>
  <c r="P938" i="35"/>
  <c r="O938" i="35"/>
  <c r="N938" i="35"/>
  <c r="M938" i="35"/>
  <c r="L938" i="35"/>
  <c r="K938" i="35"/>
  <c r="P937" i="35"/>
  <c r="O937" i="35"/>
  <c r="N937" i="35"/>
  <c r="M937" i="35"/>
  <c r="L937" i="35"/>
  <c r="K937" i="35"/>
  <c r="P936" i="35"/>
  <c r="O936" i="35"/>
  <c r="N936" i="35"/>
  <c r="M936" i="35"/>
  <c r="L936" i="35"/>
  <c r="K936" i="35"/>
  <c r="P935" i="35"/>
  <c r="O935" i="35"/>
  <c r="N935" i="35"/>
  <c r="M935" i="35"/>
  <c r="L935" i="35"/>
  <c r="K935" i="35"/>
  <c r="P934" i="35"/>
  <c r="O934" i="35"/>
  <c r="N934" i="35"/>
  <c r="M934" i="35"/>
  <c r="L934" i="35"/>
  <c r="K934" i="35"/>
  <c r="P933" i="35"/>
  <c r="O933" i="35"/>
  <c r="N933" i="35"/>
  <c r="M933" i="35"/>
  <c r="L933" i="35"/>
  <c r="K933" i="35"/>
  <c r="P932" i="35"/>
  <c r="O932" i="35"/>
  <c r="N932" i="35"/>
  <c r="M932" i="35"/>
  <c r="L932" i="35"/>
  <c r="K932" i="35"/>
  <c r="P931" i="35"/>
  <c r="O931" i="35"/>
  <c r="N931" i="35"/>
  <c r="M931" i="35"/>
  <c r="L931" i="35"/>
  <c r="K931" i="35"/>
  <c r="P930" i="35"/>
  <c r="O930" i="35"/>
  <c r="N930" i="35"/>
  <c r="M930" i="35"/>
  <c r="L930" i="35"/>
  <c r="K930" i="35"/>
  <c r="P929" i="35"/>
  <c r="O929" i="35"/>
  <c r="N929" i="35"/>
  <c r="M929" i="35"/>
  <c r="L929" i="35"/>
  <c r="K929" i="35"/>
  <c r="P928" i="35"/>
  <c r="O928" i="35"/>
  <c r="N928" i="35"/>
  <c r="M928" i="35"/>
  <c r="L928" i="35"/>
  <c r="K928" i="35"/>
  <c r="P927" i="35"/>
  <c r="O927" i="35"/>
  <c r="N927" i="35"/>
  <c r="M927" i="35"/>
  <c r="L927" i="35"/>
  <c r="K927" i="35"/>
  <c r="P926" i="35"/>
  <c r="O926" i="35"/>
  <c r="N926" i="35"/>
  <c r="M926" i="35"/>
  <c r="L926" i="35"/>
  <c r="K926" i="35"/>
  <c r="P925" i="35"/>
  <c r="O925" i="35"/>
  <c r="N925" i="35"/>
  <c r="M925" i="35"/>
  <c r="L925" i="35"/>
  <c r="K925" i="35"/>
  <c r="P924" i="35"/>
  <c r="O924" i="35"/>
  <c r="N924" i="35"/>
  <c r="M924" i="35"/>
  <c r="L924" i="35"/>
  <c r="K924" i="35"/>
  <c r="P923" i="35"/>
  <c r="O923" i="35"/>
  <c r="N923" i="35"/>
  <c r="M923" i="35"/>
  <c r="L923" i="35"/>
  <c r="K923" i="35"/>
  <c r="P922" i="35"/>
  <c r="O922" i="35"/>
  <c r="N922" i="35"/>
  <c r="M922" i="35"/>
  <c r="L922" i="35"/>
  <c r="K922" i="35"/>
  <c r="P921" i="35"/>
  <c r="O921" i="35"/>
  <c r="N921" i="35"/>
  <c r="M921" i="35"/>
  <c r="L921" i="35"/>
  <c r="K921" i="35"/>
  <c r="P920" i="35"/>
  <c r="O920" i="35"/>
  <c r="N920" i="35"/>
  <c r="M920" i="35"/>
  <c r="L920" i="35"/>
  <c r="K920" i="35"/>
  <c r="P919" i="35"/>
  <c r="O919" i="35"/>
  <c r="N919" i="35"/>
  <c r="M919" i="35"/>
  <c r="L919" i="35"/>
  <c r="K919" i="35"/>
  <c r="P918" i="35"/>
  <c r="O918" i="35"/>
  <c r="N918" i="35"/>
  <c r="M918" i="35"/>
  <c r="L918" i="35"/>
  <c r="K918" i="35"/>
  <c r="P917" i="35"/>
  <c r="O917" i="35"/>
  <c r="N917" i="35"/>
  <c r="M917" i="35"/>
  <c r="L917" i="35"/>
  <c r="K917" i="35"/>
  <c r="P916" i="35"/>
  <c r="O916" i="35"/>
  <c r="N916" i="35"/>
  <c r="M916" i="35"/>
  <c r="L916" i="35"/>
  <c r="K916" i="35"/>
  <c r="P915" i="35"/>
  <c r="O915" i="35"/>
  <c r="N915" i="35"/>
  <c r="M915" i="35"/>
  <c r="L915" i="35"/>
  <c r="K915" i="35"/>
  <c r="P914" i="35"/>
  <c r="O914" i="35"/>
  <c r="N914" i="35"/>
  <c r="M914" i="35"/>
  <c r="L914" i="35"/>
  <c r="K914" i="35"/>
  <c r="P913" i="35"/>
  <c r="O913" i="35"/>
  <c r="N913" i="35"/>
  <c r="M913" i="35"/>
  <c r="L913" i="35"/>
  <c r="K913" i="35"/>
  <c r="P912" i="35"/>
  <c r="O912" i="35"/>
  <c r="N912" i="35"/>
  <c r="M912" i="35"/>
  <c r="L912" i="35"/>
  <c r="K912" i="35"/>
  <c r="P911" i="35"/>
  <c r="O911" i="35"/>
  <c r="N911" i="35"/>
  <c r="M911" i="35"/>
  <c r="L911" i="35"/>
  <c r="K911" i="35"/>
  <c r="P910" i="35"/>
  <c r="O910" i="35"/>
  <c r="N910" i="35"/>
  <c r="M910" i="35"/>
  <c r="L910" i="35"/>
  <c r="K910" i="35"/>
  <c r="P909" i="35"/>
  <c r="O909" i="35"/>
  <c r="N909" i="35"/>
  <c r="M909" i="35"/>
  <c r="L909" i="35"/>
  <c r="K909" i="35"/>
  <c r="P908" i="35"/>
  <c r="O908" i="35"/>
  <c r="N908" i="35"/>
  <c r="M908" i="35"/>
  <c r="L908" i="35"/>
  <c r="K908" i="35"/>
  <c r="P907" i="35"/>
  <c r="O907" i="35"/>
  <c r="N907" i="35"/>
  <c r="M907" i="35"/>
  <c r="L907" i="35"/>
  <c r="K907" i="35"/>
  <c r="P906" i="35"/>
  <c r="O906" i="35"/>
  <c r="N906" i="35"/>
  <c r="M906" i="35"/>
  <c r="L906" i="35"/>
  <c r="K906" i="35"/>
  <c r="P905" i="35"/>
  <c r="O905" i="35"/>
  <c r="N905" i="35"/>
  <c r="M905" i="35"/>
  <c r="L905" i="35"/>
  <c r="K905" i="35"/>
  <c r="P904" i="35"/>
  <c r="O904" i="35"/>
  <c r="N904" i="35"/>
  <c r="M904" i="35"/>
  <c r="L904" i="35"/>
  <c r="K904" i="35"/>
  <c r="P903" i="35"/>
  <c r="O903" i="35"/>
  <c r="N903" i="35"/>
  <c r="M903" i="35"/>
  <c r="L903" i="35"/>
  <c r="K903" i="35"/>
  <c r="P902" i="35"/>
  <c r="O902" i="35"/>
  <c r="N902" i="35"/>
  <c r="M902" i="35"/>
  <c r="L902" i="35"/>
  <c r="K902" i="35"/>
  <c r="P901" i="35"/>
  <c r="O901" i="35"/>
  <c r="N901" i="35"/>
  <c r="M901" i="35"/>
  <c r="L901" i="35"/>
  <c r="K901" i="35"/>
  <c r="P900" i="35"/>
  <c r="O900" i="35"/>
  <c r="N900" i="35"/>
  <c r="M900" i="35"/>
  <c r="L900" i="35"/>
  <c r="K900" i="35"/>
  <c r="P899" i="35"/>
  <c r="O899" i="35"/>
  <c r="N899" i="35"/>
  <c r="M899" i="35"/>
  <c r="L899" i="35"/>
  <c r="K899" i="35"/>
  <c r="P898" i="35"/>
  <c r="O898" i="35"/>
  <c r="N898" i="35"/>
  <c r="M898" i="35"/>
  <c r="L898" i="35"/>
  <c r="K898" i="35"/>
  <c r="P897" i="35"/>
  <c r="O897" i="35"/>
  <c r="N897" i="35"/>
  <c r="M897" i="35"/>
  <c r="L897" i="35"/>
  <c r="K897" i="35"/>
  <c r="P896" i="35"/>
  <c r="O896" i="35"/>
  <c r="N896" i="35"/>
  <c r="M896" i="35"/>
  <c r="L896" i="35"/>
  <c r="K896" i="35"/>
  <c r="P895" i="35"/>
  <c r="O895" i="35"/>
  <c r="N895" i="35"/>
  <c r="M895" i="35"/>
  <c r="L895" i="35"/>
  <c r="K895" i="35"/>
  <c r="P894" i="35"/>
  <c r="O894" i="35"/>
  <c r="N894" i="35"/>
  <c r="M894" i="35"/>
  <c r="L894" i="35"/>
  <c r="K894" i="35"/>
  <c r="P893" i="35"/>
  <c r="O893" i="35"/>
  <c r="N893" i="35"/>
  <c r="M893" i="35"/>
  <c r="L893" i="35"/>
  <c r="K893" i="35"/>
  <c r="P892" i="35"/>
  <c r="O892" i="35"/>
  <c r="N892" i="35"/>
  <c r="M892" i="35"/>
  <c r="L892" i="35"/>
  <c r="K892" i="35"/>
  <c r="P891" i="35"/>
  <c r="O891" i="35"/>
  <c r="N891" i="35"/>
  <c r="M891" i="35"/>
  <c r="L891" i="35"/>
  <c r="K891" i="35"/>
  <c r="P890" i="35"/>
  <c r="O890" i="35"/>
  <c r="N890" i="35"/>
  <c r="M890" i="35"/>
  <c r="L890" i="35"/>
  <c r="K890" i="35"/>
  <c r="P889" i="35"/>
  <c r="O889" i="35"/>
  <c r="N889" i="35"/>
  <c r="M889" i="35"/>
  <c r="L889" i="35"/>
  <c r="K889" i="35"/>
  <c r="P888" i="35"/>
  <c r="O888" i="35"/>
  <c r="N888" i="35"/>
  <c r="M888" i="35"/>
  <c r="L888" i="35"/>
  <c r="K888" i="35"/>
  <c r="P887" i="35"/>
  <c r="O887" i="35"/>
  <c r="N887" i="35"/>
  <c r="M887" i="35"/>
  <c r="L887" i="35"/>
  <c r="K887" i="35"/>
  <c r="P886" i="35"/>
  <c r="O886" i="35"/>
  <c r="N886" i="35"/>
  <c r="M886" i="35"/>
  <c r="L886" i="35"/>
  <c r="K886" i="35"/>
  <c r="P885" i="35"/>
  <c r="O885" i="35"/>
  <c r="N885" i="35"/>
  <c r="M885" i="35"/>
  <c r="L885" i="35"/>
  <c r="K885" i="35"/>
  <c r="P884" i="35"/>
  <c r="O884" i="35"/>
  <c r="N884" i="35"/>
  <c r="M884" i="35"/>
  <c r="L884" i="35"/>
  <c r="K884" i="35"/>
  <c r="P883" i="35"/>
  <c r="O883" i="35"/>
  <c r="N883" i="35"/>
  <c r="M883" i="35"/>
  <c r="L883" i="35"/>
  <c r="K883" i="35"/>
  <c r="P882" i="35"/>
  <c r="O882" i="35"/>
  <c r="N882" i="35"/>
  <c r="M882" i="35"/>
  <c r="L882" i="35"/>
  <c r="K882" i="35"/>
  <c r="P881" i="35"/>
  <c r="O881" i="35"/>
  <c r="N881" i="35"/>
  <c r="M881" i="35"/>
  <c r="L881" i="35"/>
  <c r="K881" i="35"/>
  <c r="P880" i="35"/>
  <c r="O880" i="35"/>
  <c r="N880" i="35"/>
  <c r="M880" i="35"/>
  <c r="L880" i="35"/>
  <c r="K880" i="35"/>
  <c r="P879" i="35"/>
  <c r="O879" i="35"/>
  <c r="N879" i="35"/>
  <c r="M879" i="35"/>
  <c r="L879" i="35"/>
  <c r="K879" i="35"/>
  <c r="P878" i="35"/>
  <c r="O878" i="35"/>
  <c r="N878" i="35"/>
  <c r="M878" i="35"/>
  <c r="L878" i="35"/>
  <c r="K878" i="35"/>
  <c r="P877" i="35"/>
  <c r="O877" i="35"/>
  <c r="N877" i="35"/>
  <c r="M877" i="35"/>
  <c r="L877" i="35"/>
  <c r="K877" i="35"/>
  <c r="P876" i="35"/>
  <c r="O876" i="35"/>
  <c r="N876" i="35"/>
  <c r="M876" i="35"/>
  <c r="L876" i="35"/>
  <c r="K876" i="35"/>
  <c r="P875" i="35"/>
  <c r="O875" i="35"/>
  <c r="N875" i="35"/>
  <c r="M875" i="35"/>
  <c r="L875" i="35"/>
  <c r="K875" i="35"/>
  <c r="P874" i="35"/>
  <c r="O874" i="35"/>
  <c r="N874" i="35"/>
  <c r="M874" i="35"/>
  <c r="L874" i="35"/>
  <c r="K874" i="35"/>
  <c r="P873" i="35"/>
  <c r="O873" i="35"/>
  <c r="N873" i="35"/>
  <c r="M873" i="35"/>
  <c r="L873" i="35"/>
  <c r="K873" i="35"/>
  <c r="P872" i="35"/>
  <c r="O872" i="35"/>
  <c r="N872" i="35"/>
  <c r="M872" i="35"/>
  <c r="L872" i="35"/>
  <c r="K872" i="35"/>
  <c r="P871" i="35"/>
  <c r="O871" i="35"/>
  <c r="N871" i="35"/>
  <c r="M871" i="35"/>
  <c r="L871" i="35"/>
  <c r="K871" i="35"/>
  <c r="P870" i="35"/>
  <c r="O870" i="35"/>
  <c r="N870" i="35"/>
  <c r="M870" i="35"/>
  <c r="L870" i="35"/>
  <c r="K870" i="35"/>
  <c r="P869" i="35"/>
  <c r="O869" i="35"/>
  <c r="N869" i="35"/>
  <c r="M869" i="35"/>
  <c r="L869" i="35"/>
  <c r="K869" i="35"/>
  <c r="P868" i="35"/>
  <c r="O868" i="35"/>
  <c r="N868" i="35"/>
  <c r="M868" i="35"/>
  <c r="L868" i="35"/>
  <c r="K868" i="35"/>
  <c r="P867" i="35"/>
  <c r="O867" i="35"/>
  <c r="N867" i="35"/>
  <c r="M867" i="35"/>
  <c r="L867" i="35"/>
  <c r="K867" i="35"/>
  <c r="P866" i="35"/>
  <c r="O866" i="35"/>
  <c r="N866" i="35"/>
  <c r="M866" i="35"/>
  <c r="L866" i="35"/>
  <c r="K866" i="35"/>
  <c r="P865" i="35"/>
  <c r="O865" i="35"/>
  <c r="N865" i="35"/>
  <c r="M865" i="35"/>
  <c r="L865" i="35"/>
  <c r="K865" i="35"/>
  <c r="P864" i="35"/>
  <c r="O864" i="35"/>
  <c r="N864" i="35"/>
  <c r="M864" i="35"/>
  <c r="L864" i="35"/>
  <c r="K864" i="35"/>
  <c r="P863" i="35"/>
  <c r="O863" i="35"/>
  <c r="N863" i="35"/>
  <c r="M863" i="35"/>
  <c r="L863" i="35"/>
  <c r="K863" i="35"/>
  <c r="P862" i="35"/>
  <c r="O862" i="35"/>
  <c r="N862" i="35"/>
  <c r="M862" i="35"/>
  <c r="L862" i="35"/>
  <c r="K862" i="35"/>
  <c r="P861" i="35"/>
  <c r="O861" i="35"/>
  <c r="N861" i="35"/>
  <c r="M861" i="35"/>
  <c r="L861" i="35"/>
  <c r="K861" i="35"/>
  <c r="P860" i="35"/>
  <c r="O860" i="35"/>
  <c r="N860" i="35"/>
  <c r="M860" i="35"/>
  <c r="L860" i="35"/>
  <c r="K860" i="35"/>
  <c r="P859" i="35"/>
  <c r="O859" i="35"/>
  <c r="N859" i="35"/>
  <c r="M859" i="35"/>
  <c r="L859" i="35"/>
  <c r="K859" i="35"/>
  <c r="P858" i="35"/>
  <c r="O858" i="35"/>
  <c r="N858" i="35"/>
  <c r="M858" i="35"/>
  <c r="L858" i="35"/>
  <c r="K858" i="35"/>
  <c r="P857" i="35"/>
  <c r="O857" i="35"/>
  <c r="N857" i="35"/>
  <c r="M857" i="35"/>
  <c r="L857" i="35"/>
  <c r="K857" i="35"/>
  <c r="P856" i="35"/>
  <c r="O856" i="35"/>
  <c r="N856" i="35"/>
  <c r="M856" i="35"/>
  <c r="L856" i="35"/>
  <c r="K856" i="35"/>
  <c r="P855" i="35"/>
  <c r="O855" i="35"/>
  <c r="N855" i="35"/>
  <c r="M855" i="35"/>
  <c r="L855" i="35"/>
  <c r="K855" i="35"/>
  <c r="P854" i="35"/>
  <c r="O854" i="35"/>
  <c r="N854" i="35"/>
  <c r="M854" i="35"/>
  <c r="L854" i="35"/>
  <c r="K854" i="35"/>
  <c r="P853" i="35"/>
  <c r="O853" i="35"/>
  <c r="N853" i="35"/>
  <c r="M853" i="35"/>
  <c r="L853" i="35"/>
  <c r="K853" i="35"/>
  <c r="P852" i="35"/>
  <c r="O852" i="35"/>
  <c r="N852" i="35"/>
  <c r="M852" i="35"/>
  <c r="L852" i="35"/>
  <c r="K852" i="35"/>
  <c r="P851" i="35"/>
  <c r="O851" i="35"/>
  <c r="N851" i="35"/>
  <c r="M851" i="35"/>
  <c r="L851" i="35"/>
  <c r="K851" i="35"/>
  <c r="P850" i="35"/>
  <c r="O850" i="35"/>
  <c r="N850" i="35"/>
  <c r="M850" i="35"/>
  <c r="L850" i="35"/>
  <c r="K850" i="35"/>
  <c r="P849" i="35"/>
  <c r="O849" i="35"/>
  <c r="N849" i="35"/>
  <c r="M849" i="35"/>
  <c r="L849" i="35"/>
  <c r="K849" i="35"/>
  <c r="P848" i="35"/>
  <c r="O848" i="35"/>
  <c r="N848" i="35"/>
  <c r="M848" i="35"/>
  <c r="L848" i="35"/>
  <c r="K848" i="35"/>
  <c r="P847" i="35"/>
  <c r="O847" i="35"/>
  <c r="N847" i="35"/>
  <c r="M847" i="35"/>
  <c r="L847" i="35"/>
  <c r="K847" i="35"/>
  <c r="P846" i="35"/>
  <c r="O846" i="35"/>
  <c r="N846" i="35"/>
  <c r="M846" i="35"/>
  <c r="L846" i="35"/>
  <c r="K846" i="35"/>
  <c r="P845" i="35"/>
  <c r="O845" i="35"/>
  <c r="N845" i="35"/>
  <c r="M845" i="35"/>
  <c r="L845" i="35"/>
  <c r="K845" i="35"/>
  <c r="P844" i="35"/>
  <c r="O844" i="35"/>
  <c r="N844" i="35"/>
  <c r="M844" i="35"/>
  <c r="L844" i="35"/>
  <c r="K844" i="35"/>
  <c r="P843" i="35"/>
  <c r="O843" i="35"/>
  <c r="N843" i="35"/>
  <c r="M843" i="35"/>
  <c r="L843" i="35"/>
  <c r="K843" i="35"/>
  <c r="P842" i="35"/>
  <c r="O842" i="35"/>
  <c r="N842" i="35"/>
  <c r="M842" i="35"/>
  <c r="L842" i="35"/>
  <c r="K842" i="35"/>
  <c r="P841" i="35"/>
  <c r="O841" i="35"/>
  <c r="N841" i="35"/>
  <c r="M841" i="35"/>
  <c r="L841" i="35"/>
  <c r="K841" i="35"/>
  <c r="P840" i="35"/>
  <c r="O840" i="35"/>
  <c r="N840" i="35"/>
  <c r="M840" i="35"/>
  <c r="L840" i="35"/>
  <c r="K840" i="35"/>
  <c r="P839" i="35"/>
  <c r="O839" i="35"/>
  <c r="N839" i="35"/>
  <c r="M839" i="35"/>
  <c r="L839" i="35"/>
  <c r="K839" i="35"/>
  <c r="P838" i="35"/>
  <c r="O838" i="35"/>
  <c r="N838" i="35"/>
  <c r="M838" i="35"/>
  <c r="L838" i="35"/>
  <c r="K838" i="35"/>
  <c r="P837" i="35"/>
  <c r="O837" i="35"/>
  <c r="N837" i="35"/>
  <c r="M837" i="35"/>
  <c r="L837" i="35"/>
  <c r="K837" i="35"/>
  <c r="P836" i="35"/>
  <c r="O836" i="35"/>
  <c r="N836" i="35"/>
  <c r="M836" i="35"/>
  <c r="L836" i="35"/>
  <c r="K836" i="35"/>
  <c r="P835" i="35"/>
  <c r="O835" i="35"/>
  <c r="N835" i="35"/>
  <c r="M835" i="35"/>
  <c r="L835" i="35"/>
  <c r="K835" i="35"/>
  <c r="P834" i="35"/>
  <c r="O834" i="35"/>
  <c r="N834" i="35"/>
  <c r="M834" i="35"/>
  <c r="L834" i="35"/>
  <c r="K834" i="35"/>
  <c r="P833" i="35"/>
  <c r="O833" i="35"/>
  <c r="N833" i="35"/>
  <c r="M833" i="35"/>
  <c r="L833" i="35"/>
  <c r="K833" i="35"/>
  <c r="P832" i="35"/>
  <c r="O832" i="35"/>
  <c r="N832" i="35"/>
  <c r="M832" i="35"/>
  <c r="L832" i="35"/>
  <c r="K832" i="35"/>
  <c r="P831" i="35"/>
  <c r="O831" i="35"/>
  <c r="N831" i="35"/>
  <c r="M831" i="35"/>
  <c r="L831" i="35"/>
  <c r="K831" i="35"/>
  <c r="P830" i="35"/>
  <c r="O830" i="35"/>
  <c r="N830" i="35"/>
  <c r="M830" i="35"/>
  <c r="L830" i="35"/>
  <c r="K830" i="35"/>
  <c r="P829" i="35"/>
  <c r="O829" i="35"/>
  <c r="N829" i="35"/>
  <c r="M829" i="35"/>
  <c r="L829" i="35"/>
  <c r="K829" i="35"/>
  <c r="P828" i="35"/>
  <c r="O828" i="35"/>
  <c r="N828" i="35"/>
  <c r="M828" i="35"/>
  <c r="L828" i="35"/>
  <c r="K828" i="35"/>
  <c r="P827" i="35"/>
  <c r="O827" i="35"/>
  <c r="N827" i="35"/>
  <c r="M827" i="35"/>
  <c r="L827" i="35"/>
  <c r="K827" i="35"/>
  <c r="P826" i="35"/>
  <c r="O826" i="35"/>
  <c r="N826" i="35"/>
  <c r="M826" i="35"/>
  <c r="L826" i="35"/>
  <c r="K826" i="35"/>
  <c r="P825" i="35"/>
  <c r="O825" i="35"/>
  <c r="N825" i="35"/>
  <c r="M825" i="35"/>
  <c r="L825" i="35"/>
  <c r="K825" i="35"/>
  <c r="P824" i="35"/>
  <c r="O824" i="35"/>
  <c r="N824" i="35"/>
  <c r="M824" i="35"/>
  <c r="L824" i="35"/>
  <c r="K824" i="35"/>
  <c r="P823" i="35"/>
  <c r="O823" i="35"/>
  <c r="N823" i="35"/>
  <c r="M823" i="35"/>
  <c r="L823" i="35"/>
  <c r="K823" i="35"/>
  <c r="P822" i="35"/>
  <c r="O822" i="35"/>
  <c r="N822" i="35"/>
  <c r="M822" i="35"/>
  <c r="L822" i="35"/>
  <c r="K822" i="35"/>
  <c r="P821" i="35"/>
  <c r="O821" i="35"/>
  <c r="N821" i="35"/>
  <c r="M821" i="35"/>
  <c r="L821" i="35"/>
  <c r="K821" i="35"/>
  <c r="P820" i="35"/>
  <c r="O820" i="35"/>
  <c r="N820" i="35"/>
  <c r="M820" i="35"/>
  <c r="L820" i="35"/>
  <c r="K820" i="35"/>
  <c r="P819" i="35"/>
  <c r="O819" i="35"/>
  <c r="N819" i="35"/>
  <c r="M819" i="35"/>
  <c r="L819" i="35"/>
  <c r="K819" i="35"/>
  <c r="P818" i="35"/>
  <c r="O818" i="35"/>
  <c r="N818" i="35"/>
  <c r="M818" i="35"/>
  <c r="L818" i="35"/>
  <c r="K818" i="35"/>
  <c r="P817" i="35"/>
  <c r="O817" i="35"/>
  <c r="N817" i="35"/>
  <c r="M817" i="35"/>
  <c r="L817" i="35"/>
  <c r="K817" i="35"/>
  <c r="P816" i="35"/>
  <c r="O816" i="35"/>
  <c r="N816" i="35"/>
  <c r="M816" i="35"/>
  <c r="L816" i="35"/>
  <c r="K816" i="35"/>
  <c r="P815" i="35"/>
  <c r="O815" i="35"/>
  <c r="N815" i="35"/>
  <c r="M815" i="35"/>
  <c r="L815" i="35"/>
  <c r="K815" i="35"/>
  <c r="P814" i="35"/>
  <c r="O814" i="35"/>
  <c r="N814" i="35"/>
  <c r="M814" i="35"/>
  <c r="L814" i="35"/>
  <c r="K814" i="35"/>
  <c r="P813" i="35"/>
  <c r="O813" i="35"/>
  <c r="N813" i="35"/>
  <c r="M813" i="35"/>
  <c r="L813" i="35"/>
  <c r="K813" i="35"/>
  <c r="P812" i="35"/>
  <c r="O812" i="35"/>
  <c r="N812" i="35"/>
  <c r="M812" i="35"/>
  <c r="L812" i="35"/>
  <c r="K812" i="35"/>
  <c r="P811" i="35"/>
  <c r="O811" i="35"/>
  <c r="N811" i="35"/>
  <c r="M811" i="35"/>
  <c r="L811" i="35"/>
  <c r="K811" i="35"/>
  <c r="P810" i="35"/>
  <c r="O810" i="35"/>
  <c r="N810" i="35"/>
  <c r="M810" i="35"/>
  <c r="L810" i="35"/>
  <c r="K810" i="35"/>
  <c r="P809" i="35"/>
  <c r="O809" i="35"/>
  <c r="N809" i="35"/>
  <c r="M809" i="35"/>
  <c r="L809" i="35"/>
  <c r="K809" i="35"/>
  <c r="P808" i="35"/>
  <c r="O808" i="35"/>
  <c r="N808" i="35"/>
  <c r="M808" i="35"/>
  <c r="L808" i="35"/>
  <c r="K808" i="35"/>
  <c r="P807" i="35"/>
  <c r="O807" i="35"/>
  <c r="N807" i="35"/>
  <c r="M807" i="35"/>
  <c r="L807" i="35"/>
  <c r="K807" i="35"/>
  <c r="P806" i="35"/>
  <c r="O806" i="35"/>
  <c r="N806" i="35"/>
  <c r="M806" i="35"/>
  <c r="L806" i="35"/>
  <c r="K806" i="35"/>
  <c r="P805" i="35"/>
  <c r="O805" i="35"/>
  <c r="N805" i="35"/>
  <c r="M805" i="35"/>
  <c r="L805" i="35"/>
  <c r="K805" i="35"/>
  <c r="P804" i="35"/>
  <c r="O804" i="35"/>
  <c r="N804" i="35"/>
  <c r="M804" i="35"/>
  <c r="L804" i="35"/>
  <c r="K804" i="35"/>
  <c r="P803" i="35"/>
  <c r="O803" i="35"/>
  <c r="N803" i="35"/>
  <c r="M803" i="35"/>
  <c r="L803" i="35"/>
  <c r="K803" i="35"/>
  <c r="P802" i="35"/>
  <c r="O802" i="35"/>
  <c r="N802" i="35"/>
  <c r="M802" i="35"/>
  <c r="L802" i="35"/>
  <c r="K802" i="35"/>
  <c r="P801" i="35"/>
  <c r="O801" i="35"/>
  <c r="N801" i="35"/>
  <c r="M801" i="35"/>
  <c r="L801" i="35"/>
  <c r="K801" i="35"/>
  <c r="P800" i="35"/>
  <c r="O800" i="35"/>
  <c r="N800" i="35"/>
  <c r="M800" i="35"/>
  <c r="L800" i="35"/>
  <c r="K800" i="35"/>
  <c r="P799" i="35"/>
  <c r="O799" i="35"/>
  <c r="N799" i="35"/>
  <c r="M799" i="35"/>
  <c r="L799" i="35"/>
  <c r="K799" i="35"/>
  <c r="P798" i="35"/>
  <c r="O798" i="35"/>
  <c r="N798" i="35"/>
  <c r="M798" i="35"/>
  <c r="L798" i="35"/>
  <c r="K798" i="35"/>
  <c r="P797" i="35"/>
  <c r="O797" i="35"/>
  <c r="N797" i="35"/>
  <c r="M797" i="35"/>
  <c r="L797" i="35"/>
  <c r="K797" i="35"/>
  <c r="P796" i="35"/>
  <c r="O796" i="35"/>
  <c r="N796" i="35"/>
  <c r="M796" i="35"/>
  <c r="L796" i="35"/>
  <c r="K796" i="35"/>
  <c r="P795" i="35"/>
  <c r="O795" i="35"/>
  <c r="N795" i="35"/>
  <c r="M795" i="35"/>
  <c r="L795" i="35"/>
  <c r="K795" i="35"/>
  <c r="P794" i="35"/>
  <c r="O794" i="35"/>
  <c r="N794" i="35"/>
  <c r="M794" i="35"/>
  <c r="L794" i="35"/>
  <c r="K794" i="35"/>
  <c r="P793" i="35"/>
  <c r="O793" i="35"/>
  <c r="N793" i="35"/>
  <c r="M793" i="35"/>
  <c r="L793" i="35"/>
  <c r="K793" i="35"/>
  <c r="P792" i="35"/>
  <c r="O792" i="35"/>
  <c r="N792" i="35"/>
  <c r="M792" i="35"/>
  <c r="L792" i="35"/>
  <c r="K792" i="35"/>
  <c r="P791" i="35"/>
  <c r="O791" i="35"/>
  <c r="N791" i="35"/>
  <c r="M791" i="35"/>
  <c r="L791" i="35"/>
  <c r="K791" i="35"/>
  <c r="P790" i="35"/>
  <c r="O790" i="35"/>
  <c r="N790" i="35"/>
  <c r="M790" i="35"/>
  <c r="L790" i="35"/>
  <c r="K790" i="35"/>
  <c r="P789" i="35"/>
  <c r="O789" i="35"/>
  <c r="N789" i="35"/>
  <c r="M789" i="35"/>
  <c r="L789" i="35"/>
  <c r="K789" i="35"/>
  <c r="P788" i="35"/>
  <c r="O788" i="35"/>
  <c r="N788" i="35"/>
  <c r="M788" i="35"/>
  <c r="L788" i="35"/>
  <c r="K788" i="35"/>
  <c r="P787" i="35"/>
  <c r="O787" i="35"/>
  <c r="N787" i="35"/>
  <c r="M787" i="35"/>
  <c r="L787" i="35"/>
  <c r="K787" i="35"/>
  <c r="P786" i="35"/>
  <c r="O786" i="35"/>
  <c r="N786" i="35"/>
  <c r="M786" i="35"/>
  <c r="L786" i="35"/>
  <c r="K786" i="35"/>
  <c r="P785" i="35"/>
  <c r="O785" i="35"/>
  <c r="N785" i="35"/>
  <c r="M785" i="35"/>
  <c r="L785" i="35"/>
  <c r="K785" i="35"/>
  <c r="P784" i="35"/>
  <c r="O784" i="35"/>
  <c r="N784" i="35"/>
  <c r="M784" i="35"/>
  <c r="L784" i="35"/>
  <c r="K784" i="35"/>
  <c r="P783" i="35"/>
  <c r="O783" i="35"/>
  <c r="N783" i="35"/>
  <c r="M783" i="35"/>
  <c r="L783" i="35"/>
  <c r="K783" i="35"/>
  <c r="P782" i="35"/>
  <c r="O782" i="35"/>
  <c r="N782" i="35"/>
  <c r="M782" i="35"/>
  <c r="L782" i="35"/>
  <c r="K782" i="35"/>
  <c r="P781" i="35"/>
  <c r="O781" i="35"/>
  <c r="N781" i="35"/>
  <c r="M781" i="35"/>
  <c r="L781" i="35"/>
  <c r="K781" i="35"/>
  <c r="P780" i="35"/>
  <c r="O780" i="35"/>
  <c r="N780" i="35"/>
  <c r="M780" i="35"/>
  <c r="L780" i="35"/>
  <c r="K780" i="35"/>
  <c r="P779" i="35"/>
  <c r="O779" i="35"/>
  <c r="N779" i="35"/>
  <c r="M779" i="35"/>
  <c r="L779" i="35"/>
  <c r="K779" i="35"/>
  <c r="P778" i="35"/>
  <c r="O778" i="35"/>
  <c r="N778" i="35"/>
  <c r="M778" i="35"/>
  <c r="L778" i="35"/>
  <c r="K778" i="35"/>
  <c r="P777" i="35"/>
  <c r="O777" i="35"/>
  <c r="N777" i="35"/>
  <c r="M777" i="35"/>
  <c r="L777" i="35"/>
  <c r="K777" i="35"/>
  <c r="P776" i="35"/>
  <c r="O776" i="35"/>
  <c r="N776" i="35"/>
  <c r="M776" i="35"/>
  <c r="L776" i="35"/>
  <c r="K776" i="35"/>
  <c r="P775" i="35"/>
  <c r="O775" i="35"/>
  <c r="N775" i="35"/>
  <c r="M775" i="35"/>
  <c r="L775" i="35"/>
  <c r="K775" i="35"/>
  <c r="P774" i="35"/>
  <c r="O774" i="35"/>
  <c r="N774" i="35"/>
  <c r="M774" i="35"/>
  <c r="L774" i="35"/>
  <c r="K774" i="35"/>
  <c r="P773" i="35"/>
  <c r="O773" i="35"/>
  <c r="N773" i="35"/>
  <c r="M773" i="35"/>
  <c r="L773" i="35"/>
  <c r="K773" i="35"/>
  <c r="P772" i="35"/>
  <c r="O772" i="35"/>
  <c r="N772" i="35"/>
  <c r="M772" i="35"/>
  <c r="L772" i="35"/>
  <c r="K772" i="35"/>
  <c r="P771" i="35"/>
  <c r="O771" i="35"/>
  <c r="N771" i="35"/>
  <c r="M771" i="35"/>
  <c r="L771" i="35"/>
  <c r="K771" i="35"/>
  <c r="P770" i="35"/>
  <c r="O770" i="35"/>
  <c r="N770" i="35"/>
  <c r="M770" i="35"/>
  <c r="L770" i="35"/>
  <c r="K770" i="35"/>
  <c r="P769" i="35"/>
  <c r="O769" i="35"/>
  <c r="N769" i="35"/>
  <c r="M769" i="35"/>
  <c r="L769" i="35"/>
  <c r="K769" i="35"/>
  <c r="P768" i="35"/>
  <c r="O768" i="35"/>
  <c r="N768" i="35"/>
  <c r="M768" i="35"/>
  <c r="L768" i="35"/>
  <c r="K768" i="35"/>
  <c r="P767" i="35"/>
  <c r="O767" i="35"/>
  <c r="N767" i="35"/>
  <c r="M767" i="35"/>
  <c r="L767" i="35"/>
  <c r="K767" i="35"/>
  <c r="P766" i="35"/>
  <c r="O766" i="35"/>
  <c r="N766" i="35"/>
  <c r="M766" i="35"/>
  <c r="L766" i="35"/>
  <c r="K766" i="35"/>
  <c r="P765" i="35"/>
  <c r="O765" i="35"/>
  <c r="N765" i="35"/>
  <c r="M765" i="35"/>
  <c r="L765" i="35"/>
  <c r="K765" i="35"/>
  <c r="P764" i="35"/>
  <c r="O764" i="35"/>
  <c r="N764" i="35"/>
  <c r="M764" i="35"/>
  <c r="L764" i="35"/>
  <c r="K764" i="35"/>
  <c r="P763" i="35"/>
  <c r="O763" i="35"/>
  <c r="N763" i="35"/>
  <c r="M763" i="35"/>
  <c r="L763" i="35"/>
  <c r="K763" i="35"/>
  <c r="P762" i="35"/>
  <c r="O762" i="35"/>
  <c r="N762" i="35"/>
  <c r="M762" i="35"/>
  <c r="L762" i="35"/>
  <c r="K762" i="35"/>
  <c r="P761" i="35"/>
  <c r="O761" i="35"/>
  <c r="N761" i="35"/>
  <c r="M761" i="35"/>
  <c r="L761" i="35"/>
  <c r="K761" i="35"/>
  <c r="P760" i="35"/>
  <c r="O760" i="35"/>
  <c r="N760" i="35"/>
  <c r="M760" i="35"/>
  <c r="L760" i="35"/>
  <c r="K760" i="35"/>
  <c r="P759" i="35"/>
  <c r="O759" i="35"/>
  <c r="N759" i="35"/>
  <c r="M759" i="35"/>
  <c r="L759" i="35"/>
  <c r="K759" i="35"/>
  <c r="P758" i="35"/>
  <c r="O758" i="35"/>
  <c r="N758" i="35"/>
  <c r="M758" i="35"/>
  <c r="L758" i="35"/>
  <c r="K758" i="35"/>
  <c r="P757" i="35"/>
  <c r="O757" i="35"/>
  <c r="N757" i="35"/>
  <c r="M757" i="35"/>
  <c r="L757" i="35"/>
  <c r="K757" i="35"/>
  <c r="P756" i="35"/>
  <c r="O756" i="35"/>
  <c r="N756" i="35"/>
  <c r="M756" i="35"/>
  <c r="L756" i="35"/>
  <c r="K756" i="35"/>
  <c r="P755" i="35"/>
  <c r="O755" i="35"/>
  <c r="N755" i="35"/>
  <c r="M755" i="35"/>
  <c r="L755" i="35"/>
  <c r="K755" i="35"/>
  <c r="P754" i="35"/>
  <c r="O754" i="35"/>
  <c r="N754" i="35"/>
  <c r="M754" i="35"/>
  <c r="L754" i="35"/>
  <c r="K754" i="35"/>
  <c r="P753" i="35"/>
  <c r="O753" i="35"/>
  <c r="N753" i="35"/>
  <c r="M753" i="35"/>
  <c r="L753" i="35"/>
  <c r="K753" i="35"/>
  <c r="P752" i="35"/>
  <c r="O752" i="35"/>
  <c r="N752" i="35"/>
  <c r="M752" i="35"/>
  <c r="L752" i="35"/>
  <c r="K752" i="35"/>
  <c r="P751" i="35"/>
  <c r="O751" i="35"/>
  <c r="N751" i="35"/>
  <c r="M751" i="35"/>
  <c r="L751" i="35"/>
  <c r="K751" i="35"/>
  <c r="P750" i="35"/>
  <c r="O750" i="35"/>
  <c r="N750" i="35"/>
  <c r="M750" i="35"/>
  <c r="L750" i="35"/>
  <c r="K750" i="35"/>
  <c r="P749" i="35"/>
  <c r="O749" i="35"/>
  <c r="N749" i="35"/>
  <c r="M749" i="35"/>
  <c r="L749" i="35"/>
  <c r="K749" i="35"/>
  <c r="P748" i="35"/>
  <c r="O748" i="35"/>
  <c r="N748" i="35"/>
  <c r="M748" i="35"/>
  <c r="L748" i="35"/>
  <c r="K748" i="35"/>
  <c r="P747" i="35"/>
  <c r="O747" i="35"/>
  <c r="N747" i="35"/>
  <c r="M747" i="35"/>
  <c r="L747" i="35"/>
  <c r="K747" i="35"/>
  <c r="P746" i="35"/>
  <c r="O746" i="35"/>
  <c r="N746" i="35"/>
  <c r="M746" i="35"/>
  <c r="L746" i="35"/>
  <c r="K746" i="35"/>
  <c r="P745" i="35"/>
  <c r="O745" i="35"/>
  <c r="N745" i="35"/>
  <c r="M745" i="35"/>
  <c r="L745" i="35"/>
  <c r="K745" i="35"/>
  <c r="P744" i="35"/>
  <c r="O744" i="35"/>
  <c r="N744" i="35"/>
  <c r="M744" i="35"/>
  <c r="L744" i="35"/>
  <c r="K744" i="35"/>
  <c r="P743" i="35"/>
  <c r="O743" i="35"/>
  <c r="N743" i="35"/>
  <c r="M743" i="35"/>
  <c r="L743" i="35"/>
  <c r="K743" i="35"/>
  <c r="P742" i="35"/>
  <c r="O742" i="35"/>
  <c r="N742" i="35"/>
  <c r="M742" i="35"/>
  <c r="L742" i="35"/>
  <c r="K742" i="35"/>
  <c r="P741" i="35"/>
  <c r="O741" i="35"/>
  <c r="N741" i="35"/>
  <c r="M741" i="35"/>
  <c r="L741" i="35"/>
  <c r="K741" i="35"/>
  <c r="P740" i="35"/>
  <c r="O740" i="35"/>
  <c r="N740" i="35"/>
  <c r="M740" i="35"/>
  <c r="L740" i="35"/>
  <c r="K740" i="35"/>
  <c r="P739" i="35"/>
  <c r="O739" i="35"/>
  <c r="N739" i="35"/>
  <c r="M739" i="35"/>
  <c r="L739" i="35"/>
  <c r="K739" i="35"/>
  <c r="P738" i="35"/>
  <c r="O738" i="35"/>
  <c r="N738" i="35"/>
  <c r="M738" i="35"/>
  <c r="L738" i="35"/>
  <c r="K738" i="35"/>
  <c r="P737" i="35"/>
  <c r="O737" i="35"/>
  <c r="N737" i="35"/>
  <c r="M737" i="35"/>
  <c r="L737" i="35"/>
  <c r="K737" i="35"/>
  <c r="P736" i="35"/>
  <c r="O736" i="35"/>
  <c r="N736" i="35"/>
  <c r="M736" i="35"/>
  <c r="L736" i="35"/>
  <c r="K736" i="35"/>
  <c r="P735" i="35"/>
  <c r="O735" i="35"/>
  <c r="N735" i="35"/>
  <c r="M735" i="35"/>
  <c r="L735" i="35"/>
  <c r="K735" i="35"/>
  <c r="P734" i="35"/>
  <c r="O734" i="35"/>
  <c r="N734" i="35"/>
  <c r="M734" i="35"/>
  <c r="L734" i="35"/>
  <c r="K734" i="35"/>
  <c r="P733" i="35"/>
  <c r="O733" i="35"/>
  <c r="N733" i="35"/>
  <c r="M733" i="35"/>
  <c r="L733" i="35"/>
  <c r="K733" i="35"/>
  <c r="P732" i="35"/>
  <c r="O732" i="35"/>
  <c r="N732" i="35"/>
  <c r="M732" i="35"/>
  <c r="L732" i="35"/>
  <c r="K732" i="35"/>
  <c r="P731" i="35"/>
  <c r="O731" i="35"/>
  <c r="N731" i="35"/>
  <c r="M731" i="35"/>
  <c r="L731" i="35"/>
  <c r="K731" i="35"/>
  <c r="P730" i="35"/>
  <c r="O730" i="35"/>
  <c r="N730" i="35"/>
  <c r="M730" i="35"/>
  <c r="L730" i="35"/>
  <c r="K730" i="35"/>
  <c r="P729" i="35"/>
  <c r="O729" i="35"/>
  <c r="N729" i="35"/>
  <c r="M729" i="35"/>
  <c r="L729" i="35"/>
  <c r="K729" i="35"/>
  <c r="P728" i="35"/>
  <c r="O728" i="35"/>
  <c r="N728" i="35"/>
  <c r="M728" i="35"/>
  <c r="L728" i="35"/>
  <c r="K728" i="35"/>
  <c r="P727" i="35"/>
  <c r="O727" i="35"/>
  <c r="N727" i="35"/>
  <c r="M727" i="35"/>
  <c r="L727" i="35"/>
  <c r="K727" i="35"/>
  <c r="P726" i="35"/>
  <c r="O726" i="35"/>
  <c r="N726" i="35"/>
  <c r="M726" i="35"/>
  <c r="L726" i="35"/>
  <c r="K726" i="35"/>
  <c r="P725" i="35"/>
  <c r="O725" i="35"/>
  <c r="N725" i="35"/>
  <c r="M725" i="35"/>
  <c r="L725" i="35"/>
  <c r="K725" i="35"/>
  <c r="P724" i="35"/>
  <c r="O724" i="35"/>
  <c r="N724" i="35"/>
  <c r="M724" i="35"/>
  <c r="L724" i="35"/>
  <c r="K724" i="35"/>
  <c r="P723" i="35"/>
  <c r="O723" i="35"/>
  <c r="N723" i="35"/>
  <c r="M723" i="35"/>
  <c r="L723" i="35"/>
  <c r="K723" i="35"/>
  <c r="P722" i="35"/>
  <c r="O722" i="35"/>
  <c r="N722" i="35"/>
  <c r="M722" i="35"/>
  <c r="L722" i="35"/>
  <c r="K722" i="35"/>
  <c r="P721" i="35"/>
  <c r="O721" i="35"/>
  <c r="N721" i="35"/>
  <c r="M721" i="35"/>
  <c r="L721" i="35"/>
  <c r="K721" i="35"/>
  <c r="P720" i="35"/>
  <c r="O720" i="35"/>
  <c r="N720" i="35"/>
  <c r="M720" i="35"/>
  <c r="L720" i="35"/>
  <c r="K720" i="35"/>
  <c r="P719" i="35"/>
  <c r="O719" i="35"/>
  <c r="N719" i="35"/>
  <c r="M719" i="35"/>
  <c r="L719" i="35"/>
  <c r="K719" i="35"/>
  <c r="P718" i="35"/>
  <c r="O718" i="35"/>
  <c r="N718" i="35"/>
  <c r="M718" i="35"/>
  <c r="L718" i="35"/>
  <c r="K718" i="35"/>
  <c r="P717" i="35"/>
  <c r="O717" i="35"/>
  <c r="N717" i="35"/>
  <c r="M717" i="35"/>
  <c r="L717" i="35"/>
  <c r="K717" i="35"/>
  <c r="P716" i="35"/>
  <c r="O716" i="35"/>
  <c r="N716" i="35"/>
  <c r="M716" i="35"/>
  <c r="L716" i="35"/>
  <c r="K716" i="35"/>
  <c r="P715" i="35"/>
  <c r="O715" i="35"/>
  <c r="N715" i="35"/>
  <c r="M715" i="35"/>
  <c r="L715" i="35"/>
  <c r="K715" i="35"/>
  <c r="P714" i="35"/>
  <c r="O714" i="35"/>
  <c r="N714" i="35"/>
  <c r="M714" i="35"/>
  <c r="L714" i="35"/>
  <c r="K714" i="35"/>
  <c r="P713" i="35"/>
  <c r="O713" i="35"/>
  <c r="N713" i="35"/>
  <c r="M713" i="35"/>
  <c r="L713" i="35"/>
  <c r="K713" i="35"/>
  <c r="P712" i="35"/>
  <c r="O712" i="35"/>
  <c r="N712" i="35"/>
  <c r="M712" i="35"/>
  <c r="L712" i="35"/>
  <c r="K712" i="35"/>
  <c r="P711" i="35"/>
  <c r="O711" i="35"/>
  <c r="N711" i="35"/>
  <c r="M711" i="35"/>
  <c r="L711" i="35"/>
  <c r="K711" i="35"/>
  <c r="P710" i="35"/>
  <c r="O710" i="35"/>
  <c r="N710" i="35"/>
  <c r="M710" i="35"/>
  <c r="L710" i="35"/>
  <c r="K710" i="35"/>
  <c r="P709" i="35"/>
  <c r="O709" i="35"/>
  <c r="N709" i="35"/>
  <c r="M709" i="35"/>
  <c r="L709" i="35"/>
  <c r="K709" i="35"/>
  <c r="P708" i="35"/>
  <c r="O708" i="35"/>
  <c r="N708" i="35"/>
  <c r="M708" i="35"/>
  <c r="L708" i="35"/>
  <c r="K708" i="35"/>
  <c r="P707" i="35"/>
  <c r="O707" i="35"/>
  <c r="N707" i="35"/>
  <c r="M707" i="35"/>
  <c r="L707" i="35"/>
  <c r="K707" i="35"/>
  <c r="P706" i="35"/>
  <c r="O706" i="35"/>
  <c r="N706" i="35"/>
  <c r="M706" i="35"/>
  <c r="L706" i="35"/>
  <c r="K706" i="35"/>
  <c r="P705" i="35"/>
  <c r="O705" i="35"/>
  <c r="N705" i="35"/>
  <c r="M705" i="35"/>
  <c r="L705" i="35"/>
  <c r="K705" i="35"/>
  <c r="P704" i="35"/>
  <c r="O704" i="35"/>
  <c r="N704" i="35"/>
  <c r="M704" i="35"/>
  <c r="L704" i="35"/>
  <c r="K704" i="35"/>
  <c r="P703" i="35"/>
  <c r="O703" i="35"/>
  <c r="N703" i="35"/>
  <c r="M703" i="35"/>
  <c r="L703" i="35"/>
  <c r="K703" i="35"/>
  <c r="P702" i="35"/>
  <c r="O702" i="35"/>
  <c r="N702" i="35"/>
  <c r="M702" i="35"/>
  <c r="L702" i="35"/>
  <c r="K702" i="35"/>
  <c r="P701" i="35"/>
  <c r="O701" i="35"/>
  <c r="N701" i="35"/>
  <c r="M701" i="35"/>
  <c r="L701" i="35"/>
  <c r="K701" i="35"/>
  <c r="P700" i="35"/>
  <c r="O700" i="35"/>
  <c r="N700" i="35"/>
  <c r="M700" i="35"/>
  <c r="L700" i="35"/>
  <c r="K700" i="35"/>
  <c r="P699" i="35"/>
  <c r="O699" i="35"/>
  <c r="N699" i="35"/>
  <c r="M699" i="35"/>
  <c r="L699" i="35"/>
  <c r="K699" i="35"/>
  <c r="P698" i="35"/>
  <c r="O698" i="35"/>
  <c r="N698" i="35"/>
  <c r="M698" i="35"/>
  <c r="L698" i="35"/>
  <c r="K698" i="35"/>
  <c r="P697" i="35"/>
  <c r="O697" i="35"/>
  <c r="N697" i="35"/>
  <c r="M697" i="35"/>
  <c r="L697" i="35"/>
  <c r="K697" i="35"/>
  <c r="P696" i="35"/>
  <c r="O696" i="35"/>
  <c r="N696" i="35"/>
  <c r="M696" i="35"/>
  <c r="L696" i="35"/>
  <c r="K696" i="35"/>
  <c r="P695" i="35"/>
  <c r="O695" i="35"/>
  <c r="N695" i="35"/>
  <c r="M695" i="35"/>
  <c r="L695" i="35"/>
  <c r="K695" i="35"/>
  <c r="P694" i="35"/>
  <c r="O694" i="35"/>
  <c r="N694" i="35"/>
  <c r="M694" i="35"/>
  <c r="L694" i="35"/>
  <c r="K694" i="35"/>
  <c r="P693" i="35"/>
  <c r="O693" i="35"/>
  <c r="N693" i="35"/>
  <c r="M693" i="35"/>
  <c r="L693" i="35"/>
  <c r="K693" i="35"/>
  <c r="P692" i="35"/>
  <c r="O692" i="35"/>
  <c r="N692" i="35"/>
  <c r="M692" i="35"/>
  <c r="L692" i="35"/>
  <c r="K692" i="35"/>
  <c r="P691" i="35"/>
  <c r="O691" i="35"/>
  <c r="N691" i="35"/>
  <c r="M691" i="35"/>
  <c r="L691" i="35"/>
  <c r="K691" i="35"/>
  <c r="P690" i="35"/>
  <c r="O690" i="35"/>
  <c r="N690" i="35"/>
  <c r="M690" i="35"/>
  <c r="L690" i="35"/>
  <c r="K690" i="35"/>
  <c r="P689" i="35"/>
  <c r="O689" i="35"/>
  <c r="N689" i="35"/>
  <c r="M689" i="35"/>
  <c r="L689" i="35"/>
  <c r="K689" i="35"/>
  <c r="P688" i="35"/>
  <c r="O688" i="35"/>
  <c r="N688" i="35"/>
  <c r="M688" i="35"/>
  <c r="L688" i="35"/>
  <c r="K688" i="35"/>
  <c r="P687" i="35"/>
  <c r="O687" i="35"/>
  <c r="N687" i="35"/>
  <c r="M687" i="35"/>
  <c r="L687" i="35"/>
  <c r="K687" i="35"/>
  <c r="P686" i="35"/>
  <c r="O686" i="35"/>
  <c r="N686" i="35"/>
  <c r="M686" i="35"/>
  <c r="L686" i="35"/>
  <c r="K686" i="35"/>
  <c r="P685" i="35"/>
  <c r="O685" i="35"/>
  <c r="N685" i="35"/>
  <c r="M685" i="35"/>
  <c r="L685" i="35"/>
  <c r="K685" i="35"/>
  <c r="P684" i="35"/>
  <c r="O684" i="35"/>
  <c r="N684" i="35"/>
  <c r="M684" i="35"/>
  <c r="L684" i="35"/>
  <c r="K684" i="35"/>
  <c r="P683" i="35"/>
  <c r="O683" i="35"/>
  <c r="N683" i="35"/>
  <c r="M683" i="35"/>
  <c r="L683" i="35"/>
  <c r="K683" i="35"/>
  <c r="P682" i="35"/>
  <c r="O682" i="35"/>
  <c r="N682" i="35"/>
  <c r="M682" i="35"/>
  <c r="L682" i="35"/>
  <c r="K682" i="35"/>
  <c r="P681" i="35"/>
  <c r="O681" i="35"/>
  <c r="N681" i="35"/>
  <c r="M681" i="35"/>
  <c r="L681" i="35"/>
  <c r="K681" i="35"/>
  <c r="P680" i="35"/>
  <c r="O680" i="35"/>
  <c r="N680" i="35"/>
  <c r="M680" i="35"/>
  <c r="L680" i="35"/>
  <c r="K680" i="35"/>
  <c r="P679" i="35"/>
  <c r="O679" i="35"/>
  <c r="N679" i="35"/>
  <c r="M679" i="35"/>
  <c r="L679" i="35"/>
  <c r="K679" i="35"/>
  <c r="P678" i="35"/>
  <c r="O678" i="35"/>
  <c r="N678" i="35"/>
  <c r="M678" i="35"/>
  <c r="L678" i="35"/>
  <c r="K678" i="35"/>
  <c r="P677" i="35"/>
  <c r="O677" i="35"/>
  <c r="N677" i="35"/>
  <c r="M677" i="35"/>
  <c r="L677" i="35"/>
  <c r="K677" i="35"/>
  <c r="P676" i="35"/>
  <c r="O676" i="35"/>
  <c r="N676" i="35"/>
  <c r="M676" i="35"/>
  <c r="L676" i="35"/>
  <c r="K676" i="35"/>
  <c r="P675" i="35"/>
  <c r="O675" i="35"/>
  <c r="N675" i="35"/>
  <c r="M675" i="35"/>
  <c r="L675" i="35"/>
  <c r="K675" i="35"/>
  <c r="P674" i="35"/>
  <c r="O674" i="35"/>
  <c r="N674" i="35"/>
  <c r="M674" i="35"/>
  <c r="L674" i="35"/>
  <c r="K674" i="35"/>
  <c r="P673" i="35"/>
  <c r="O673" i="35"/>
  <c r="N673" i="35"/>
  <c r="M673" i="35"/>
  <c r="L673" i="35"/>
  <c r="K673" i="35"/>
  <c r="P672" i="35"/>
  <c r="O672" i="35"/>
  <c r="N672" i="35"/>
  <c r="M672" i="35"/>
  <c r="L672" i="35"/>
  <c r="K672" i="35"/>
  <c r="P671" i="35"/>
  <c r="O671" i="35"/>
  <c r="N671" i="35"/>
  <c r="M671" i="35"/>
  <c r="L671" i="35"/>
  <c r="K671" i="35"/>
  <c r="P670" i="35"/>
  <c r="O670" i="35"/>
  <c r="N670" i="35"/>
  <c r="M670" i="35"/>
  <c r="L670" i="35"/>
  <c r="K670" i="35"/>
  <c r="P669" i="35"/>
  <c r="O669" i="35"/>
  <c r="N669" i="35"/>
  <c r="M669" i="35"/>
  <c r="L669" i="35"/>
  <c r="K669" i="35"/>
  <c r="P668" i="35"/>
  <c r="O668" i="35"/>
  <c r="N668" i="35"/>
  <c r="M668" i="35"/>
  <c r="L668" i="35"/>
  <c r="K668" i="35"/>
  <c r="P667" i="35"/>
  <c r="O667" i="35"/>
  <c r="N667" i="35"/>
  <c r="M667" i="35"/>
  <c r="L667" i="35"/>
  <c r="K667" i="35"/>
  <c r="P666" i="35"/>
  <c r="O666" i="35"/>
  <c r="N666" i="35"/>
  <c r="M666" i="35"/>
  <c r="L666" i="35"/>
  <c r="K666" i="35"/>
  <c r="P665" i="35"/>
  <c r="O665" i="35"/>
  <c r="N665" i="35"/>
  <c r="M665" i="35"/>
  <c r="L665" i="35"/>
  <c r="K665" i="35"/>
  <c r="P664" i="35"/>
  <c r="O664" i="35"/>
  <c r="N664" i="35"/>
  <c r="M664" i="35"/>
  <c r="L664" i="35"/>
  <c r="K664" i="35"/>
  <c r="P663" i="35"/>
  <c r="O663" i="35"/>
  <c r="N663" i="35"/>
  <c r="M663" i="35"/>
  <c r="L663" i="35"/>
  <c r="K663" i="35"/>
  <c r="P662" i="35"/>
  <c r="O662" i="35"/>
  <c r="N662" i="35"/>
  <c r="M662" i="35"/>
  <c r="L662" i="35"/>
  <c r="K662" i="35"/>
  <c r="P661" i="35"/>
  <c r="O661" i="35"/>
  <c r="N661" i="35"/>
  <c r="M661" i="35"/>
  <c r="L661" i="35"/>
  <c r="K661" i="35"/>
  <c r="P660" i="35"/>
  <c r="O660" i="35"/>
  <c r="N660" i="35"/>
  <c r="M660" i="35"/>
  <c r="L660" i="35"/>
  <c r="K660" i="35"/>
  <c r="P659" i="35"/>
  <c r="O659" i="35"/>
  <c r="N659" i="35"/>
  <c r="M659" i="35"/>
  <c r="L659" i="35"/>
  <c r="K659" i="35"/>
  <c r="P658" i="35"/>
  <c r="O658" i="35"/>
  <c r="N658" i="35"/>
  <c r="M658" i="35"/>
  <c r="L658" i="35"/>
  <c r="K658" i="35"/>
  <c r="P657" i="35"/>
  <c r="O657" i="35"/>
  <c r="N657" i="35"/>
  <c r="M657" i="35"/>
  <c r="L657" i="35"/>
  <c r="K657" i="35"/>
  <c r="P656" i="35"/>
  <c r="O656" i="35"/>
  <c r="N656" i="35"/>
  <c r="M656" i="35"/>
  <c r="L656" i="35"/>
  <c r="K656" i="35"/>
  <c r="P655" i="35"/>
  <c r="O655" i="35"/>
  <c r="N655" i="35"/>
  <c r="M655" i="35"/>
  <c r="L655" i="35"/>
  <c r="K655" i="35"/>
  <c r="P654" i="35"/>
  <c r="O654" i="35"/>
  <c r="N654" i="35"/>
  <c r="M654" i="35"/>
  <c r="L654" i="35"/>
  <c r="K654" i="35"/>
  <c r="P653" i="35"/>
  <c r="O653" i="35"/>
  <c r="N653" i="35"/>
  <c r="M653" i="35"/>
  <c r="L653" i="35"/>
  <c r="K653" i="35"/>
  <c r="P652" i="35"/>
  <c r="O652" i="35"/>
  <c r="N652" i="35"/>
  <c r="M652" i="35"/>
  <c r="L652" i="35"/>
  <c r="K652" i="35"/>
  <c r="P651" i="35"/>
  <c r="O651" i="35"/>
  <c r="N651" i="35"/>
  <c r="M651" i="35"/>
  <c r="L651" i="35"/>
  <c r="K651" i="35"/>
  <c r="P650" i="35"/>
  <c r="O650" i="35"/>
  <c r="N650" i="35"/>
  <c r="M650" i="35"/>
  <c r="L650" i="35"/>
  <c r="K650" i="35"/>
  <c r="P649" i="35"/>
  <c r="O649" i="35"/>
  <c r="N649" i="35"/>
  <c r="M649" i="35"/>
  <c r="L649" i="35"/>
  <c r="K649" i="35"/>
  <c r="P648" i="35"/>
  <c r="O648" i="35"/>
  <c r="N648" i="35"/>
  <c r="M648" i="35"/>
  <c r="L648" i="35"/>
  <c r="K648" i="35"/>
  <c r="P647" i="35"/>
  <c r="O647" i="35"/>
  <c r="N647" i="35"/>
  <c r="M647" i="35"/>
  <c r="L647" i="35"/>
  <c r="K647" i="35"/>
  <c r="P646" i="35"/>
  <c r="O646" i="35"/>
  <c r="N646" i="35"/>
  <c r="M646" i="35"/>
  <c r="L646" i="35"/>
  <c r="K646" i="35"/>
  <c r="P645" i="35"/>
  <c r="O645" i="35"/>
  <c r="N645" i="35"/>
  <c r="M645" i="35"/>
  <c r="L645" i="35"/>
  <c r="K645" i="35"/>
  <c r="P644" i="35"/>
  <c r="O644" i="35"/>
  <c r="N644" i="35"/>
  <c r="M644" i="35"/>
  <c r="L644" i="35"/>
  <c r="K644" i="35"/>
  <c r="P643" i="35"/>
  <c r="O643" i="35"/>
  <c r="N643" i="35"/>
  <c r="M643" i="35"/>
  <c r="L643" i="35"/>
  <c r="K643" i="35"/>
  <c r="P642" i="35"/>
  <c r="O642" i="35"/>
  <c r="N642" i="35"/>
  <c r="M642" i="35"/>
  <c r="L642" i="35"/>
  <c r="K642" i="35"/>
  <c r="P641" i="35"/>
  <c r="O641" i="35"/>
  <c r="N641" i="35"/>
  <c r="M641" i="35"/>
  <c r="L641" i="35"/>
  <c r="K641" i="35"/>
  <c r="P640" i="35"/>
  <c r="O640" i="35"/>
  <c r="N640" i="35"/>
  <c r="M640" i="35"/>
  <c r="L640" i="35"/>
  <c r="K640" i="35"/>
  <c r="P639" i="35"/>
  <c r="O639" i="35"/>
  <c r="N639" i="35"/>
  <c r="M639" i="35"/>
  <c r="L639" i="35"/>
  <c r="K639" i="35"/>
  <c r="P638" i="35"/>
  <c r="O638" i="35"/>
  <c r="N638" i="35"/>
  <c r="M638" i="35"/>
  <c r="L638" i="35"/>
  <c r="K638" i="35"/>
  <c r="P637" i="35"/>
  <c r="O637" i="35"/>
  <c r="N637" i="35"/>
  <c r="M637" i="35"/>
  <c r="L637" i="35"/>
  <c r="K637" i="35"/>
  <c r="P636" i="35"/>
  <c r="O636" i="35"/>
  <c r="N636" i="35"/>
  <c r="M636" i="35"/>
  <c r="L636" i="35"/>
  <c r="K636" i="35"/>
  <c r="P635" i="35"/>
  <c r="O635" i="35"/>
  <c r="N635" i="35"/>
  <c r="M635" i="35"/>
  <c r="L635" i="35"/>
  <c r="K635" i="35"/>
  <c r="P634" i="35"/>
  <c r="O634" i="35"/>
  <c r="N634" i="35"/>
  <c r="M634" i="35"/>
  <c r="L634" i="35"/>
  <c r="K634" i="35"/>
  <c r="P633" i="35"/>
  <c r="O633" i="35"/>
  <c r="N633" i="35"/>
  <c r="M633" i="35"/>
  <c r="L633" i="35"/>
  <c r="K633" i="35"/>
  <c r="P632" i="35"/>
  <c r="O632" i="35"/>
  <c r="N632" i="35"/>
  <c r="M632" i="35"/>
  <c r="L632" i="35"/>
  <c r="K632" i="35"/>
  <c r="P631" i="35"/>
  <c r="O631" i="35"/>
  <c r="N631" i="35"/>
  <c r="M631" i="35"/>
  <c r="L631" i="35"/>
  <c r="K631" i="35"/>
  <c r="P630" i="35"/>
  <c r="O630" i="35"/>
  <c r="N630" i="35"/>
  <c r="M630" i="35"/>
  <c r="L630" i="35"/>
  <c r="K630" i="35"/>
  <c r="P629" i="35"/>
  <c r="O629" i="35"/>
  <c r="N629" i="35"/>
  <c r="M629" i="35"/>
  <c r="L629" i="35"/>
  <c r="K629" i="35"/>
  <c r="P628" i="35"/>
  <c r="O628" i="35"/>
  <c r="N628" i="35"/>
  <c r="M628" i="35"/>
  <c r="L628" i="35"/>
  <c r="K628" i="35"/>
  <c r="P627" i="35"/>
  <c r="O627" i="35"/>
  <c r="N627" i="35"/>
  <c r="M627" i="35"/>
  <c r="L627" i="35"/>
  <c r="K627" i="35"/>
  <c r="P626" i="35"/>
  <c r="O626" i="35"/>
  <c r="N626" i="35"/>
  <c r="M626" i="35"/>
  <c r="L626" i="35"/>
  <c r="K626" i="35"/>
  <c r="P625" i="35"/>
  <c r="O625" i="35"/>
  <c r="N625" i="35"/>
  <c r="M625" i="35"/>
  <c r="L625" i="35"/>
  <c r="K625" i="35"/>
  <c r="P624" i="35"/>
  <c r="O624" i="35"/>
  <c r="N624" i="35"/>
  <c r="M624" i="35"/>
  <c r="L624" i="35"/>
  <c r="K624" i="35"/>
  <c r="P623" i="35"/>
  <c r="O623" i="35"/>
  <c r="N623" i="35"/>
  <c r="M623" i="35"/>
  <c r="L623" i="35"/>
  <c r="K623" i="35"/>
  <c r="P622" i="35"/>
  <c r="O622" i="35"/>
  <c r="N622" i="35"/>
  <c r="M622" i="35"/>
  <c r="L622" i="35"/>
  <c r="K622" i="35"/>
  <c r="P621" i="35"/>
  <c r="O621" i="35"/>
  <c r="N621" i="35"/>
  <c r="M621" i="35"/>
  <c r="L621" i="35"/>
  <c r="K621" i="35"/>
  <c r="P620" i="35"/>
  <c r="O620" i="35"/>
  <c r="N620" i="35"/>
  <c r="M620" i="35"/>
  <c r="L620" i="35"/>
  <c r="K620" i="35"/>
  <c r="P619" i="35"/>
  <c r="O619" i="35"/>
  <c r="N619" i="35"/>
  <c r="M619" i="35"/>
  <c r="L619" i="35"/>
  <c r="K619" i="35"/>
  <c r="P618" i="35"/>
  <c r="O618" i="35"/>
  <c r="N618" i="35"/>
  <c r="M618" i="35"/>
  <c r="L618" i="35"/>
  <c r="K618" i="35"/>
  <c r="P617" i="35"/>
  <c r="O617" i="35"/>
  <c r="N617" i="35"/>
  <c r="M617" i="35"/>
  <c r="L617" i="35"/>
  <c r="K617" i="35"/>
  <c r="P616" i="35"/>
  <c r="O616" i="35"/>
  <c r="N616" i="35"/>
  <c r="M616" i="35"/>
  <c r="L616" i="35"/>
  <c r="K616" i="35"/>
  <c r="P615" i="35"/>
  <c r="O615" i="35"/>
  <c r="N615" i="35"/>
  <c r="M615" i="35"/>
  <c r="L615" i="35"/>
  <c r="K615" i="35"/>
  <c r="P614" i="35"/>
  <c r="O614" i="35"/>
  <c r="N614" i="35"/>
  <c r="M614" i="35"/>
  <c r="L614" i="35"/>
  <c r="K614" i="35"/>
  <c r="P613" i="35"/>
  <c r="O613" i="35"/>
  <c r="N613" i="35"/>
  <c r="M613" i="35"/>
  <c r="L613" i="35"/>
  <c r="K613" i="35"/>
  <c r="P612" i="35"/>
  <c r="O612" i="35"/>
  <c r="N612" i="35"/>
  <c r="M612" i="35"/>
  <c r="L612" i="35"/>
  <c r="K612" i="35"/>
  <c r="P611" i="35"/>
  <c r="O611" i="35"/>
  <c r="N611" i="35"/>
  <c r="M611" i="35"/>
  <c r="L611" i="35"/>
  <c r="K611" i="35"/>
  <c r="P610" i="35"/>
  <c r="O610" i="35"/>
  <c r="N610" i="35"/>
  <c r="M610" i="35"/>
  <c r="L610" i="35"/>
  <c r="K610" i="35"/>
  <c r="P609" i="35"/>
  <c r="O609" i="35"/>
  <c r="N609" i="35"/>
  <c r="M609" i="35"/>
  <c r="L609" i="35"/>
  <c r="K609" i="35"/>
  <c r="P608" i="35"/>
  <c r="O608" i="35"/>
  <c r="N608" i="35"/>
  <c r="M608" i="35"/>
  <c r="L608" i="35"/>
  <c r="K608" i="35"/>
  <c r="P607" i="35"/>
  <c r="O607" i="35"/>
  <c r="N607" i="35"/>
  <c r="M607" i="35"/>
  <c r="L607" i="35"/>
  <c r="K607" i="35"/>
  <c r="P606" i="35"/>
  <c r="O606" i="35"/>
  <c r="N606" i="35"/>
  <c r="M606" i="35"/>
  <c r="L606" i="35"/>
  <c r="K606" i="35"/>
  <c r="P605" i="35"/>
  <c r="O605" i="35"/>
  <c r="N605" i="35"/>
  <c r="M605" i="35"/>
  <c r="L605" i="35"/>
  <c r="K605" i="35"/>
  <c r="P604" i="35"/>
  <c r="O604" i="35"/>
  <c r="N604" i="35"/>
  <c r="M604" i="35"/>
  <c r="L604" i="35"/>
  <c r="K604" i="35"/>
  <c r="P603" i="35"/>
  <c r="O603" i="35"/>
  <c r="N603" i="35"/>
  <c r="M603" i="35"/>
  <c r="L603" i="35"/>
  <c r="K603" i="35"/>
  <c r="P602" i="35"/>
  <c r="O602" i="35"/>
  <c r="N602" i="35"/>
  <c r="M602" i="35"/>
  <c r="L602" i="35"/>
  <c r="K602" i="35"/>
  <c r="P601" i="35"/>
  <c r="O601" i="35"/>
  <c r="N601" i="35"/>
  <c r="M601" i="35"/>
  <c r="L601" i="35"/>
  <c r="K601" i="35"/>
  <c r="P600" i="35"/>
  <c r="O600" i="35"/>
  <c r="N600" i="35"/>
  <c r="M600" i="35"/>
  <c r="L600" i="35"/>
  <c r="K600" i="35"/>
  <c r="P599" i="35"/>
  <c r="O599" i="35"/>
  <c r="N599" i="35"/>
  <c r="M599" i="35"/>
  <c r="L599" i="35"/>
  <c r="K599" i="35"/>
  <c r="P598" i="35"/>
  <c r="O598" i="35"/>
  <c r="N598" i="35"/>
  <c r="M598" i="35"/>
  <c r="L598" i="35"/>
  <c r="K598" i="35"/>
  <c r="P597" i="35"/>
  <c r="O597" i="35"/>
  <c r="N597" i="35"/>
  <c r="M597" i="35"/>
  <c r="L597" i="35"/>
  <c r="K597" i="35"/>
  <c r="P596" i="35"/>
  <c r="O596" i="35"/>
  <c r="N596" i="35"/>
  <c r="M596" i="35"/>
  <c r="L596" i="35"/>
  <c r="K596" i="35"/>
  <c r="P595" i="35"/>
  <c r="O595" i="35"/>
  <c r="N595" i="35"/>
  <c r="M595" i="35"/>
  <c r="L595" i="35"/>
  <c r="K595" i="35"/>
  <c r="P594" i="35"/>
  <c r="O594" i="35"/>
  <c r="N594" i="35"/>
  <c r="M594" i="35"/>
  <c r="L594" i="35"/>
  <c r="K594" i="35"/>
  <c r="P593" i="35"/>
  <c r="O593" i="35"/>
  <c r="N593" i="35"/>
  <c r="M593" i="35"/>
  <c r="L593" i="35"/>
  <c r="K593" i="35"/>
  <c r="P592" i="35"/>
  <c r="O592" i="35"/>
  <c r="N592" i="35"/>
  <c r="M592" i="35"/>
  <c r="L592" i="35"/>
  <c r="K592" i="35"/>
  <c r="P591" i="35"/>
  <c r="O591" i="35"/>
  <c r="N591" i="35"/>
  <c r="M591" i="35"/>
  <c r="L591" i="35"/>
  <c r="K591" i="35"/>
  <c r="P590" i="35"/>
  <c r="O590" i="35"/>
  <c r="N590" i="35"/>
  <c r="M590" i="35"/>
  <c r="L590" i="35"/>
  <c r="K590" i="35"/>
  <c r="P589" i="35"/>
  <c r="O589" i="35"/>
  <c r="N589" i="35"/>
  <c r="M589" i="35"/>
  <c r="L589" i="35"/>
  <c r="K589" i="35"/>
  <c r="P588" i="35"/>
  <c r="O588" i="35"/>
  <c r="N588" i="35"/>
  <c r="M588" i="35"/>
  <c r="L588" i="35"/>
  <c r="K588" i="35"/>
  <c r="P587" i="35"/>
  <c r="O587" i="35"/>
  <c r="N587" i="35"/>
  <c r="M587" i="35"/>
  <c r="L587" i="35"/>
  <c r="K587" i="35"/>
  <c r="P586" i="35"/>
  <c r="O586" i="35"/>
  <c r="N586" i="35"/>
  <c r="M586" i="35"/>
  <c r="L586" i="35"/>
  <c r="K586" i="35"/>
  <c r="P585" i="35"/>
  <c r="O585" i="35"/>
  <c r="N585" i="35"/>
  <c r="M585" i="35"/>
  <c r="L585" i="35"/>
  <c r="K585" i="35"/>
  <c r="P584" i="35"/>
  <c r="O584" i="35"/>
  <c r="N584" i="35"/>
  <c r="M584" i="35"/>
  <c r="L584" i="35"/>
  <c r="K584" i="35"/>
  <c r="P583" i="35"/>
  <c r="O583" i="35"/>
  <c r="N583" i="35"/>
  <c r="M583" i="35"/>
  <c r="L583" i="35"/>
  <c r="K583" i="35"/>
  <c r="P582" i="35"/>
  <c r="O582" i="35"/>
  <c r="N582" i="35"/>
  <c r="M582" i="35"/>
  <c r="L582" i="35"/>
  <c r="K582" i="35"/>
  <c r="P581" i="35"/>
  <c r="O581" i="35"/>
  <c r="N581" i="35"/>
  <c r="M581" i="35"/>
  <c r="L581" i="35"/>
  <c r="K581" i="35"/>
  <c r="P580" i="35"/>
  <c r="O580" i="35"/>
  <c r="N580" i="35"/>
  <c r="M580" i="35"/>
  <c r="L580" i="35"/>
  <c r="K580" i="35"/>
  <c r="P579" i="35"/>
  <c r="O579" i="35"/>
  <c r="N579" i="35"/>
  <c r="M579" i="35"/>
  <c r="L579" i="35"/>
  <c r="K579" i="35"/>
  <c r="P578" i="35"/>
  <c r="O578" i="35"/>
  <c r="N578" i="35"/>
  <c r="M578" i="35"/>
  <c r="L578" i="35"/>
  <c r="K578" i="35"/>
  <c r="P577" i="35"/>
  <c r="O577" i="35"/>
  <c r="N577" i="35"/>
  <c r="M577" i="35"/>
  <c r="L577" i="35"/>
  <c r="K577" i="35"/>
  <c r="P576" i="35"/>
  <c r="O576" i="35"/>
  <c r="N576" i="35"/>
  <c r="M576" i="35"/>
  <c r="L576" i="35"/>
  <c r="K576" i="35"/>
  <c r="P575" i="35"/>
  <c r="O575" i="35"/>
  <c r="N575" i="35"/>
  <c r="M575" i="35"/>
  <c r="L575" i="35"/>
  <c r="K575" i="35"/>
  <c r="P574" i="35"/>
  <c r="O574" i="35"/>
  <c r="N574" i="35"/>
  <c r="M574" i="35"/>
  <c r="L574" i="35"/>
  <c r="K574" i="35"/>
  <c r="P573" i="35"/>
  <c r="O573" i="35"/>
  <c r="N573" i="35"/>
  <c r="M573" i="35"/>
  <c r="L573" i="35"/>
  <c r="K573" i="35"/>
  <c r="P572" i="35"/>
  <c r="O572" i="35"/>
  <c r="N572" i="35"/>
  <c r="M572" i="35"/>
  <c r="L572" i="35"/>
  <c r="K572" i="35"/>
  <c r="P571" i="35"/>
  <c r="O571" i="35"/>
  <c r="N571" i="35"/>
  <c r="M571" i="35"/>
  <c r="L571" i="35"/>
  <c r="K571" i="35"/>
  <c r="P570" i="35"/>
  <c r="O570" i="35"/>
  <c r="N570" i="35"/>
  <c r="M570" i="35"/>
  <c r="L570" i="35"/>
  <c r="K570" i="35"/>
  <c r="P569" i="35"/>
  <c r="O569" i="35"/>
  <c r="N569" i="35"/>
  <c r="M569" i="35"/>
  <c r="L569" i="35"/>
  <c r="K569" i="35"/>
  <c r="P568" i="35"/>
  <c r="O568" i="35"/>
  <c r="N568" i="35"/>
  <c r="M568" i="35"/>
  <c r="L568" i="35"/>
  <c r="K568" i="35"/>
  <c r="P567" i="35"/>
  <c r="O567" i="35"/>
  <c r="N567" i="35"/>
  <c r="M567" i="35"/>
  <c r="L567" i="35"/>
  <c r="K567" i="35"/>
  <c r="P566" i="35"/>
  <c r="O566" i="35"/>
  <c r="N566" i="35"/>
  <c r="M566" i="35"/>
  <c r="L566" i="35"/>
  <c r="K566" i="35"/>
  <c r="P565" i="35"/>
  <c r="O565" i="35"/>
  <c r="N565" i="35"/>
  <c r="M565" i="35"/>
  <c r="L565" i="35"/>
  <c r="K565" i="35"/>
  <c r="P564" i="35"/>
  <c r="O564" i="35"/>
  <c r="N564" i="35"/>
  <c r="M564" i="35"/>
  <c r="L564" i="35"/>
  <c r="K564" i="35"/>
  <c r="P563" i="35"/>
  <c r="O563" i="35"/>
  <c r="N563" i="35"/>
  <c r="M563" i="35"/>
  <c r="L563" i="35"/>
  <c r="K563" i="35"/>
  <c r="P562" i="35"/>
  <c r="O562" i="35"/>
  <c r="N562" i="35"/>
  <c r="M562" i="35"/>
  <c r="L562" i="35"/>
  <c r="K562" i="35"/>
  <c r="P561" i="35"/>
  <c r="O561" i="35"/>
  <c r="N561" i="35"/>
  <c r="M561" i="35"/>
  <c r="L561" i="35"/>
  <c r="K561" i="35"/>
  <c r="P560" i="35"/>
  <c r="O560" i="35"/>
  <c r="N560" i="35"/>
  <c r="M560" i="35"/>
  <c r="L560" i="35"/>
  <c r="K560" i="35"/>
  <c r="P559" i="35"/>
  <c r="O559" i="35"/>
  <c r="N559" i="35"/>
  <c r="M559" i="35"/>
  <c r="L559" i="35"/>
  <c r="K559" i="35"/>
  <c r="P558" i="35"/>
  <c r="O558" i="35"/>
  <c r="N558" i="35"/>
  <c r="M558" i="35"/>
  <c r="L558" i="35"/>
  <c r="K558" i="35"/>
  <c r="P557" i="35"/>
  <c r="O557" i="35"/>
  <c r="N557" i="35"/>
  <c r="M557" i="35"/>
  <c r="L557" i="35"/>
  <c r="K557" i="35"/>
  <c r="P556" i="35"/>
  <c r="O556" i="35"/>
  <c r="N556" i="35"/>
  <c r="M556" i="35"/>
  <c r="L556" i="35"/>
  <c r="K556" i="35"/>
  <c r="P555" i="35"/>
  <c r="O555" i="35"/>
  <c r="N555" i="35"/>
  <c r="M555" i="35"/>
  <c r="L555" i="35"/>
  <c r="K555" i="35"/>
  <c r="P554" i="35"/>
  <c r="O554" i="35"/>
  <c r="N554" i="35"/>
  <c r="M554" i="35"/>
  <c r="L554" i="35"/>
  <c r="K554" i="35"/>
  <c r="P553" i="35"/>
  <c r="O553" i="35"/>
  <c r="N553" i="35"/>
  <c r="M553" i="35"/>
  <c r="L553" i="35"/>
  <c r="K553" i="35"/>
  <c r="P552" i="35"/>
  <c r="O552" i="35"/>
  <c r="N552" i="35"/>
  <c r="M552" i="35"/>
  <c r="L552" i="35"/>
  <c r="K552" i="35"/>
  <c r="P551" i="35"/>
  <c r="O551" i="35"/>
  <c r="N551" i="35"/>
  <c r="M551" i="35"/>
  <c r="L551" i="35"/>
  <c r="K551" i="35"/>
  <c r="P550" i="35"/>
  <c r="O550" i="35"/>
  <c r="N550" i="35"/>
  <c r="M550" i="35"/>
  <c r="L550" i="35"/>
  <c r="K550" i="35"/>
  <c r="P549" i="35"/>
  <c r="O549" i="35"/>
  <c r="N549" i="35"/>
  <c r="M549" i="35"/>
  <c r="L549" i="35"/>
  <c r="K549" i="35"/>
  <c r="P548" i="35"/>
  <c r="O548" i="35"/>
  <c r="N548" i="35"/>
  <c r="M548" i="35"/>
  <c r="L548" i="35"/>
  <c r="K548" i="35"/>
  <c r="P547" i="35"/>
  <c r="O547" i="35"/>
  <c r="N547" i="35"/>
  <c r="M547" i="35"/>
  <c r="L547" i="35"/>
  <c r="K547" i="35"/>
  <c r="P546" i="35"/>
  <c r="O546" i="35"/>
  <c r="N546" i="35"/>
  <c r="M546" i="35"/>
  <c r="L546" i="35"/>
  <c r="K546" i="35"/>
  <c r="P545" i="35"/>
  <c r="O545" i="35"/>
  <c r="N545" i="35"/>
  <c r="M545" i="35"/>
  <c r="L545" i="35"/>
  <c r="K545" i="35"/>
  <c r="P544" i="35"/>
  <c r="O544" i="35"/>
  <c r="N544" i="35"/>
  <c r="M544" i="35"/>
  <c r="L544" i="35"/>
  <c r="K544" i="35"/>
  <c r="P543" i="35"/>
  <c r="O543" i="35"/>
  <c r="N543" i="35"/>
  <c r="M543" i="35"/>
  <c r="L543" i="35"/>
  <c r="K543" i="35"/>
  <c r="P542" i="35"/>
  <c r="O542" i="35"/>
  <c r="N542" i="35"/>
  <c r="M542" i="35"/>
  <c r="L542" i="35"/>
  <c r="K542" i="35"/>
  <c r="P541" i="35"/>
  <c r="O541" i="35"/>
  <c r="N541" i="35"/>
  <c r="M541" i="35"/>
  <c r="L541" i="35"/>
  <c r="K541" i="35"/>
  <c r="P540" i="35"/>
  <c r="O540" i="35"/>
  <c r="N540" i="35"/>
  <c r="M540" i="35"/>
  <c r="L540" i="35"/>
  <c r="K540" i="35"/>
  <c r="P539" i="35"/>
  <c r="O539" i="35"/>
  <c r="N539" i="35"/>
  <c r="M539" i="35"/>
  <c r="L539" i="35"/>
  <c r="K539" i="35"/>
  <c r="P538" i="35"/>
  <c r="O538" i="35"/>
  <c r="N538" i="35"/>
  <c r="M538" i="35"/>
  <c r="L538" i="35"/>
  <c r="K538" i="35"/>
  <c r="P537" i="35"/>
  <c r="O537" i="35"/>
  <c r="N537" i="35"/>
  <c r="M537" i="35"/>
  <c r="L537" i="35"/>
  <c r="K537" i="35"/>
  <c r="P536" i="35"/>
  <c r="O536" i="35"/>
  <c r="N536" i="35"/>
  <c r="M536" i="35"/>
  <c r="L536" i="35"/>
  <c r="K536" i="35"/>
  <c r="P535" i="35"/>
  <c r="O535" i="35"/>
  <c r="N535" i="35"/>
  <c r="M535" i="35"/>
  <c r="L535" i="35"/>
  <c r="K535" i="35"/>
  <c r="P534" i="35"/>
  <c r="O534" i="35"/>
  <c r="N534" i="35"/>
  <c r="M534" i="35"/>
  <c r="L534" i="35"/>
  <c r="K534" i="35"/>
  <c r="P533" i="35"/>
  <c r="O533" i="35"/>
  <c r="N533" i="35"/>
  <c r="M533" i="35"/>
  <c r="L533" i="35"/>
  <c r="K533" i="35"/>
  <c r="P532" i="35"/>
  <c r="O532" i="35"/>
  <c r="N532" i="35"/>
  <c r="M532" i="35"/>
  <c r="L532" i="35"/>
  <c r="K532" i="35"/>
  <c r="P531" i="35"/>
  <c r="O531" i="35"/>
  <c r="N531" i="35"/>
  <c r="M531" i="35"/>
  <c r="L531" i="35"/>
  <c r="K531" i="35"/>
  <c r="P530" i="35"/>
  <c r="O530" i="35"/>
  <c r="N530" i="35"/>
  <c r="M530" i="35"/>
  <c r="L530" i="35"/>
  <c r="K530" i="35"/>
  <c r="P529" i="35"/>
  <c r="O529" i="35"/>
  <c r="N529" i="35"/>
  <c r="M529" i="35"/>
  <c r="L529" i="35"/>
  <c r="K529" i="35"/>
  <c r="P528" i="35"/>
  <c r="O528" i="35"/>
  <c r="N528" i="35"/>
  <c r="M528" i="35"/>
  <c r="L528" i="35"/>
  <c r="K528" i="35"/>
  <c r="P527" i="35"/>
  <c r="O527" i="35"/>
  <c r="N527" i="35"/>
  <c r="M527" i="35"/>
  <c r="L527" i="35"/>
  <c r="K527" i="35"/>
  <c r="P526" i="35"/>
  <c r="O526" i="35"/>
  <c r="N526" i="35"/>
  <c r="M526" i="35"/>
  <c r="L526" i="35"/>
  <c r="K526" i="35"/>
  <c r="P525" i="35"/>
  <c r="O525" i="35"/>
  <c r="N525" i="35"/>
  <c r="M525" i="35"/>
  <c r="L525" i="35"/>
  <c r="K525" i="35"/>
  <c r="P524" i="35"/>
  <c r="O524" i="35"/>
  <c r="N524" i="35"/>
  <c r="M524" i="35"/>
  <c r="L524" i="35"/>
  <c r="K524" i="35"/>
  <c r="P523" i="35"/>
  <c r="O523" i="35"/>
  <c r="N523" i="35"/>
  <c r="M523" i="35"/>
  <c r="L523" i="35"/>
  <c r="K523" i="35"/>
  <c r="P522" i="35"/>
  <c r="O522" i="35"/>
  <c r="N522" i="35"/>
  <c r="M522" i="35"/>
  <c r="L522" i="35"/>
  <c r="K522" i="35"/>
  <c r="P521" i="35"/>
  <c r="O521" i="35"/>
  <c r="N521" i="35"/>
  <c r="M521" i="35"/>
  <c r="L521" i="35"/>
  <c r="K521" i="35"/>
  <c r="P520" i="35"/>
  <c r="O520" i="35"/>
  <c r="N520" i="35"/>
  <c r="M520" i="35"/>
  <c r="L520" i="35"/>
  <c r="K520" i="35"/>
  <c r="P519" i="35"/>
  <c r="O519" i="35"/>
  <c r="N519" i="35"/>
  <c r="M519" i="35"/>
  <c r="L519" i="35"/>
  <c r="K519" i="35"/>
  <c r="P518" i="35"/>
  <c r="O518" i="35"/>
  <c r="N518" i="35"/>
  <c r="M518" i="35"/>
  <c r="L518" i="35"/>
  <c r="K518" i="35"/>
  <c r="P517" i="35"/>
  <c r="O517" i="35"/>
  <c r="N517" i="35"/>
  <c r="M517" i="35"/>
  <c r="L517" i="35"/>
  <c r="K517" i="35"/>
  <c r="P516" i="35"/>
  <c r="O516" i="35"/>
  <c r="N516" i="35"/>
  <c r="M516" i="35"/>
  <c r="L516" i="35"/>
  <c r="K516" i="35"/>
  <c r="P515" i="35"/>
  <c r="O515" i="35"/>
  <c r="N515" i="35"/>
  <c r="M515" i="35"/>
  <c r="L515" i="35"/>
  <c r="K515" i="35"/>
  <c r="P514" i="35"/>
  <c r="O514" i="35"/>
  <c r="N514" i="35"/>
  <c r="M514" i="35"/>
  <c r="L514" i="35"/>
  <c r="K514" i="35"/>
  <c r="P513" i="35"/>
  <c r="O513" i="35"/>
  <c r="N513" i="35"/>
  <c r="M513" i="35"/>
  <c r="L513" i="35"/>
  <c r="K513" i="35"/>
  <c r="P512" i="35"/>
  <c r="O512" i="35"/>
  <c r="N512" i="35"/>
  <c r="M512" i="35"/>
  <c r="L512" i="35"/>
  <c r="K512" i="35"/>
  <c r="P511" i="35"/>
  <c r="O511" i="35"/>
  <c r="N511" i="35"/>
  <c r="M511" i="35"/>
  <c r="L511" i="35"/>
  <c r="K511" i="35"/>
  <c r="P510" i="35"/>
  <c r="O510" i="35"/>
  <c r="N510" i="35"/>
  <c r="M510" i="35"/>
  <c r="L510" i="35"/>
  <c r="K510" i="35"/>
  <c r="P509" i="35"/>
  <c r="O509" i="35"/>
  <c r="N509" i="35"/>
  <c r="M509" i="35"/>
  <c r="L509" i="35"/>
  <c r="K509" i="35"/>
  <c r="P508" i="35"/>
  <c r="O508" i="35"/>
  <c r="N508" i="35"/>
  <c r="M508" i="35"/>
  <c r="L508" i="35"/>
  <c r="K508" i="35"/>
  <c r="P507" i="35"/>
  <c r="O507" i="35"/>
  <c r="N507" i="35"/>
  <c r="M507" i="35"/>
  <c r="L507" i="35"/>
  <c r="K507" i="35"/>
  <c r="P506" i="35"/>
  <c r="O506" i="35"/>
  <c r="N506" i="35"/>
  <c r="M506" i="35"/>
  <c r="L506" i="35"/>
  <c r="K506" i="35"/>
  <c r="P505" i="35"/>
  <c r="O505" i="35"/>
  <c r="N505" i="35"/>
  <c r="M505" i="35"/>
  <c r="L505" i="35"/>
  <c r="K505" i="35"/>
  <c r="P504" i="35"/>
  <c r="O504" i="35"/>
  <c r="N504" i="35"/>
  <c r="M504" i="35"/>
  <c r="L504" i="35"/>
  <c r="K504" i="35"/>
  <c r="P503" i="35"/>
  <c r="O503" i="35"/>
  <c r="N503" i="35"/>
  <c r="M503" i="35"/>
  <c r="L503" i="35"/>
  <c r="K503" i="35"/>
  <c r="P502" i="35"/>
  <c r="O502" i="35"/>
  <c r="N502" i="35"/>
  <c r="M502" i="35"/>
  <c r="L502" i="35"/>
  <c r="K502" i="35"/>
  <c r="P501" i="35"/>
  <c r="O501" i="35"/>
  <c r="N501" i="35"/>
  <c r="M501" i="35"/>
  <c r="L501" i="35"/>
  <c r="K501" i="35"/>
  <c r="P500" i="35"/>
  <c r="O500" i="35"/>
  <c r="N500" i="35"/>
  <c r="M500" i="35"/>
  <c r="L500" i="35"/>
  <c r="K500" i="35"/>
  <c r="P499" i="35"/>
  <c r="O499" i="35"/>
  <c r="N499" i="35"/>
  <c r="M499" i="35"/>
  <c r="L499" i="35"/>
  <c r="K499" i="35"/>
  <c r="P498" i="35"/>
  <c r="O498" i="35"/>
  <c r="N498" i="35"/>
  <c r="M498" i="35"/>
  <c r="L498" i="35"/>
  <c r="K498" i="35"/>
  <c r="P497" i="35"/>
  <c r="O497" i="35"/>
  <c r="N497" i="35"/>
  <c r="M497" i="35"/>
  <c r="L497" i="35"/>
  <c r="K497" i="35"/>
  <c r="P496" i="35"/>
  <c r="O496" i="35"/>
  <c r="N496" i="35"/>
  <c r="M496" i="35"/>
  <c r="L496" i="35"/>
  <c r="K496" i="35"/>
  <c r="P495" i="35"/>
  <c r="O495" i="35"/>
  <c r="N495" i="35"/>
  <c r="M495" i="35"/>
  <c r="L495" i="35"/>
  <c r="K495" i="35"/>
  <c r="P494" i="35"/>
  <c r="O494" i="35"/>
  <c r="N494" i="35"/>
  <c r="M494" i="35"/>
  <c r="L494" i="35"/>
  <c r="K494" i="35"/>
  <c r="P493" i="35"/>
  <c r="O493" i="35"/>
  <c r="N493" i="35"/>
  <c r="M493" i="35"/>
  <c r="L493" i="35"/>
  <c r="K493" i="35"/>
  <c r="P492" i="35"/>
  <c r="O492" i="35"/>
  <c r="N492" i="35"/>
  <c r="M492" i="35"/>
  <c r="L492" i="35"/>
  <c r="K492" i="35"/>
  <c r="P491" i="35"/>
  <c r="O491" i="35"/>
  <c r="N491" i="35"/>
  <c r="M491" i="35"/>
  <c r="L491" i="35"/>
  <c r="K491" i="35"/>
  <c r="P490" i="35"/>
  <c r="O490" i="35"/>
  <c r="N490" i="35"/>
  <c r="M490" i="35"/>
  <c r="L490" i="35"/>
  <c r="K490" i="35"/>
  <c r="P489" i="35"/>
  <c r="O489" i="35"/>
  <c r="N489" i="35"/>
  <c r="M489" i="35"/>
  <c r="L489" i="35"/>
  <c r="K489" i="35"/>
  <c r="P488" i="35"/>
  <c r="O488" i="35"/>
  <c r="N488" i="35"/>
  <c r="M488" i="35"/>
  <c r="L488" i="35"/>
  <c r="K488" i="35"/>
  <c r="P487" i="35"/>
  <c r="O487" i="35"/>
  <c r="N487" i="35"/>
  <c r="M487" i="35"/>
  <c r="L487" i="35"/>
  <c r="K487" i="35"/>
  <c r="P486" i="35"/>
  <c r="O486" i="35"/>
  <c r="N486" i="35"/>
  <c r="M486" i="35"/>
  <c r="L486" i="35"/>
  <c r="K486" i="35"/>
  <c r="P485" i="35"/>
  <c r="O485" i="35"/>
  <c r="N485" i="35"/>
  <c r="M485" i="35"/>
  <c r="L485" i="35"/>
  <c r="K485" i="35"/>
  <c r="P484" i="35"/>
  <c r="O484" i="35"/>
  <c r="N484" i="35"/>
  <c r="M484" i="35"/>
  <c r="L484" i="35"/>
  <c r="K484" i="35"/>
  <c r="P483" i="35"/>
  <c r="O483" i="35"/>
  <c r="N483" i="35"/>
  <c r="M483" i="35"/>
  <c r="L483" i="35"/>
  <c r="K483" i="35"/>
  <c r="P482" i="35"/>
  <c r="O482" i="35"/>
  <c r="N482" i="35"/>
  <c r="M482" i="35"/>
  <c r="L482" i="35"/>
  <c r="K482" i="35"/>
  <c r="P481" i="35"/>
  <c r="O481" i="35"/>
  <c r="N481" i="35"/>
  <c r="M481" i="35"/>
  <c r="L481" i="35"/>
  <c r="K481" i="35"/>
  <c r="P480" i="35"/>
  <c r="O480" i="35"/>
  <c r="N480" i="35"/>
  <c r="M480" i="35"/>
  <c r="L480" i="35"/>
  <c r="K480" i="35"/>
  <c r="P479" i="35"/>
  <c r="O479" i="35"/>
  <c r="N479" i="35"/>
  <c r="M479" i="35"/>
  <c r="L479" i="35"/>
  <c r="K479" i="35"/>
  <c r="P478" i="35"/>
  <c r="O478" i="35"/>
  <c r="N478" i="35"/>
  <c r="M478" i="35"/>
  <c r="L478" i="35"/>
  <c r="K478" i="35"/>
  <c r="P477" i="35"/>
  <c r="O477" i="35"/>
  <c r="N477" i="35"/>
  <c r="M477" i="35"/>
  <c r="L477" i="35"/>
  <c r="K477" i="35"/>
  <c r="P476" i="35"/>
  <c r="O476" i="35"/>
  <c r="N476" i="35"/>
  <c r="M476" i="35"/>
  <c r="L476" i="35"/>
  <c r="K476" i="35"/>
  <c r="P475" i="35"/>
  <c r="O475" i="35"/>
  <c r="N475" i="35"/>
  <c r="M475" i="35"/>
  <c r="L475" i="35"/>
  <c r="K475" i="35"/>
  <c r="P474" i="35"/>
  <c r="O474" i="35"/>
  <c r="N474" i="35"/>
  <c r="M474" i="35"/>
  <c r="L474" i="35"/>
  <c r="K474" i="35"/>
  <c r="P473" i="35"/>
  <c r="O473" i="35"/>
  <c r="N473" i="35"/>
  <c r="M473" i="35"/>
  <c r="L473" i="35"/>
  <c r="K473" i="35"/>
  <c r="P472" i="35"/>
  <c r="O472" i="35"/>
  <c r="N472" i="35"/>
  <c r="M472" i="35"/>
  <c r="L472" i="35"/>
  <c r="K472" i="35"/>
  <c r="P471" i="35"/>
  <c r="O471" i="35"/>
  <c r="N471" i="35"/>
  <c r="M471" i="35"/>
  <c r="L471" i="35"/>
  <c r="K471" i="35"/>
  <c r="P470" i="35"/>
  <c r="O470" i="35"/>
  <c r="N470" i="35"/>
  <c r="M470" i="35"/>
  <c r="L470" i="35"/>
  <c r="K470" i="35"/>
  <c r="P469" i="35"/>
  <c r="O469" i="35"/>
  <c r="N469" i="35"/>
  <c r="M469" i="35"/>
  <c r="L469" i="35"/>
  <c r="K469" i="35"/>
  <c r="P468" i="35"/>
  <c r="O468" i="35"/>
  <c r="N468" i="35"/>
  <c r="M468" i="35"/>
  <c r="L468" i="35"/>
  <c r="K468" i="35"/>
  <c r="P467" i="35"/>
  <c r="O467" i="35"/>
  <c r="N467" i="35"/>
  <c r="M467" i="35"/>
  <c r="L467" i="35"/>
  <c r="K467" i="35"/>
  <c r="P466" i="35"/>
  <c r="O466" i="35"/>
  <c r="N466" i="35"/>
  <c r="M466" i="35"/>
  <c r="L466" i="35"/>
  <c r="K466" i="35"/>
  <c r="P465" i="35"/>
  <c r="O465" i="35"/>
  <c r="N465" i="35"/>
  <c r="M465" i="35"/>
  <c r="L465" i="35"/>
  <c r="K465" i="35"/>
  <c r="P464" i="35"/>
  <c r="O464" i="35"/>
  <c r="N464" i="35"/>
  <c r="M464" i="35"/>
  <c r="L464" i="35"/>
  <c r="K464" i="35"/>
  <c r="P463" i="35"/>
  <c r="O463" i="35"/>
  <c r="N463" i="35"/>
  <c r="M463" i="35"/>
  <c r="L463" i="35"/>
  <c r="K463" i="35"/>
  <c r="P462" i="35"/>
  <c r="O462" i="35"/>
  <c r="N462" i="35"/>
  <c r="M462" i="35"/>
  <c r="L462" i="35"/>
  <c r="K462" i="35"/>
  <c r="P461" i="35"/>
  <c r="O461" i="35"/>
  <c r="N461" i="35"/>
  <c r="M461" i="35"/>
  <c r="L461" i="35"/>
  <c r="K461" i="35"/>
  <c r="P460" i="35"/>
  <c r="O460" i="35"/>
  <c r="N460" i="35"/>
  <c r="M460" i="35"/>
  <c r="L460" i="35"/>
  <c r="K460" i="35"/>
  <c r="P459" i="35"/>
  <c r="O459" i="35"/>
  <c r="N459" i="35"/>
  <c r="M459" i="35"/>
  <c r="L459" i="35"/>
  <c r="K459" i="35"/>
  <c r="P458" i="35"/>
  <c r="O458" i="35"/>
  <c r="N458" i="35"/>
  <c r="M458" i="35"/>
  <c r="L458" i="35"/>
  <c r="K458" i="35"/>
  <c r="P457" i="35"/>
  <c r="O457" i="35"/>
  <c r="N457" i="35"/>
  <c r="M457" i="35"/>
  <c r="L457" i="35"/>
  <c r="K457" i="35"/>
  <c r="P456" i="35"/>
  <c r="O456" i="35"/>
  <c r="N456" i="35"/>
  <c r="M456" i="35"/>
  <c r="L456" i="35"/>
  <c r="K456" i="35"/>
  <c r="P455" i="35"/>
  <c r="O455" i="35"/>
  <c r="N455" i="35"/>
  <c r="M455" i="35"/>
  <c r="L455" i="35"/>
  <c r="K455" i="35"/>
  <c r="P454" i="35"/>
  <c r="O454" i="35"/>
  <c r="N454" i="35"/>
  <c r="M454" i="35"/>
  <c r="L454" i="35"/>
  <c r="K454" i="35"/>
  <c r="P453" i="35"/>
  <c r="O453" i="35"/>
  <c r="N453" i="35"/>
  <c r="M453" i="35"/>
  <c r="L453" i="35"/>
  <c r="K453" i="35"/>
  <c r="P452" i="35"/>
  <c r="O452" i="35"/>
  <c r="N452" i="35"/>
  <c r="M452" i="35"/>
  <c r="L452" i="35"/>
  <c r="K452" i="35"/>
  <c r="P451" i="35"/>
  <c r="O451" i="35"/>
  <c r="N451" i="35"/>
  <c r="M451" i="35"/>
  <c r="L451" i="35"/>
  <c r="K451" i="35"/>
  <c r="P450" i="35"/>
  <c r="O450" i="35"/>
  <c r="N450" i="35"/>
  <c r="M450" i="35"/>
  <c r="L450" i="35"/>
  <c r="K450" i="35"/>
  <c r="P449" i="35"/>
  <c r="O449" i="35"/>
  <c r="N449" i="35"/>
  <c r="M449" i="35"/>
  <c r="L449" i="35"/>
  <c r="K449" i="35"/>
  <c r="P448" i="35"/>
  <c r="O448" i="35"/>
  <c r="N448" i="35"/>
  <c r="M448" i="35"/>
  <c r="L448" i="35"/>
  <c r="K448" i="35"/>
  <c r="P447" i="35"/>
  <c r="O447" i="35"/>
  <c r="N447" i="35"/>
  <c r="M447" i="35"/>
  <c r="L447" i="35"/>
  <c r="K447" i="35"/>
  <c r="P446" i="35"/>
  <c r="O446" i="35"/>
  <c r="N446" i="35"/>
  <c r="M446" i="35"/>
  <c r="L446" i="35"/>
  <c r="K446" i="35"/>
  <c r="P445" i="35"/>
  <c r="O445" i="35"/>
  <c r="N445" i="35"/>
  <c r="M445" i="35"/>
  <c r="L445" i="35"/>
  <c r="K445" i="35"/>
  <c r="P444" i="35"/>
  <c r="O444" i="35"/>
  <c r="N444" i="35"/>
  <c r="M444" i="35"/>
  <c r="L444" i="35"/>
  <c r="K444" i="35"/>
  <c r="P443" i="35"/>
  <c r="O443" i="35"/>
  <c r="N443" i="35"/>
  <c r="M443" i="35"/>
  <c r="L443" i="35"/>
  <c r="K443" i="35"/>
  <c r="P442" i="35"/>
  <c r="O442" i="35"/>
  <c r="N442" i="35"/>
  <c r="M442" i="35"/>
  <c r="L442" i="35"/>
  <c r="K442" i="35"/>
  <c r="P441" i="35"/>
  <c r="O441" i="35"/>
  <c r="N441" i="35"/>
  <c r="M441" i="35"/>
  <c r="L441" i="35"/>
  <c r="K441" i="35"/>
  <c r="P440" i="35"/>
  <c r="O440" i="35"/>
  <c r="N440" i="35"/>
  <c r="M440" i="35"/>
  <c r="L440" i="35"/>
  <c r="K440" i="35"/>
  <c r="P439" i="35"/>
  <c r="O439" i="35"/>
  <c r="N439" i="35"/>
  <c r="M439" i="35"/>
  <c r="L439" i="35"/>
  <c r="K439" i="35"/>
  <c r="P438" i="35"/>
  <c r="O438" i="35"/>
  <c r="N438" i="35"/>
  <c r="M438" i="35"/>
  <c r="L438" i="35"/>
  <c r="K438" i="35"/>
  <c r="P437" i="35"/>
  <c r="O437" i="35"/>
  <c r="N437" i="35"/>
  <c r="M437" i="35"/>
  <c r="L437" i="35"/>
  <c r="K437" i="35"/>
  <c r="P436" i="35"/>
  <c r="O436" i="35"/>
  <c r="N436" i="35"/>
  <c r="M436" i="35"/>
  <c r="L436" i="35"/>
  <c r="K436" i="35"/>
  <c r="P435" i="35"/>
  <c r="O435" i="35"/>
  <c r="N435" i="35"/>
  <c r="M435" i="35"/>
  <c r="L435" i="35"/>
  <c r="K435" i="35"/>
  <c r="P434" i="35"/>
  <c r="O434" i="35"/>
  <c r="N434" i="35"/>
  <c r="M434" i="35"/>
  <c r="L434" i="35"/>
  <c r="K434" i="35"/>
  <c r="P433" i="35"/>
  <c r="O433" i="35"/>
  <c r="N433" i="35"/>
  <c r="M433" i="35"/>
  <c r="L433" i="35"/>
  <c r="K433" i="35"/>
  <c r="P432" i="35"/>
  <c r="O432" i="35"/>
  <c r="N432" i="35"/>
  <c r="M432" i="35"/>
  <c r="L432" i="35"/>
  <c r="K432" i="35"/>
  <c r="P431" i="35"/>
  <c r="O431" i="35"/>
  <c r="N431" i="35"/>
  <c r="M431" i="35"/>
  <c r="L431" i="35"/>
  <c r="K431" i="35"/>
  <c r="P430" i="35"/>
  <c r="O430" i="35"/>
  <c r="N430" i="35"/>
  <c r="M430" i="35"/>
  <c r="L430" i="35"/>
  <c r="K430" i="35"/>
  <c r="P429" i="35"/>
  <c r="O429" i="35"/>
  <c r="N429" i="35"/>
  <c r="M429" i="35"/>
  <c r="L429" i="35"/>
  <c r="K429" i="35"/>
  <c r="P428" i="35"/>
  <c r="O428" i="35"/>
  <c r="N428" i="35"/>
  <c r="M428" i="35"/>
  <c r="L428" i="35"/>
  <c r="K428" i="35"/>
  <c r="P427" i="35"/>
  <c r="O427" i="35"/>
  <c r="N427" i="35"/>
  <c r="M427" i="35"/>
  <c r="L427" i="35"/>
  <c r="K427" i="35"/>
  <c r="P426" i="35"/>
  <c r="O426" i="35"/>
  <c r="N426" i="35"/>
  <c r="M426" i="35"/>
  <c r="L426" i="35"/>
  <c r="K426" i="35"/>
  <c r="P425" i="35"/>
  <c r="O425" i="35"/>
  <c r="N425" i="35"/>
  <c r="M425" i="35"/>
  <c r="L425" i="35"/>
  <c r="K425" i="35"/>
  <c r="P424" i="35"/>
  <c r="O424" i="35"/>
  <c r="N424" i="35"/>
  <c r="M424" i="35"/>
  <c r="L424" i="35"/>
  <c r="K424" i="35"/>
  <c r="P423" i="35"/>
  <c r="O423" i="35"/>
  <c r="N423" i="35"/>
  <c r="M423" i="35"/>
  <c r="L423" i="35"/>
  <c r="K423" i="35"/>
  <c r="P422" i="35"/>
  <c r="O422" i="35"/>
  <c r="N422" i="35"/>
  <c r="M422" i="35"/>
  <c r="L422" i="35"/>
  <c r="K422" i="35"/>
  <c r="P421" i="35"/>
  <c r="O421" i="35"/>
  <c r="N421" i="35"/>
  <c r="M421" i="35"/>
  <c r="L421" i="35"/>
  <c r="K421" i="35"/>
  <c r="P420" i="35"/>
  <c r="O420" i="35"/>
  <c r="N420" i="35"/>
  <c r="M420" i="35"/>
  <c r="L420" i="35"/>
  <c r="K420" i="35"/>
  <c r="P419" i="35"/>
  <c r="O419" i="35"/>
  <c r="N419" i="35"/>
  <c r="M419" i="35"/>
  <c r="L419" i="35"/>
  <c r="K419" i="35"/>
  <c r="P418" i="35"/>
  <c r="O418" i="35"/>
  <c r="N418" i="35"/>
  <c r="M418" i="35"/>
  <c r="L418" i="35"/>
  <c r="K418" i="35"/>
  <c r="P417" i="35"/>
  <c r="O417" i="35"/>
  <c r="N417" i="35"/>
  <c r="M417" i="35"/>
  <c r="L417" i="35"/>
  <c r="K417" i="35"/>
  <c r="P416" i="35"/>
  <c r="O416" i="35"/>
  <c r="N416" i="35"/>
  <c r="M416" i="35"/>
  <c r="L416" i="35"/>
  <c r="K416" i="35"/>
  <c r="P415" i="35"/>
  <c r="O415" i="35"/>
  <c r="N415" i="35"/>
  <c r="M415" i="35"/>
  <c r="L415" i="35"/>
  <c r="K415" i="35"/>
  <c r="P414" i="35"/>
  <c r="O414" i="35"/>
  <c r="N414" i="35"/>
  <c r="M414" i="35"/>
  <c r="L414" i="35"/>
  <c r="K414" i="35"/>
  <c r="P413" i="35"/>
  <c r="O413" i="35"/>
  <c r="N413" i="35"/>
  <c r="M413" i="35"/>
  <c r="L413" i="35"/>
  <c r="K413" i="35"/>
  <c r="P412" i="35"/>
  <c r="O412" i="35"/>
  <c r="N412" i="35"/>
  <c r="M412" i="35"/>
  <c r="L412" i="35"/>
  <c r="K412" i="35"/>
  <c r="P411" i="35"/>
  <c r="O411" i="35"/>
  <c r="N411" i="35"/>
  <c r="M411" i="35"/>
  <c r="L411" i="35"/>
  <c r="K411" i="35"/>
  <c r="P410" i="35"/>
  <c r="O410" i="35"/>
  <c r="N410" i="35"/>
  <c r="M410" i="35"/>
  <c r="L410" i="35"/>
  <c r="K410" i="35"/>
  <c r="P409" i="35"/>
  <c r="O409" i="35"/>
  <c r="N409" i="35"/>
  <c r="M409" i="35"/>
  <c r="L409" i="35"/>
  <c r="K409" i="35"/>
  <c r="P408" i="35"/>
  <c r="O408" i="35"/>
  <c r="N408" i="35"/>
  <c r="M408" i="35"/>
  <c r="L408" i="35"/>
  <c r="K408" i="35"/>
  <c r="P407" i="35"/>
  <c r="O407" i="35"/>
  <c r="N407" i="35"/>
  <c r="M407" i="35"/>
  <c r="L407" i="35"/>
  <c r="K407" i="35"/>
  <c r="P406" i="35"/>
  <c r="O406" i="35"/>
  <c r="N406" i="35"/>
  <c r="M406" i="35"/>
  <c r="L406" i="35"/>
  <c r="K406" i="35"/>
  <c r="P405" i="35"/>
  <c r="O405" i="35"/>
  <c r="N405" i="35"/>
  <c r="M405" i="35"/>
  <c r="L405" i="35"/>
  <c r="K405" i="35"/>
  <c r="P404" i="35"/>
  <c r="O404" i="35"/>
  <c r="N404" i="35"/>
  <c r="M404" i="35"/>
  <c r="L404" i="35"/>
  <c r="K404" i="35"/>
  <c r="P403" i="35"/>
  <c r="O403" i="35"/>
  <c r="N403" i="35"/>
  <c r="M403" i="35"/>
  <c r="L403" i="35"/>
  <c r="K403" i="35"/>
  <c r="P402" i="35"/>
  <c r="O402" i="35"/>
  <c r="N402" i="35"/>
  <c r="M402" i="35"/>
  <c r="L402" i="35"/>
  <c r="K402" i="35"/>
  <c r="P401" i="35"/>
  <c r="O401" i="35"/>
  <c r="N401" i="35"/>
  <c r="M401" i="35"/>
  <c r="L401" i="35"/>
  <c r="K401" i="35"/>
  <c r="P400" i="35"/>
  <c r="O400" i="35"/>
  <c r="N400" i="35"/>
  <c r="M400" i="35"/>
  <c r="L400" i="35"/>
  <c r="K400" i="35"/>
  <c r="P399" i="35"/>
  <c r="O399" i="35"/>
  <c r="N399" i="35"/>
  <c r="M399" i="35"/>
  <c r="L399" i="35"/>
  <c r="K399" i="35"/>
  <c r="P398" i="35"/>
  <c r="O398" i="35"/>
  <c r="N398" i="35"/>
  <c r="M398" i="35"/>
  <c r="L398" i="35"/>
  <c r="K398" i="35"/>
  <c r="P397" i="35"/>
  <c r="O397" i="35"/>
  <c r="N397" i="35"/>
  <c r="M397" i="35"/>
  <c r="L397" i="35"/>
  <c r="K397" i="35"/>
  <c r="P396" i="35"/>
  <c r="O396" i="35"/>
  <c r="N396" i="35"/>
  <c r="M396" i="35"/>
  <c r="L396" i="35"/>
  <c r="K396" i="35"/>
  <c r="P395" i="35"/>
  <c r="O395" i="35"/>
  <c r="N395" i="35"/>
  <c r="M395" i="35"/>
  <c r="L395" i="35"/>
  <c r="K395" i="35"/>
  <c r="P394" i="35"/>
  <c r="O394" i="35"/>
  <c r="N394" i="35"/>
  <c r="M394" i="35"/>
  <c r="L394" i="35"/>
  <c r="K394" i="35"/>
  <c r="P393" i="35"/>
  <c r="O393" i="35"/>
  <c r="N393" i="35"/>
  <c r="M393" i="35"/>
  <c r="L393" i="35"/>
  <c r="K393" i="35"/>
  <c r="P392" i="35"/>
  <c r="O392" i="35"/>
  <c r="N392" i="35"/>
  <c r="M392" i="35"/>
  <c r="L392" i="35"/>
  <c r="K392" i="35"/>
  <c r="P391" i="35"/>
  <c r="O391" i="35"/>
  <c r="N391" i="35"/>
  <c r="M391" i="35"/>
  <c r="L391" i="35"/>
  <c r="K391" i="35"/>
  <c r="P390" i="35"/>
  <c r="O390" i="35"/>
  <c r="N390" i="35"/>
  <c r="M390" i="35"/>
  <c r="L390" i="35"/>
  <c r="K390" i="35"/>
  <c r="P389" i="35"/>
  <c r="O389" i="35"/>
  <c r="N389" i="35"/>
  <c r="M389" i="35"/>
  <c r="L389" i="35"/>
  <c r="K389" i="35"/>
  <c r="P388" i="35"/>
  <c r="O388" i="35"/>
  <c r="N388" i="35"/>
  <c r="M388" i="35"/>
  <c r="L388" i="35"/>
  <c r="K388" i="35"/>
  <c r="P387" i="35"/>
  <c r="O387" i="35"/>
  <c r="N387" i="35"/>
  <c r="M387" i="35"/>
  <c r="L387" i="35"/>
  <c r="K387" i="35"/>
  <c r="P386" i="35"/>
  <c r="O386" i="35"/>
  <c r="N386" i="35"/>
  <c r="M386" i="35"/>
  <c r="L386" i="35"/>
  <c r="K386" i="35"/>
  <c r="P385" i="35"/>
  <c r="O385" i="35"/>
  <c r="N385" i="35"/>
  <c r="M385" i="35"/>
  <c r="L385" i="35"/>
  <c r="K385" i="35"/>
  <c r="P384" i="35"/>
  <c r="O384" i="35"/>
  <c r="N384" i="35"/>
  <c r="M384" i="35"/>
  <c r="L384" i="35"/>
  <c r="K384" i="35"/>
  <c r="P383" i="35"/>
  <c r="O383" i="35"/>
  <c r="N383" i="35"/>
  <c r="M383" i="35"/>
  <c r="L383" i="35"/>
  <c r="K383" i="35"/>
  <c r="P382" i="35"/>
  <c r="O382" i="35"/>
  <c r="N382" i="35"/>
  <c r="M382" i="35"/>
  <c r="L382" i="35"/>
  <c r="K382" i="35"/>
  <c r="P381" i="35"/>
  <c r="O381" i="35"/>
  <c r="N381" i="35"/>
  <c r="M381" i="35"/>
  <c r="L381" i="35"/>
  <c r="K381" i="35"/>
  <c r="P380" i="35"/>
  <c r="O380" i="35"/>
  <c r="N380" i="35"/>
  <c r="M380" i="35"/>
  <c r="L380" i="35"/>
  <c r="K380" i="35"/>
  <c r="P379" i="35"/>
  <c r="O379" i="35"/>
  <c r="N379" i="35"/>
  <c r="M379" i="35"/>
  <c r="L379" i="35"/>
  <c r="K379" i="35"/>
  <c r="P378" i="35"/>
  <c r="O378" i="35"/>
  <c r="N378" i="35"/>
  <c r="M378" i="35"/>
  <c r="L378" i="35"/>
  <c r="K378" i="35"/>
  <c r="P377" i="35"/>
  <c r="O377" i="35"/>
  <c r="N377" i="35"/>
  <c r="M377" i="35"/>
  <c r="L377" i="35"/>
  <c r="K377" i="35"/>
  <c r="P376" i="35"/>
  <c r="O376" i="35"/>
  <c r="N376" i="35"/>
  <c r="M376" i="35"/>
  <c r="L376" i="35"/>
  <c r="K376" i="35"/>
  <c r="P375" i="35"/>
  <c r="O375" i="35"/>
  <c r="N375" i="35"/>
  <c r="M375" i="35"/>
  <c r="L375" i="35"/>
  <c r="K375" i="35"/>
  <c r="P374" i="35"/>
  <c r="O374" i="35"/>
  <c r="N374" i="35"/>
  <c r="M374" i="35"/>
  <c r="L374" i="35"/>
  <c r="K374" i="35"/>
  <c r="P373" i="35"/>
  <c r="O373" i="35"/>
  <c r="N373" i="35"/>
  <c r="M373" i="35"/>
  <c r="L373" i="35"/>
  <c r="K373" i="35"/>
  <c r="P372" i="35"/>
  <c r="O372" i="35"/>
  <c r="N372" i="35"/>
  <c r="M372" i="35"/>
  <c r="L372" i="35"/>
  <c r="K372" i="35"/>
  <c r="P371" i="35"/>
  <c r="O371" i="35"/>
  <c r="N371" i="35"/>
  <c r="M371" i="35"/>
  <c r="L371" i="35"/>
  <c r="K371" i="35"/>
  <c r="P370" i="35"/>
  <c r="O370" i="35"/>
  <c r="N370" i="35"/>
  <c r="M370" i="35"/>
  <c r="L370" i="35"/>
  <c r="K370" i="35"/>
  <c r="P369" i="35"/>
  <c r="O369" i="35"/>
  <c r="N369" i="35"/>
  <c r="M369" i="35"/>
  <c r="L369" i="35"/>
  <c r="K369" i="35"/>
  <c r="P368" i="35"/>
  <c r="O368" i="35"/>
  <c r="N368" i="35"/>
  <c r="M368" i="35"/>
  <c r="L368" i="35"/>
  <c r="K368" i="35"/>
  <c r="P367" i="35"/>
  <c r="O367" i="35"/>
  <c r="N367" i="35"/>
  <c r="M367" i="35"/>
  <c r="L367" i="35"/>
  <c r="K367" i="35"/>
  <c r="P366" i="35"/>
  <c r="O366" i="35"/>
  <c r="N366" i="35"/>
  <c r="M366" i="35"/>
  <c r="L366" i="35"/>
  <c r="K366" i="35"/>
  <c r="P365" i="35"/>
  <c r="O365" i="35"/>
  <c r="N365" i="35"/>
  <c r="M365" i="35"/>
  <c r="L365" i="35"/>
  <c r="K365" i="35"/>
  <c r="P364" i="35"/>
  <c r="O364" i="35"/>
  <c r="N364" i="35"/>
  <c r="M364" i="35"/>
  <c r="L364" i="35"/>
  <c r="K364" i="35"/>
  <c r="P363" i="35"/>
  <c r="O363" i="35"/>
  <c r="N363" i="35"/>
  <c r="M363" i="35"/>
  <c r="L363" i="35"/>
  <c r="K363" i="35"/>
  <c r="P362" i="35"/>
  <c r="O362" i="35"/>
  <c r="N362" i="35"/>
  <c r="M362" i="35"/>
  <c r="L362" i="35"/>
  <c r="K362" i="35"/>
  <c r="P361" i="35"/>
  <c r="O361" i="35"/>
  <c r="N361" i="35"/>
  <c r="M361" i="35"/>
  <c r="L361" i="35"/>
  <c r="K361" i="35"/>
  <c r="P360" i="35"/>
  <c r="O360" i="35"/>
  <c r="N360" i="35"/>
  <c r="M360" i="35"/>
  <c r="L360" i="35"/>
  <c r="K360" i="35"/>
  <c r="P359" i="35"/>
  <c r="O359" i="35"/>
  <c r="N359" i="35"/>
  <c r="M359" i="35"/>
  <c r="L359" i="35"/>
  <c r="K359" i="35"/>
  <c r="P358" i="35"/>
  <c r="O358" i="35"/>
  <c r="N358" i="35"/>
  <c r="M358" i="35"/>
  <c r="L358" i="35"/>
  <c r="K358" i="35"/>
  <c r="P357" i="35"/>
  <c r="O357" i="35"/>
  <c r="N357" i="35"/>
  <c r="M357" i="35"/>
  <c r="L357" i="35"/>
  <c r="K357" i="35"/>
  <c r="P356" i="35"/>
  <c r="O356" i="35"/>
  <c r="N356" i="35"/>
  <c r="M356" i="35"/>
  <c r="L356" i="35"/>
  <c r="K356" i="35"/>
  <c r="P355" i="35"/>
  <c r="O355" i="35"/>
  <c r="N355" i="35"/>
  <c r="M355" i="35"/>
  <c r="L355" i="35"/>
  <c r="K355" i="35"/>
  <c r="P354" i="35"/>
  <c r="O354" i="35"/>
  <c r="N354" i="35"/>
  <c r="M354" i="35"/>
  <c r="L354" i="35"/>
  <c r="K354" i="35"/>
  <c r="P353" i="35"/>
  <c r="O353" i="35"/>
  <c r="N353" i="35"/>
  <c r="M353" i="35"/>
  <c r="L353" i="35"/>
  <c r="K353" i="35"/>
  <c r="P352" i="35"/>
  <c r="O352" i="35"/>
  <c r="N352" i="35"/>
  <c r="M352" i="35"/>
  <c r="L352" i="35"/>
  <c r="K352" i="35"/>
  <c r="P351" i="35"/>
  <c r="O351" i="35"/>
  <c r="N351" i="35"/>
  <c r="M351" i="35"/>
  <c r="L351" i="35"/>
  <c r="K351" i="35"/>
  <c r="P350" i="35"/>
  <c r="O350" i="35"/>
  <c r="N350" i="35"/>
  <c r="M350" i="35"/>
  <c r="L350" i="35"/>
  <c r="K350" i="35"/>
  <c r="P349" i="35"/>
  <c r="O349" i="35"/>
  <c r="N349" i="35"/>
  <c r="M349" i="35"/>
  <c r="L349" i="35"/>
  <c r="K349" i="35"/>
  <c r="P348" i="35"/>
  <c r="O348" i="35"/>
  <c r="N348" i="35"/>
  <c r="M348" i="35"/>
  <c r="L348" i="35"/>
  <c r="K348" i="35"/>
  <c r="P347" i="35"/>
  <c r="O347" i="35"/>
  <c r="N347" i="35"/>
  <c r="M347" i="35"/>
  <c r="L347" i="35"/>
  <c r="K347" i="35"/>
  <c r="P346" i="35"/>
  <c r="O346" i="35"/>
  <c r="N346" i="35"/>
  <c r="M346" i="35"/>
  <c r="L346" i="35"/>
  <c r="K346" i="35"/>
  <c r="P345" i="35"/>
  <c r="O345" i="35"/>
  <c r="N345" i="35"/>
  <c r="M345" i="35"/>
  <c r="L345" i="35"/>
  <c r="K345" i="35"/>
  <c r="P344" i="35"/>
  <c r="O344" i="35"/>
  <c r="N344" i="35"/>
  <c r="M344" i="35"/>
  <c r="L344" i="35"/>
  <c r="K344" i="35"/>
  <c r="P343" i="35"/>
  <c r="O343" i="35"/>
  <c r="N343" i="35"/>
  <c r="M343" i="35"/>
  <c r="L343" i="35"/>
  <c r="K343" i="35"/>
  <c r="P342" i="35"/>
  <c r="O342" i="35"/>
  <c r="N342" i="35"/>
  <c r="M342" i="35"/>
  <c r="L342" i="35"/>
  <c r="K342" i="35"/>
  <c r="P341" i="35"/>
  <c r="O341" i="35"/>
  <c r="N341" i="35"/>
  <c r="M341" i="35"/>
  <c r="L341" i="35"/>
  <c r="K341" i="35"/>
  <c r="P340" i="35"/>
  <c r="O340" i="35"/>
  <c r="N340" i="35"/>
  <c r="M340" i="35"/>
  <c r="L340" i="35"/>
  <c r="K340" i="35"/>
  <c r="P339" i="35"/>
  <c r="O339" i="35"/>
  <c r="N339" i="35"/>
  <c r="M339" i="35"/>
  <c r="L339" i="35"/>
  <c r="K339" i="35"/>
  <c r="P338" i="35"/>
  <c r="O338" i="35"/>
  <c r="N338" i="35"/>
  <c r="M338" i="35"/>
  <c r="L338" i="35"/>
  <c r="K338" i="35"/>
  <c r="P337" i="35"/>
  <c r="O337" i="35"/>
  <c r="N337" i="35"/>
  <c r="M337" i="35"/>
  <c r="L337" i="35"/>
  <c r="K337" i="35"/>
  <c r="P336" i="35"/>
  <c r="O336" i="35"/>
  <c r="N336" i="35"/>
  <c r="M336" i="35"/>
  <c r="L336" i="35"/>
  <c r="K336" i="35"/>
  <c r="P335" i="35"/>
  <c r="O335" i="35"/>
  <c r="N335" i="35"/>
  <c r="M335" i="35"/>
  <c r="L335" i="35"/>
  <c r="K335" i="35"/>
  <c r="P334" i="35"/>
  <c r="O334" i="35"/>
  <c r="N334" i="35"/>
  <c r="M334" i="35"/>
  <c r="L334" i="35"/>
  <c r="K334" i="35"/>
  <c r="P333" i="35"/>
  <c r="O333" i="35"/>
  <c r="N333" i="35"/>
  <c r="M333" i="35"/>
  <c r="L333" i="35"/>
  <c r="K333" i="35"/>
  <c r="P332" i="35"/>
  <c r="O332" i="35"/>
  <c r="N332" i="35"/>
  <c r="M332" i="35"/>
  <c r="L332" i="35"/>
  <c r="K332" i="35"/>
  <c r="P331" i="35"/>
  <c r="O331" i="35"/>
  <c r="N331" i="35"/>
  <c r="M331" i="35"/>
  <c r="L331" i="35"/>
  <c r="K331" i="35"/>
  <c r="P330" i="35"/>
  <c r="O330" i="35"/>
  <c r="N330" i="35"/>
  <c r="M330" i="35"/>
  <c r="L330" i="35"/>
  <c r="K330" i="35"/>
  <c r="P329" i="35"/>
  <c r="O329" i="35"/>
  <c r="N329" i="35"/>
  <c r="M329" i="35"/>
  <c r="L329" i="35"/>
  <c r="K329" i="35"/>
  <c r="P328" i="35"/>
  <c r="O328" i="35"/>
  <c r="N328" i="35"/>
  <c r="M328" i="35"/>
  <c r="L328" i="35"/>
  <c r="K328" i="35"/>
  <c r="P327" i="35"/>
  <c r="O327" i="35"/>
  <c r="N327" i="35"/>
  <c r="M327" i="35"/>
  <c r="L327" i="35"/>
  <c r="K327" i="35"/>
  <c r="P326" i="35"/>
  <c r="O326" i="35"/>
  <c r="N326" i="35"/>
  <c r="M326" i="35"/>
  <c r="L326" i="35"/>
  <c r="K326" i="35"/>
  <c r="P325" i="35"/>
  <c r="O325" i="35"/>
  <c r="N325" i="35"/>
  <c r="M325" i="35"/>
  <c r="L325" i="35"/>
  <c r="K325" i="35"/>
  <c r="P324" i="35"/>
  <c r="O324" i="35"/>
  <c r="N324" i="35"/>
  <c r="M324" i="35"/>
  <c r="L324" i="35"/>
  <c r="K324" i="35"/>
  <c r="P323" i="35"/>
  <c r="O323" i="35"/>
  <c r="N323" i="35"/>
  <c r="M323" i="35"/>
  <c r="L323" i="35"/>
  <c r="K323" i="35"/>
  <c r="P322" i="35"/>
  <c r="O322" i="35"/>
  <c r="N322" i="35"/>
  <c r="M322" i="35"/>
  <c r="L322" i="35"/>
  <c r="K322" i="35"/>
  <c r="P321" i="35"/>
  <c r="O321" i="35"/>
  <c r="N321" i="35"/>
  <c r="M321" i="35"/>
  <c r="L321" i="35"/>
  <c r="K321" i="35"/>
  <c r="P320" i="35"/>
  <c r="O320" i="35"/>
  <c r="N320" i="35"/>
  <c r="M320" i="35"/>
  <c r="L320" i="35"/>
  <c r="K320" i="35"/>
  <c r="P319" i="35"/>
  <c r="O319" i="35"/>
  <c r="N319" i="35"/>
  <c r="M319" i="35"/>
  <c r="L319" i="35"/>
  <c r="K319" i="35"/>
  <c r="P318" i="35"/>
  <c r="O318" i="35"/>
  <c r="N318" i="35"/>
  <c r="M318" i="35"/>
  <c r="L318" i="35"/>
  <c r="K318" i="35"/>
  <c r="P317" i="35"/>
  <c r="O317" i="35"/>
  <c r="N317" i="35"/>
  <c r="M317" i="35"/>
  <c r="L317" i="35"/>
  <c r="K317" i="35"/>
  <c r="P316" i="35"/>
  <c r="O316" i="35"/>
  <c r="N316" i="35"/>
  <c r="M316" i="35"/>
  <c r="L316" i="35"/>
  <c r="K316" i="35"/>
  <c r="P315" i="35"/>
  <c r="O315" i="35"/>
  <c r="N315" i="35"/>
  <c r="M315" i="35"/>
  <c r="L315" i="35"/>
  <c r="K315" i="35"/>
  <c r="P314" i="35"/>
  <c r="O314" i="35"/>
  <c r="N314" i="35"/>
  <c r="M314" i="35"/>
  <c r="L314" i="35"/>
  <c r="K314" i="35"/>
  <c r="P313" i="35"/>
  <c r="O313" i="35"/>
  <c r="N313" i="35"/>
  <c r="M313" i="35"/>
  <c r="L313" i="35"/>
  <c r="K313" i="35"/>
  <c r="P312" i="35"/>
  <c r="O312" i="35"/>
  <c r="N312" i="35"/>
  <c r="M312" i="35"/>
  <c r="L312" i="35"/>
  <c r="K312" i="35"/>
  <c r="P311" i="35"/>
  <c r="O311" i="35"/>
  <c r="N311" i="35"/>
  <c r="M311" i="35"/>
  <c r="L311" i="35"/>
  <c r="K311" i="35"/>
  <c r="P310" i="35"/>
  <c r="O310" i="35"/>
  <c r="N310" i="35"/>
  <c r="M310" i="35"/>
  <c r="L310" i="35"/>
  <c r="K310" i="35"/>
  <c r="P309" i="35"/>
  <c r="O309" i="35"/>
  <c r="N309" i="35"/>
  <c r="M309" i="35"/>
  <c r="L309" i="35"/>
  <c r="K309" i="35"/>
  <c r="P308" i="35"/>
  <c r="O308" i="35"/>
  <c r="N308" i="35"/>
  <c r="M308" i="35"/>
  <c r="L308" i="35"/>
  <c r="K308" i="35"/>
  <c r="P307" i="35"/>
  <c r="O307" i="35"/>
  <c r="N307" i="35"/>
  <c r="M307" i="35"/>
  <c r="L307" i="35"/>
  <c r="K307" i="35"/>
  <c r="P306" i="35"/>
  <c r="O306" i="35"/>
  <c r="N306" i="35"/>
  <c r="M306" i="35"/>
  <c r="L306" i="35"/>
  <c r="K306" i="35"/>
  <c r="P305" i="35"/>
  <c r="O305" i="35"/>
  <c r="N305" i="35"/>
  <c r="M305" i="35"/>
  <c r="L305" i="35"/>
  <c r="K305" i="35"/>
  <c r="P304" i="35"/>
  <c r="O304" i="35"/>
  <c r="N304" i="35"/>
  <c r="M304" i="35"/>
  <c r="L304" i="35"/>
  <c r="K304" i="35"/>
  <c r="P303" i="35"/>
  <c r="O303" i="35"/>
  <c r="N303" i="35"/>
  <c r="M303" i="35"/>
  <c r="L303" i="35"/>
  <c r="K303" i="35"/>
  <c r="P302" i="35"/>
  <c r="O302" i="35"/>
  <c r="N302" i="35"/>
  <c r="M302" i="35"/>
  <c r="L302" i="35"/>
  <c r="K302" i="35"/>
  <c r="P301" i="35"/>
  <c r="O301" i="35"/>
  <c r="N301" i="35"/>
  <c r="M301" i="35"/>
  <c r="L301" i="35"/>
  <c r="K301" i="35"/>
  <c r="P300" i="35"/>
  <c r="O300" i="35"/>
  <c r="N300" i="35"/>
  <c r="M300" i="35"/>
  <c r="L300" i="35"/>
  <c r="K300" i="35"/>
  <c r="P299" i="35"/>
  <c r="O299" i="35"/>
  <c r="N299" i="35"/>
  <c r="M299" i="35"/>
  <c r="L299" i="35"/>
  <c r="K299" i="35"/>
  <c r="P298" i="35"/>
  <c r="O298" i="35"/>
  <c r="N298" i="35"/>
  <c r="M298" i="35"/>
  <c r="L298" i="35"/>
  <c r="K298" i="35"/>
  <c r="P297" i="35"/>
  <c r="O297" i="35"/>
  <c r="N297" i="35"/>
  <c r="M297" i="35"/>
  <c r="L297" i="35"/>
  <c r="K297" i="35"/>
  <c r="P296" i="35"/>
  <c r="O296" i="35"/>
  <c r="N296" i="35"/>
  <c r="M296" i="35"/>
  <c r="L296" i="35"/>
  <c r="K296" i="35"/>
  <c r="P295" i="35"/>
  <c r="O295" i="35"/>
  <c r="N295" i="35"/>
  <c r="M295" i="35"/>
  <c r="L295" i="35"/>
  <c r="K295" i="35"/>
  <c r="P294" i="35"/>
  <c r="O294" i="35"/>
  <c r="N294" i="35"/>
  <c r="M294" i="35"/>
  <c r="L294" i="35"/>
  <c r="K294" i="35"/>
  <c r="P293" i="35"/>
  <c r="O293" i="35"/>
  <c r="N293" i="35"/>
  <c r="M293" i="35"/>
  <c r="L293" i="35"/>
  <c r="K293" i="35"/>
  <c r="P292" i="35"/>
  <c r="O292" i="35"/>
  <c r="N292" i="35"/>
  <c r="M292" i="35"/>
  <c r="L292" i="35"/>
  <c r="K292" i="35"/>
  <c r="P291" i="35"/>
  <c r="O291" i="35"/>
  <c r="N291" i="35"/>
  <c r="M291" i="35"/>
  <c r="L291" i="35"/>
  <c r="K291" i="35"/>
  <c r="P290" i="35"/>
  <c r="O290" i="35"/>
  <c r="N290" i="35"/>
  <c r="M290" i="35"/>
  <c r="L290" i="35"/>
  <c r="K290" i="35"/>
  <c r="P289" i="35"/>
  <c r="O289" i="35"/>
  <c r="N289" i="35"/>
  <c r="M289" i="35"/>
  <c r="L289" i="35"/>
  <c r="K289" i="35"/>
  <c r="P288" i="35"/>
  <c r="O288" i="35"/>
  <c r="N288" i="35"/>
  <c r="M288" i="35"/>
  <c r="L288" i="35"/>
  <c r="K288" i="35"/>
  <c r="P287" i="35"/>
  <c r="O287" i="35"/>
  <c r="N287" i="35"/>
  <c r="M287" i="35"/>
  <c r="L287" i="35"/>
  <c r="K287" i="35"/>
  <c r="P286" i="35"/>
  <c r="O286" i="35"/>
  <c r="N286" i="35"/>
  <c r="M286" i="35"/>
  <c r="L286" i="35"/>
  <c r="K286" i="35"/>
  <c r="P285" i="35"/>
  <c r="O285" i="35"/>
  <c r="N285" i="35"/>
  <c r="M285" i="35"/>
  <c r="L285" i="35"/>
  <c r="K285" i="35"/>
  <c r="P284" i="35"/>
  <c r="O284" i="35"/>
  <c r="N284" i="35"/>
  <c r="M284" i="35"/>
  <c r="L284" i="35"/>
  <c r="K284" i="35"/>
  <c r="P283" i="35"/>
  <c r="O283" i="35"/>
  <c r="N283" i="35"/>
  <c r="M283" i="35"/>
  <c r="L283" i="35"/>
  <c r="K283" i="35"/>
  <c r="P282" i="35"/>
  <c r="O282" i="35"/>
  <c r="N282" i="35"/>
  <c r="M282" i="35"/>
  <c r="L282" i="35"/>
  <c r="K282" i="35"/>
  <c r="P281" i="35"/>
  <c r="O281" i="35"/>
  <c r="N281" i="35"/>
  <c r="M281" i="35"/>
  <c r="L281" i="35"/>
  <c r="K281" i="35"/>
  <c r="P280" i="35"/>
  <c r="O280" i="35"/>
  <c r="N280" i="35"/>
  <c r="M280" i="35"/>
  <c r="L280" i="35"/>
  <c r="K280" i="35"/>
  <c r="P279" i="35"/>
  <c r="O279" i="35"/>
  <c r="N279" i="35"/>
  <c r="M279" i="35"/>
  <c r="L279" i="35"/>
  <c r="K279" i="35"/>
  <c r="P278" i="35"/>
  <c r="O278" i="35"/>
  <c r="N278" i="35"/>
  <c r="M278" i="35"/>
  <c r="L278" i="35"/>
  <c r="K278" i="35"/>
  <c r="P277" i="35"/>
  <c r="O277" i="35"/>
  <c r="N277" i="35"/>
  <c r="M277" i="35"/>
  <c r="L277" i="35"/>
  <c r="K277" i="35"/>
  <c r="P276" i="35"/>
  <c r="O276" i="35"/>
  <c r="N276" i="35"/>
  <c r="M276" i="35"/>
  <c r="L276" i="35"/>
  <c r="K276" i="35"/>
  <c r="P275" i="35"/>
  <c r="O275" i="35"/>
  <c r="N275" i="35"/>
  <c r="M275" i="35"/>
  <c r="L275" i="35"/>
  <c r="K275" i="35"/>
  <c r="P274" i="35"/>
  <c r="O274" i="35"/>
  <c r="N274" i="35"/>
  <c r="M274" i="35"/>
  <c r="L274" i="35"/>
  <c r="K274" i="35"/>
  <c r="P273" i="35"/>
  <c r="O273" i="35"/>
  <c r="N273" i="35"/>
  <c r="M273" i="35"/>
  <c r="L273" i="35"/>
  <c r="K273" i="35"/>
  <c r="P272" i="35"/>
  <c r="O272" i="35"/>
  <c r="N272" i="35"/>
  <c r="M272" i="35"/>
  <c r="L272" i="35"/>
  <c r="K272" i="35"/>
  <c r="P271" i="35"/>
  <c r="O271" i="35"/>
  <c r="N271" i="35"/>
  <c r="M271" i="35"/>
  <c r="L271" i="35"/>
  <c r="K271" i="35"/>
  <c r="P270" i="35"/>
  <c r="O270" i="35"/>
  <c r="N270" i="35"/>
  <c r="M270" i="35"/>
  <c r="L270" i="35"/>
  <c r="K270" i="35"/>
  <c r="P269" i="35"/>
  <c r="O269" i="35"/>
  <c r="N269" i="35"/>
  <c r="M269" i="35"/>
  <c r="L269" i="35"/>
  <c r="K269" i="35"/>
  <c r="P268" i="35"/>
  <c r="O268" i="35"/>
  <c r="N268" i="35"/>
  <c r="M268" i="35"/>
  <c r="L268" i="35"/>
  <c r="K268" i="35"/>
  <c r="P267" i="35"/>
  <c r="O267" i="35"/>
  <c r="N267" i="35"/>
  <c r="M267" i="35"/>
  <c r="L267" i="35"/>
  <c r="K267" i="35"/>
  <c r="P266" i="35"/>
  <c r="O266" i="35"/>
  <c r="N266" i="35"/>
  <c r="M266" i="35"/>
  <c r="L266" i="35"/>
  <c r="K266" i="35"/>
  <c r="P265" i="35"/>
  <c r="O265" i="35"/>
  <c r="N265" i="35"/>
  <c r="M265" i="35"/>
  <c r="L265" i="35"/>
  <c r="K265" i="35"/>
  <c r="P264" i="35"/>
  <c r="O264" i="35"/>
  <c r="N264" i="35"/>
  <c r="M264" i="35"/>
  <c r="L264" i="35"/>
  <c r="K264" i="35"/>
  <c r="P263" i="35"/>
  <c r="O263" i="35"/>
  <c r="N263" i="35"/>
  <c r="M263" i="35"/>
  <c r="L263" i="35"/>
  <c r="K263" i="35"/>
  <c r="P262" i="35"/>
  <c r="O262" i="35"/>
  <c r="N262" i="35"/>
  <c r="M262" i="35"/>
  <c r="L262" i="35"/>
  <c r="K262" i="35"/>
  <c r="P261" i="35"/>
  <c r="O261" i="35"/>
  <c r="N261" i="35"/>
  <c r="M261" i="35"/>
  <c r="L261" i="35"/>
  <c r="K261" i="35"/>
  <c r="P260" i="35"/>
  <c r="O260" i="35"/>
  <c r="N260" i="35"/>
  <c r="M260" i="35"/>
  <c r="L260" i="35"/>
  <c r="K260" i="35"/>
  <c r="P259" i="35"/>
  <c r="O259" i="35"/>
  <c r="N259" i="35"/>
  <c r="M259" i="35"/>
  <c r="L259" i="35"/>
  <c r="K259" i="35"/>
  <c r="P258" i="35"/>
  <c r="O258" i="35"/>
  <c r="N258" i="35"/>
  <c r="M258" i="35"/>
  <c r="L258" i="35"/>
  <c r="K258" i="35"/>
  <c r="P257" i="35"/>
  <c r="O257" i="35"/>
  <c r="N257" i="35"/>
  <c r="M257" i="35"/>
  <c r="L257" i="35"/>
  <c r="K257" i="35"/>
  <c r="P256" i="35"/>
  <c r="O256" i="35"/>
  <c r="N256" i="35"/>
  <c r="M256" i="35"/>
  <c r="L256" i="35"/>
  <c r="K256" i="35"/>
  <c r="P255" i="35"/>
  <c r="O255" i="35"/>
  <c r="N255" i="35"/>
  <c r="M255" i="35"/>
  <c r="L255" i="35"/>
  <c r="K255" i="35"/>
  <c r="P254" i="35"/>
  <c r="O254" i="35"/>
  <c r="N254" i="35"/>
  <c r="M254" i="35"/>
  <c r="L254" i="35"/>
  <c r="K254" i="35"/>
  <c r="P253" i="35"/>
  <c r="O253" i="35"/>
  <c r="N253" i="35"/>
  <c r="M253" i="35"/>
  <c r="L253" i="35"/>
  <c r="K253" i="35"/>
  <c r="P252" i="35"/>
  <c r="O252" i="35"/>
  <c r="N252" i="35"/>
  <c r="M252" i="35"/>
  <c r="L252" i="35"/>
  <c r="K252" i="35"/>
  <c r="P251" i="35"/>
  <c r="O251" i="35"/>
  <c r="N251" i="35"/>
  <c r="M251" i="35"/>
  <c r="L251" i="35"/>
  <c r="K251" i="35"/>
  <c r="P250" i="35"/>
  <c r="O250" i="35"/>
  <c r="N250" i="35"/>
  <c r="M250" i="35"/>
  <c r="L250" i="35"/>
  <c r="K250" i="35"/>
  <c r="P249" i="35"/>
  <c r="O249" i="35"/>
  <c r="N249" i="35"/>
  <c r="M249" i="35"/>
  <c r="L249" i="35"/>
  <c r="K249" i="35"/>
  <c r="P248" i="35"/>
  <c r="O248" i="35"/>
  <c r="N248" i="35"/>
  <c r="M248" i="35"/>
  <c r="L248" i="35"/>
  <c r="K248" i="35"/>
  <c r="P247" i="35"/>
  <c r="O247" i="35"/>
  <c r="N247" i="35"/>
  <c r="M247" i="35"/>
  <c r="L247" i="35"/>
  <c r="K247" i="35"/>
  <c r="P246" i="35"/>
  <c r="O246" i="35"/>
  <c r="N246" i="35"/>
  <c r="M246" i="35"/>
  <c r="L246" i="35"/>
  <c r="K246" i="35"/>
  <c r="P245" i="35"/>
  <c r="O245" i="35"/>
  <c r="N245" i="35"/>
  <c r="M245" i="35"/>
  <c r="L245" i="35"/>
  <c r="K245" i="35"/>
  <c r="P244" i="35"/>
  <c r="O244" i="35"/>
  <c r="N244" i="35"/>
  <c r="M244" i="35"/>
  <c r="L244" i="35"/>
  <c r="K244" i="35"/>
  <c r="P243" i="35"/>
  <c r="O243" i="35"/>
  <c r="N243" i="35"/>
  <c r="M243" i="35"/>
  <c r="L243" i="35"/>
  <c r="K243" i="35"/>
  <c r="P242" i="35"/>
  <c r="O242" i="35"/>
  <c r="N242" i="35"/>
  <c r="M242" i="35"/>
  <c r="L242" i="35"/>
  <c r="K242" i="35"/>
  <c r="P241" i="35"/>
  <c r="O241" i="35"/>
  <c r="N241" i="35"/>
  <c r="M241" i="35"/>
  <c r="L241" i="35"/>
  <c r="K241" i="35"/>
  <c r="P240" i="35"/>
  <c r="O240" i="35"/>
  <c r="N240" i="35"/>
  <c r="M240" i="35"/>
  <c r="L240" i="35"/>
  <c r="K240" i="35"/>
  <c r="P239" i="35"/>
  <c r="O239" i="35"/>
  <c r="N239" i="35"/>
  <c r="M239" i="35"/>
  <c r="L239" i="35"/>
  <c r="K239" i="35"/>
  <c r="P238" i="35"/>
  <c r="O238" i="35"/>
  <c r="N238" i="35"/>
  <c r="M238" i="35"/>
  <c r="L238" i="35"/>
  <c r="K238" i="35"/>
  <c r="P237" i="35"/>
  <c r="O237" i="35"/>
  <c r="N237" i="35"/>
  <c r="M237" i="35"/>
  <c r="L237" i="35"/>
  <c r="K237" i="35"/>
  <c r="P236" i="35"/>
  <c r="O236" i="35"/>
  <c r="N236" i="35"/>
  <c r="M236" i="35"/>
  <c r="L236" i="35"/>
  <c r="K236" i="35"/>
  <c r="P235" i="35"/>
  <c r="O235" i="35"/>
  <c r="N235" i="35"/>
  <c r="M235" i="35"/>
  <c r="L235" i="35"/>
  <c r="K235" i="35"/>
  <c r="P234" i="35"/>
  <c r="O234" i="35"/>
  <c r="N234" i="35"/>
  <c r="M234" i="35"/>
  <c r="L234" i="35"/>
  <c r="K234" i="35"/>
  <c r="P233" i="35"/>
  <c r="O233" i="35"/>
  <c r="N233" i="35"/>
  <c r="M233" i="35"/>
  <c r="L233" i="35"/>
  <c r="K233" i="35"/>
  <c r="P232" i="35"/>
  <c r="O232" i="35"/>
  <c r="N232" i="35"/>
  <c r="M232" i="35"/>
  <c r="L232" i="35"/>
  <c r="K232" i="35"/>
  <c r="P231" i="35"/>
  <c r="O231" i="35"/>
  <c r="N231" i="35"/>
  <c r="M231" i="35"/>
  <c r="L231" i="35"/>
  <c r="K231" i="35"/>
  <c r="P230" i="35"/>
  <c r="O230" i="35"/>
  <c r="N230" i="35"/>
  <c r="M230" i="35"/>
  <c r="L230" i="35"/>
  <c r="K230" i="35"/>
  <c r="P229" i="35"/>
  <c r="O229" i="35"/>
  <c r="N229" i="35"/>
  <c r="M229" i="35"/>
  <c r="L229" i="35"/>
  <c r="K229" i="35"/>
  <c r="P228" i="35"/>
  <c r="O228" i="35"/>
  <c r="N228" i="35"/>
  <c r="M228" i="35"/>
  <c r="L228" i="35"/>
  <c r="K228" i="35"/>
  <c r="P227" i="35"/>
  <c r="O227" i="35"/>
  <c r="N227" i="35"/>
  <c r="M227" i="35"/>
  <c r="L227" i="35"/>
  <c r="K227" i="35"/>
  <c r="P226" i="35"/>
  <c r="O226" i="35"/>
  <c r="N226" i="35"/>
  <c r="M226" i="35"/>
  <c r="L226" i="35"/>
  <c r="K226" i="35"/>
  <c r="P225" i="35"/>
  <c r="O225" i="35"/>
  <c r="N225" i="35"/>
  <c r="M225" i="35"/>
  <c r="L225" i="35"/>
  <c r="K225" i="35"/>
  <c r="P224" i="35"/>
  <c r="O224" i="35"/>
  <c r="N224" i="35"/>
  <c r="M224" i="35"/>
  <c r="L224" i="35"/>
  <c r="K224" i="35"/>
  <c r="P223" i="35"/>
  <c r="O223" i="35"/>
  <c r="N223" i="35"/>
  <c r="M223" i="35"/>
  <c r="L223" i="35"/>
  <c r="K223" i="35"/>
  <c r="P222" i="35"/>
  <c r="O222" i="35"/>
  <c r="N222" i="35"/>
  <c r="M222" i="35"/>
  <c r="L222" i="35"/>
  <c r="K222" i="35"/>
  <c r="P221" i="35"/>
  <c r="O221" i="35"/>
  <c r="N221" i="35"/>
  <c r="M221" i="35"/>
  <c r="L221" i="35"/>
  <c r="K221" i="35"/>
  <c r="P220" i="35"/>
  <c r="O220" i="35"/>
  <c r="N220" i="35"/>
  <c r="M220" i="35"/>
  <c r="L220" i="35"/>
  <c r="K220" i="35"/>
  <c r="P219" i="35"/>
  <c r="O219" i="35"/>
  <c r="N219" i="35"/>
  <c r="M219" i="35"/>
  <c r="L219" i="35"/>
  <c r="K219" i="35"/>
  <c r="P218" i="35"/>
  <c r="O218" i="35"/>
  <c r="N218" i="35"/>
  <c r="M218" i="35"/>
  <c r="L218" i="35"/>
  <c r="K218" i="35"/>
  <c r="P217" i="35"/>
  <c r="O217" i="35"/>
  <c r="N217" i="35"/>
  <c r="M217" i="35"/>
  <c r="L217" i="35"/>
  <c r="K217" i="35"/>
  <c r="P216" i="35"/>
  <c r="O216" i="35"/>
  <c r="N216" i="35"/>
  <c r="M216" i="35"/>
  <c r="L216" i="35"/>
  <c r="K216" i="35"/>
  <c r="P215" i="35"/>
  <c r="O215" i="35"/>
  <c r="N215" i="35"/>
  <c r="M215" i="35"/>
  <c r="L215" i="35"/>
  <c r="K215" i="35"/>
  <c r="P214" i="35"/>
  <c r="O214" i="35"/>
  <c r="N214" i="35"/>
  <c r="M214" i="35"/>
  <c r="L214" i="35"/>
  <c r="K214" i="35"/>
  <c r="P213" i="35"/>
  <c r="O213" i="35"/>
  <c r="N213" i="35"/>
  <c r="M213" i="35"/>
  <c r="L213" i="35"/>
  <c r="K213" i="35"/>
  <c r="P212" i="35"/>
  <c r="O212" i="35"/>
  <c r="N212" i="35"/>
  <c r="M212" i="35"/>
  <c r="L212" i="35"/>
  <c r="K212" i="35"/>
  <c r="P211" i="35"/>
  <c r="O211" i="35"/>
  <c r="N211" i="35"/>
  <c r="M211" i="35"/>
  <c r="L211" i="35"/>
  <c r="K211" i="35"/>
  <c r="P210" i="35"/>
  <c r="O210" i="35"/>
  <c r="N210" i="35"/>
  <c r="M210" i="35"/>
  <c r="L210" i="35"/>
  <c r="K210" i="35"/>
  <c r="P209" i="35"/>
  <c r="O209" i="35"/>
  <c r="N209" i="35"/>
  <c r="M209" i="35"/>
  <c r="L209" i="35"/>
  <c r="K209" i="35"/>
  <c r="P208" i="35"/>
  <c r="O208" i="35"/>
  <c r="N208" i="35"/>
  <c r="M208" i="35"/>
  <c r="L208" i="35"/>
  <c r="K208" i="35"/>
  <c r="P207" i="35"/>
  <c r="O207" i="35"/>
  <c r="N207" i="35"/>
  <c r="M207" i="35"/>
  <c r="L207" i="35"/>
  <c r="K207" i="35"/>
  <c r="P206" i="35"/>
  <c r="O206" i="35"/>
  <c r="N206" i="35"/>
  <c r="M206" i="35"/>
  <c r="L206" i="35"/>
  <c r="K206" i="35"/>
  <c r="P205" i="35"/>
  <c r="O205" i="35"/>
  <c r="N205" i="35"/>
  <c r="M205" i="35"/>
  <c r="L205" i="35"/>
  <c r="K205" i="35"/>
  <c r="P204" i="35"/>
  <c r="O204" i="35"/>
  <c r="N204" i="35"/>
  <c r="M204" i="35"/>
  <c r="L204" i="35"/>
  <c r="K204" i="35"/>
  <c r="P203" i="35"/>
  <c r="O203" i="35"/>
  <c r="N203" i="35"/>
  <c r="M203" i="35"/>
  <c r="L203" i="35"/>
  <c r="K203" i="35"/>
  <c r="P202" i="35"/>
  <c r="O202" i="35"/>
  <c r="N202" i="35"/>
  <c r="M202" i="35"/>
  <c r="L202" i="35"/>
  <c r="K202" i="35"/>
  <c r="P201" i="35"/>
  <c r="O201" i="35"/>
  <c r="N201" i="35"/>
  <c r="M201" i="35"/>
  <c r="L201" i="35"/>
  <c r="K201" i="35"/>
  <c r="P200" i="35"/>
  <c r="O200" i="35"/>
  <c r="N200" i="35"/>
  <c r="M200" i="35"/>
  <c r="L200" i="35"/>
  <c r="K200" i="35"/>
  <c r="P199" i="35"/>
  <c r="O199" i="35"/>
  <c r="N199" i="35"/>
  <c r="M199" i="35"/>
  <c r="L199" i="35"/>
  <c r="K199" i="35"/>
  <c r="P198" i="35"/>
  <c r="O198" i="35"/>
  <c r="N198" i="35"/>
  <c r="M198" i="35"/>
  <c r="L198" i="35"/>
  <c r="K198" i="35"/>
  <c r="P197" i="35"/>
  <c r="O197" i="35"/>
  <c r="N197" i="35"/>
  <c r="M197" i="35"/>
  <c r="L197" i="35"/>
  <c r="K197" i="35"/>
  <c r="P196" i="35"/>
  <c r="O196" i="35"/>
  <c r="N196" i="35"/>
  <c r="M196" i="35"/>
  <c r="L196" i="35"/>
  <c r="K196" i="35"/>
  <c r="P195" i="35"/>
  <c r="O195" i="35"/>
  <c r="N195" i="35"/>
  <c r="M195" i="35"/>
  <c r="L195" i="35"/>
  <c r="K195" i="35"/>
  <c r="P194" i="35"/>
  <c r="O194" i="35"/>
  <c r="N194" i="35"/>
  <c r="M194" i="35"/>
  <c r="L194" i="35"/>
  <c r="K194" i="35"/>
  <c r="P193" i="35"/>
  <c r="O193" i="35"/>
  <c r="N193" i="35"/>
  <c r="M193" i="35"/>
  <c r="L193" i="35"/>
  <c r="K193" i="35"/>
  <c r="P192" i="35"/>
  <c r="O192" i="35"/>
  <c r="N192" i="35"/>
  <c r="M192" i="35"/>
  <c r="L192" i="35"/>
  <c r="K192" i="35"/>
  <c r="P191" i="35"/>
  <c r="O191" i="35"/>
  <c r="N191" i="35"/>
  <c r="M191" i="35"/>
  <c r="L191" i="35"/>
  <c r="K191" i="35"/>
  <c r="P190" i="35"/>
  <c r="O190" i="35"/>
  <c r="N190" i="35"/>
  <c r="M190" i="35"/>
  <c r="L190" i="35"/>
  <c r="K190" i="35"/>
  <c r="P189" i="35"/>
  <c r="O189" i="35"/>
  <c r="N189" i="35"/>
  <c r="M189" i="35"/>
  <c r="L189" i="35"/>
  <c r="K189" i="35"/>
  <c r="P188" i="35"/>
  <c r="O188" i="35"/>
  <c r="N188" i="35"/>
  <c r="M188" i="35"/>
  <c r="L188" i="35"/>
  <c r="K188" i="35"/>
  <c r="P187" i="35"/>
  <c r="O187" i="35"/>
  <c r="N187" i="35"/>
  <c r="M187" i="35"/>
  <c r="L187" i="35"/>
  <c r="K187" i="35"/>
  <c r="P186" i="35"/>
  <c r="O186" i="35"/>
  <c r="N186" i="35"/>
  <c r="M186" i="35"/>
  <c r="L186" i="35"/>
  <c r="K186" i="35"/>
  <c r="P185" i="35"/>
  <c r="O185" i="35"/>
  <c r="N185" i="35"/>
  <c r="M185" i="35"/>
  <c r="L185" i="35"/>
  <c r="K185" i="35"/>
  <c r="P184" i="35"/>
  <c r="O184" i="35"/>
  <c r="N184" i="35"/>
  <c r="M184" i="35"/>
  <c r="L184" i="35"/>
  <c r="K184" i="35"/>
  <c r="P183" i="35"/>
  <c r="O183" i="35"/>
  <c r="N183" i="35"/>
  <c r="M183" i="35"/>
  <c r="L183" i="35"/>
  <c r="K183" i="35"/>
  <c r="P182" i="35"/>
  <c r="O182" i="35"/>
  <c r="N182" i="35"/>
  <c r="M182" i="35"/>
  <c r="L182" i="35"/>
  <c r="K182" i="35"/>
  <c r="P181" i="35"/>
  <c r="O181" i="35"/>
  <c r="N181" i="35"/>
  <c r="M181" i="35"/>
  <c r="L181" i="35"/>
  <c r="K181" i="35"/>
  <c r="P180" i="35"/>
  <c r="O180" i="35"/>
  <c r="N180" i="35"/>
  <c r="M180" i="35"/>
  <c r="L180" i="35"/>
  <c r="K180" i="35"/>
  <c r="P179" i="35"/>
  <c r="O179" i="35"/>
  <c r="N179" i="35"/>
  <c r="M179" i="35"/>
  <c r="L179" i="35"/>
  <c r="K179" i="35"/>
  <c r="P178" i="35"/>
  <c r="O178" i="35"/>
  <c r="N178" i="35"/>
  <c r="M178" i="35"/>
  <c r="L178" i="35"/>
  <c r="K178" i="35"/>
  <c r="P177" i="35"/>
  <c r="O177" i="35"/>
  <c r="N177" i="35"/>
  <c r="M177" i="35"/>
  <c r="L177" i="35"/>
  <c r="K177" i="35"/>
  <c r="P176" i="35"/>
  <c r="O176" i="35"/>
  <c r="N176" i="35"/>
  <c r="M176" i="35"/>
  <c r="L176" i="35"/>
  <c r="K176" i="35"/>
  <c r="P175" i="35"/>
  <c r="O175" i="35"/>
  <c r="N175" i="35"/>
  <c r="M175" i="35"/>
  <c r="L175" i="35"/>
  <c r="K175" i="35"/>
  <c r="P174" i="35"/>
  <c r="O174" i="35"/>
  <c r="N174" i="35"/>
  <c r="M174" i="35"/>
  <c r="L174" i="35"/>
  <c r="K174" i="35"/>
  <c r="P173" i="35"/>
  <c r="O173" i="35"/>
  <c r="N173" i="35"/>
  <c r="M173" i="35"/>
  <c r="L173" i="35"/>
  <c r="K173" i="35"/>
  <c r="P172" i="35"/>
  <c r="O172" i="35"/>
  <c r="N172" i="35"/>
  <c r="M172" i="35"/>
  <c r="L172" i="35"/>
  <c r="K172" i="35"/>
  <c r="P171" i="35"/>
  <c r="O171" i="35"/>
  <c r="N171" i="35"/>
  <c r="M171" i="35"/>
  <c r="L171" i="35"/>
  <c r="K171" i="35"/>
  <c r="P170" i="35"/>
  <c r="O170" i="35"/>
  <c r="N170" i="35"/>
  <c r="M170" i="35"/>
  <c r="L170" i="35"/>
  <c r="K170" i="35"/>
  <c r="P169" i="35"/>
  <c r="O169" i="35"/>
  <c r="N169" i="35"/>
  <c r="M169" i="35"/>
  <c r="L169" i="35"/>
  <c r="K169" i="35"/>
  <c r="P168" i="35"/>
  <c r="O168" i="35"/>
  <c r="N168" i="35"/>
  <c r="M168" i="35"/>
  <c r="L168" i="35"/>
  <c r="K168" i="35"/>
  <c r="P167" i="35"/>
  <c r="O167" i="35"/>
  <c r="N167" i="35"/>
  <c r="M167" i="35"/>
  <c r="L167" i="35"/>
  <c r="K167" i="35"/>
  <c r="P166" i="35"/>
  <c r="O166" i="35"/>
  <c r="N166" i="35"/>
  <c r="M166" i="35"/>
  <c r="L166" i="35"/>
  <c r="K166" i="35"/>
  <c r="P165" i="35"/>
  <c r="O165" i="35"/>
  <c r="N165" i="35"/>
  <c r="M165" i="35"/>
  <c r="L165" i="35"/>
  <c r="K165" i="35"/>
  <c r="P164" i="35"/>
  <c r="O164" i="35"/>
  <c r="N164" i="35"/>
  <c r="M164" i="35"/>
  <c r="L164" i="35"/>
  <c r="K164" i="35"/>
  <c r="P163" i="35"/>
  <c r="O163" i="35"/>
  <c r="N163" i="35"/>
  <c r="M163" i="35"/>
  <c r="L163" i="35"/>
  <c r="K163" i="35"/>
  <c r="P162" i="35"/>
  <c r="O162" i="35"/>
  <c r="N162" i="35"/>
  <c r="M162" i="35"/>
  <c r="L162" i="35"/>
  <c r="K162" i="35"/>
  <c r="P161" i="35"/>
  <c r="O161" i="35"/>
  <c r="N161" i="35"/>
  <c r="M161" i="35"/>
  <c r="L161" i="35"/>
  <c r="K161" i="35"/>
  <c r="P160" i="35"/>
  <c r="O160" i="35"/>
  <c r="N160" i="35"/>
  <c r="M160" i="35"/>
  <c r="L160" i="35"/>
  <c r="K160" i="35"/>
  <c r="P159" i="35"/>
  <c r="O159" i="35"/>
  <c r="N159" i="35"/>
  <c r="M159" i="35"/>
  <c r="L159" i="35"/>
  <c r="K159" i="35"/>
  <c r="P158" i="35"/>
  <c r="O158" i="35"/>
  <c r="N158" i="35"/>
  <c r="M158" i="35"/>
  <c r="L158" i="35"/>
  <c r="K158" i="35"/>
  <c r="P157" i="35"/>
  <c r="O157" i="35"/>
  <c r="N157" i="35"/>
  <c r="M157" i="35"/>
  <c r="L157" i="35"/>
  <c r="K157" i="35"/>
  <c r="P156" i="35"/>
  <c r="O156" i="35"/>
  <c r="N156" i="35"/>
  <c r="M156" i="35"/>
  <c r="L156" i="35"/>
  <c r="K156" i="35"/>
  <c r="P155" i="35"/>
  <c r="O155" i="35"/>
  <c r="N155" i="35"/>
  <c r="M155" i="35"/>
  <c r="L155" i="35"/>
  <c r="K155" i="35"/>
  <c r="P154" i="35"/>
  <c r="O154" i="35"/>
  <c r="N154" i="35"/>
  <c r="M154" i="35"/>
  <c r="L154" i="35"/>
  <c r="K154" i="35"/>
  <c r="P153" i="35"/>
  <c r="O153" i="35"/>
  <c r="N153" i="35"/>
  <c r="M153" i="35"/>
  <c r="L153" i="35"/>
  <c r="K153" i="35"/>
  <c r="P152" i="35"/>
  <c r="O152" i="35"/>
  <c r="N152" i="35"/>
  <c r="M152" i="35"/>
  <c r="L152" i="35"/>
  <c r="K152" i="35"/>
  <c r="P151" i="35"/>
  <c r="O151" i="35"/>
  <c r="N151" i="35"/>
  <c r="M151" i="35"/>
  <c r="L151" i="35"/>
  <c r="K151" i="35"/>
  <c r="P150" i="35"/>
  <c r="O150" i="35"/>
  <c r="N150" i="35"/>
  <c r="M150" i="35"/>
  <c r="L150" i="35"/>
  <c r="K150" i="35"/>
  <c r="P149" i="35"/>
  <c r="O149" i="35"/>
  <c r="N149" i="35"/>
  <c r="M149" i="35"/>
  <c r="L149" i="35"/>
  <c r="K149" i="35"/>
  <c r="P148" i="35"/>
  <c r="O148" i="35"/>
  <c r="N148" i="35"/>
  <c r="M148" i="35"/>
  <c r="L148" i="35"/>
  <c r="K148" i="35"/>
  <c r="P147" i="35"/>
  <c r="O147" i="35"/>
  <c r="N147" i="35"/>
  <c r="M147" i="35"/>
  <c r="L147" i="35"/>
  <c r="K147" i="35"/>
  <c r="P146" i="35"/>
  <c r="O146" i="35"/>
  <c r="N146" i="35"/>
  <c r="M146" i="35"/>
  <c r="L146" i="35"/>
  <c r="K146" i="35"/>
  <c r="P145" i="35"/>
  <c r="O145" i="35"/>
  <c r="N145" i="35"/>
  <c r="M145" i="35"/>
  <c r="L145" i="35"/>
  <c r="K145" i="35"/>
  <c r="P144" i="35"/>
  <c r="O144" i="35"/>
  <c r="N144" i="35"/>
  <c r="M144" i="35"/>
  <c r="L144" i="35"/>
  <c r="K144" i="35"/>
  <c r="P143" i="35"/>
  <c r="O143" i="35"/>
  <c r="N143" i="35"/>
  <c r="M143" i="35"/>
  <c r="L143" i="35"/>
  <c r="K143" i="35"/>
  <c r="P142" i="35"/>
  <c r="O142" i="35"/>
  <c r="N142" i="35"/>
  <c r="M142" i="35"/>
  <c r="L142" i="35"/>
  <c r="K142" i="35"/>
  <c r="P141" i="35"/>
  <c r="O141" i="35"/>
  <c r="N141" i="35"/>
  <c r="M141" i="35"/>
  <c r="L141" i="35"/>
  <c r="K141" i="35"/>
  <c r="P140" i="35"/>
  <c r="O140" i="35"/>
  <c r="N140" i="35"/>
  <c r="M140" i="35"/>
  <c r="L140" i="35"/>
  <c r="K140" i="35"/>
  <c r="P139" i="35"/>
  <c r="O139" i="35"/>
  <c r="N139" i="35"/>
  <c r="M139" i="35"/>
  <c r="L139" i="35"/>
  <c r="K139" i="35"/>
  <c r="P138" i="35"/>
  <c r="O138" i="35"/>
  <c r="N138" i="35"/>
  <c r="M138" i="35"/>
  <c r="L138" i="35"/>
  <c r="K138" i="35"/>
  <c r="P137" i="35"/>
  <c r="O137" i="35"/>
  <c r="N137" i="35"/>
  <c r="M137" i="35"/>
  <c r="L137" i="35"/>
  <c r="K137" i="35"/>
  <c r="P136" i="35"/>
  <c r="O136" i="35"/>
  <c r="N136" i="35"/>
  <c r="M136" i="35"/>
  <c r="L136" i="35"/>
  <c r="K136" i="35"/>
  <c r="P135" i="35"/>
  <c r="O135" i="35"/>
  <c r="N135" i="35"/>
  <c r="M135" i="35"/>
  <c r="L135" i="35"/>
  <c r="K135" i="35"/>
  <c r="P134" i="35"/>
  <c r="O134" i="35"/>
  <c r="N134" i="35"/>
  <c r="M134" i="35"/>
  <c r="L134" i="35"/>
  <c r="K134" i="35"/>
  <c r="P133" i="35"/>
  <c r="O133" i="35"/>
  <c r="N133" i="35"/>
  <c r="M133" i="35"/>
  <c r="L133" i="35"/>
  <c r="K133" i="35"/>
  <c r="P132" i="35"/>
  <c r="O132" i="35"/>
  <c r="N132" i="35"/>
  <c r="M132" i="35"/>
  <c r="L132" i="35"/>
  <c r="K132" i="35"/>
  <c r="P131" i="35"/>
  <c r="O131" i="35"/>
  <c r="N131" i="35"/>
  <c r="M131" i="35"/>
  <c r="L131" i="35"/>
  <c r="K131" i="35"/>
  <c r="P130" i="35"/>
  <c r="O130" i="35"/>
  <c r="N130" i="35"/>
  <c r="M130" i="35"/>
  <c r="L130" i="35"/>
  <c r="K130" i="35"/>
  <c r="P129" i="35"/>
  <c r="O129" i="35"/>
  <c r="N129" i="35"/>
  <c r="M129" i="35"/>
  <c r="L129" i="35"/>
  <c r="K129" i="35"/>
  <c r="P128" i="35"/>
  <c r="O128" i="35"/>
  <c r="N128" i="35"/>
  <c r="M128" i="35"/>
  <c r="L128" i="35"/>
  <c r="K128" i="35"/>
  <c r="P127" i="35"/>
  <c r="O127" i="35"/>
  <c r="N127" i="35"/>
  <c r="M127" i="35"/>
  <c r="L127" i="35"/>
  <c r="K127" i="35"/>
  <c r="P126" i="35"/>
  <c r="O126" i="35"/>
  <c r="N126" i="35"/>
  <c r="M126" i="35"/>
  <c r="L126" i="35"/>
  <c r="K126" i="35"/>
  <c r="P125" i="35"/>
  <c r="O125" i="35"/>
  <c r="N125" i="35"/>
  <c r="M125" i="35"/>
  <c r="L125" i="35"/>
  <c r="K125" i="35"/>
  <c r="P124" i="35"/>
  <c r="O124" i="35"/>
  <c r="N124" i="35"/>
  <c r="M124" i="35"/>
  <c r="L124" i="35"/>
  <c r="K124" i="35"/>
  <c r="P123" i="35"/>
  <c r="O123" i="35"/>
  <c r="N123" i="35"/>
  <c r="M123" i="35"/>
  <c r="L123" i="35"/>
  <c r="K123" i="35"/>
  <c r="P122" i="35"/>
  <c r="O122" i="35"/>
  <c r="N122" i="35"/>
  <c r="M122" i="35"/>
  <c r="L122" i="35"/>
  <c r="K122" i="35"/>
  <c r="P121" i="35"/>
  <c r="O121" i="35"/>
  <c r="N121" i="35"/>
  <c r="M121" i="35"/>
  <c r="L121" i="35"/>
  <c r="K121" i="35"/>
  <c r="P120" i="35"/>
  <c r="O120" i="35"/>
  <c r="N120" i="35"/>
  <c r="M120" i="35"/>
  <c r="L120" i="35"/>
  <c r="K120" i="35"/>
  <c r="P119" i="35"/>
  <c r="O119" i="35"/>
  <c r="N119" i="35"/>
  <c r="M119" i="35"/>
  <c r="L119" i="35"/>
  <c r="K119" i="35"/>
  <c r="P118" i="35"/>
  <c r="O118" i="35"/>
  <c r="N118" i="35"/>
  <c r="M118" i="35"/>
  <c r="L118" i="35"/>
  <c r="K118" i="35"/>
  <c r="P117" i="35"/>
  <c r="O117" i="35"/>
  <c r="N117" i="35"/>
  <c r="M117" i="35"/>
  <c r="L117" i="35"/>
  <c r="K117" i="35"/>
  <c r="P116" i="35"/>
  <c r="O116" i="35"/>
  <c r="N116" i="35"/>
  <c r="M116" i="35"/>
  <c r="L116" i="35"/>
  <c r="K116" i="35"/>
  <c r="P115" i="35"/>
  <c r="O115" i="35"/>
  <c r="N115" i="35"/>
  <c r="M115" i="35"/>
  <c r="L115" i="35"/>
  <c r="K115" i="35"/>
  <c r="P114" i="35"/>
  <c r="O114" i="35"/>
  <c r="N114" i="35"/>
  <c r="M114" i="35"/>
  <c r="L114" i="35"/>
  <c r="K114" i="35"/>
  <c r="P113" i="35"/>
  <c r="O113" i="35"/>
  <c r="N113" i="35"/>
  <c r="M113" i="35"/>
  <c r="L113" i="35"/>
  <c r="K113" i="35"/>
  <c r="P112" i="35"/>
  <c r="O112" i="35"/>
  <c r="N112" i="35"/>
  <c r="M112" i="35"/>
  <c r="L112" i="35"/>
  <c r="K112" i="35"/>
  <c r="P111" i="35"/>
  <c r="O111" i="35"/>
  <c r="N111" i="35"/>
  <c r="M111" i="35"/>
  <c r="L111" i="35"/>
  <c r="K111" i="35"/>
  <c r="P110" i="35"/>
  <c r="O110" i="35"/>
  <c r="N110" i="35"/>
  <c r="M110" i="35"/>
  <c r="L110" i="35"/>
  <c r="K110" i="35"/>
  <c r="P109" i="35"/>
  <c r="O109" i="35"/>
  <c r="N109" i="35"/>
  <c r="M109" i="35"/>
  <c r="L109" i="35"/>
  <c r="K109" i="35"/>
  <c r="P108" i="35"/>
  <c r="O108" i="35"/>
  <c r="N108" i="35"/>
  <c r="M108" i="35"/>
  <c r="L108" i="35"/>
  <c r="K108" i="35"/>
  <c r="P107" i="35"/>
  <c r="O107" i="35"/>
  <c r="N107" i="35"/>
  <c r="M107" i="35"/>
  <c r="L107" i="35"/>
  <c r="K107" i="35"/>
  <c r="P106" i="35"/>
  <c r="O106" i="35"/>
  <c r="N106" i="35"/>
  <c r="M106" i="35"/>
  <c r="L106" i="35"/>
  <c r="K106" i="35"/>
  <c r="P105" i="35"/>
  <c r="O105" i="35"/>
  <c r="N105" i="35"/>
  <c r="M105" i="35"/>
  <c r="L105" i="35"/>
  <c r="K105" i="35"/>
  <c r="P104" i="35"/>
  <c r="O104" i="35"/>
  <c r="N104" i="35"/>
  <c r="M104" i="35"/>
  <c r="L104" i="35"/>
  <c r="K104" i="35"/>
  <c r="P103" i="35"/>
  <c r="O103" i="35"/>
  <c r="N103" i="35"/>
  <c r="M103" i="35"/>
  <c r="L103" i="35"/>
  <c r="K103" i="35"/>
  <c r="P102" i="35"/>
  <c r="O102" i="35"/>
  <c r="N102" i="35"/>
  <c r="M102" i="35"/>
  <c r="L102" i="35"/>
  <c r="K102" i="35"/>
  <c r="P101" i="35"/>
  <c r="O101" i="35"/>
  <c r="N101" i="35"/>
  <c r="M101" i="35"/>
  <c r="L101" i="35"/>
  <c r="K101" i="35"/>
  <c r="P100" i="35"/>
  <c r="O100" i="35"/>
  <c r="N100" i="35"/>
  <c r="M100" i="35"/>
  <c r="L100" i="35"/>
  <c r="K100" i="35"/>
  <c r="P99" i="35"/>
  <c r="O99" i="35"/>
  <c r="N99" i="35"/>
  <c r="M99" i="35"/>
  <c r="L99" i="35"/>
  <c r="K99" i="35"/>
  <c r="P98" i="35"/>
  <c r="O98" i="35"/>
  <c r="N98" i="35"/>
  <c r="M98" i="35"/>
  <c r="L98" i="35"/>
  <c r="K98" i="35"/>
  <c r="P97" i="35"/>
  <c r="O97" i="35"/>
  <c r="N97" i="35"/>
  <c r="M97" i="35"/>
  <c r="L97" i="35"/>
  <c r="K97" i="35"/>
  <c r="P96" i="35"/>
  <c r="O96" i="35"/>
  <c r="N96" i="35"/>
  <c r="M96" i="35"/>
  <c r="L96" i="35"/>
  <c r="K96" i="35"/>
  <c r="P95" i="35"/>
  <c r="O95" i="35"/>
  <c r="N95" i="35"/>
  <c r="M95" i="35"/>
  <c r="L95" i="35"/>
  <c r="K95" i="35"/>
  <c r="P94" i="35"/>
  <c r="O94" i="35"/>
  <c r="N94" i="35"/>
  <c r="M94" i="35"/>
  <c r="L94" i="35"/>
  <c r="K94" i="35"/>
  <c r="P93" i="35"/>
  <c r="O93" i="35"/>
  <c r="N93" i="35"/>
  <c r="M93" i="35"/>
  <c r="L93" i="35"/>
  <c r="K93" i="35"/>
  <c r="P92" i="35"/>
  <c r="O92" i="35"/>
  <c r="N92" i="35"/>
  <c r="M92" i="35"/>
  <c r="L92" i="35"/>
  <c r="K92" i="35"/>
  <c r="P91" i="35"/>
  <c r="O91" i="35"/>
  <c r="N91" i="35"/>
  <c r="M91" i="35"/>
  <c r="L91" i="35"/>
  <c r="K91" i="35"/>
  <c r="P90" i="35"/>
  <c r="O90" i="35"/>
  <c r="N90" i="35"/>
  <c r="M90" i="35"/>
  <c r="L90" i="35"/>
  <c r="K90" i="35"/>
  <c r="P89" i="35"/>
  <c r="O89" i="35"/>
  <c r="N89" i="35"/>
  <c r="M89" i="35"/>
  <c r="L89" i="35"/>
  <c r="K89" i="35"/>
  <c r="P88" i="35"/>
  <c r="O88" i="35"/>
  <c r="N88" i="35"/>
  <c r="M88" i="35"/>
  <c r="L88" i="35"/>
  <c r="K88" i="35"/>
  <c r="P87" i="35"/>
  <c r="O87" i="35"/>
  <c r="N87" i="35"/>
  <c r="M87" i="35"/>
  <c r="L87" i="35"/>
  <c r="K87" i="35"/>
  <c r="P86" i="35"/>
  <c r="O86" i="35"/>
  <c r="N86" i="35"/>
  <c r="M86" i="35"/>
  <c r="L86" i="35"/>
  <c r="K86" i="35"/>
  <c r="P85" i="35"/>
  <c r="O85" i="35"/>
  <c r="N85" i="35"/>
  <c r="M85" i="35"/>
  <c r="L85" i="35"/>
  <c r="K85" i="35"/>
  <c r="P84" i="35"/>
  <c r="O84" i="35"/>
  <c r="N84" i="35"/>
  <c r="M84" i="35"/>
  <c r="L84" i="35"/>
  <c r="K84" i="35"/>
  <c r="P83" i="35"/>
  <c r="O83" i="35"/>
  <c r="N83" i="35"/>
  <c r="M83" i="35"/>
  <c r="L83" i="35"/>
  <c r="K83" i="35"/>
  <c r="P82" i="35"/>
  <c r="O82" i="35"/>
  <c r="N82" i="35"/>
  <c r="M82" i="35"/>
  <c r="L82" i="35"/>
  <c r="K82" i="35"/>
  <c r="P81" i="35"/>
  <c r="O81" i="35"/>
  <c r="N81" i="35"/>
  <c r="M81" i="35"/>
  <c r="L81" i="35"/>
  <c r="K81" i="35"/>
  <c r="P80" i="35"/>
  <c r="O80" i="35"/>
  <c r="N80" i="35"/>
  <c r="M80" i="35"/>
  <c r="L80" i="35"/>
  <c r="K80" i="35"/>
  <c r="P79" i="35"/>
  <c r="O79" i="35"/>
  <c r="N79" i="35"/>
  <c r="M79" i="35"/>
  <c r="L79" i="35"/>
  <c r="K79" i="35"/>
  <c r="P78" i="35"/>
  <c r="O78" i="35"/>
  <c r="N78" i="35"/>
  <c r="M78" i="35"/>
  <c r="L78" i="35"/>
  <c r="K78" i="35"/>
  <c r="P77" i="35"/>
  <c r="O77" i="35"/>
  <c r="N77" i="35"/>
  <c r="M77" i="35"/>
  <c r="L77" i="35"/>
  <c r="K77" i="35"/>
  <c r="P76" i="35"/>
  <c r="O76" i="35"/>
  <c r="N76" i="35"/>
  <c r="M76" i="35"/>
  <c r="L76" i="35"/>
  <c r="K76" i="35"/>
  <c r="P75" i="35"/>
  <c r="O75" i="35"/>
  <c r="N75" i="35"/>
  <c r="M75" i="35"/>
  <c r="L75" i="35"/>
  <c r="K75" i="35"/>
  <c r="P74" i="35"/>
  <c r="O74" i="35"/>
  <c r="N74" i="35"/>
  <c r="M74" i="35"/>
  <c r="L74" i="35"/>
  <c r="K74" i="35"/>
  <c r="L45" i="35"/>
  <c r="M45" i="35"/>
  <c r="N45" i="35"/>
  <c r="O45" i="35"/>
  <c r="P45" i="35"/>
  <c r="L46" i="35"/>
  <c r="M46" i="35"/>
  <c r="N46" i="35"/>
  <c r="O46" i="35"/>
  <c r="P46" i="35"/>
  <c r="L47" i="35"/>
  <c r="M47" i="35"/>
  <c r="N47" i="35"/>
  <c r="O47" i="35"/>
  <c r="P47" i="35"/>
  <c r="L48" i="35"/>
  <c r="M48" i="35"/>
  <c r="N48" i="35"/>
  <c r="O48" i="35"/>
  <c r="P48" i="35"/>
  <c r="L49" i="35"/>
  <c r="M49" i="35"/>
  <c r="N49" i="35"/>
  <c r="O49" i="35"/>
  <c r="P49" i="35"/>
  <c r="L50" i="35"/>
  <c r="M50" i="35"/>
  <c r="N50" i="35"/>
  <c r="O50" i="35"/>
  <c r="P50" i="35"/>
  <c r="L51" i="35"/>
  <c r="M51" i="35"/>
  <c r="N51" i="35"/>
  <c r="O51" i="35"/>
  <c r="P51" i="35"/>
  <c r="L52" i="35"/>
  <c r="M52" i="35"/>
  <c r="N52" i="35"/>
  <c r="O52" i="35"/>
  <c r="P52" i="35"/>
  <c r="L53" i="35"/>
  <c r="M53" i="35"/>
  <c r="N53" i="35"/>
  <c r="O53" i="35"/>
  <c r="P53" i="35"/>
  <c r="L54" i="35"/>
  <c r="M54" i="35"/>
  <c r="N54" i="35"/>
  <c r="O54" i="35"/>
  <c r="P54" i="35"/>
  <c r="L55" i="35"/>
  <c r="M55" i="35"/>
  <c r="N55" i="35"/>
  <c r="O55" i="35"/>
  <c r="P55" i="35"/>
  <c r="L56" i="35"/>
  <c r="M56" i="35"/>
  <c r="N56" i="35"/>
  <c r="O56" i="35"/>
  <c r="P56" i="35"/>
  <c r="L57" i="35"/>
  <c r="M57" i="35"/>
  <c r="N57" i="35"/>
  <c r="O57" i="35"/>
  <c r="P57" i="35"/>
  <c r="L58" i="35"/>
  <c r="M58" i="35"/>
  <c r="N58" i="35"/>
  <c r="O58" i="35"/>
  <c r="P58" i="35"/>
  <c r="L59" i="35"/>
  <c r="M59" i="35"/>
  <c r="N59" i="35"/>
  <c r="O59" i="35"/>
  <c r="P59" i="35"/>
  <c r="L60" i="35"/>
  <c r="M60" i="35"/>
  <c r="N60" i="35"/>
  <c r="O60" i="35"/>
  <c r="P60" i="35"/>
  <c r="L61" i="35"/>
  <c r="M61" i="35"/>
  <c r="N61" i="35"/>
  <c r="O61" i="35"/>
  <c r="P61" i="35"/>
  <c r="L62" i="35"/>
  <c r="M62" i="35"/>
  <c r="N62" i="35"/>
  <c r="O62" i="35"/>
  <c r="P62" i="35"/>
  <c r="L63" i="35"/>
  <c r="M63" i="35"/>
  <c r="N63" i="35"/>
  <c r="O63" i="35"/>
  <c r="P63" i="35"/>
  <c r="L64" i="35"/>
  <c r="M64" i="35"/>
  <c r="N64" i="35"/>
  <c r="O64" i="35"/>
  <c r="P64" i="35"/>
  <c r="L65" i="35"/>
  <c r="M65" i="35"/>
  <c r="N65" i="35"/>
  <c r="O65" i="35"/>
  <c r="P65" i="35"/>
  <c r="L66" i="35"/>
  <c r="M66" i="35"/>
  <c r="N66" i="35"/>
  <c r="O66" i="35"/>
  <c r="P66" i="35"/>
  <c r="L67" i="35"/>
  <c r="M67" i="35"/>
  <c r="N67" i="35"/>
  <c r="O67" i="35"/>
  <c r="P67" i="35"/>
  <c r="L68" i="35"/>
  <c r="M68" i="35"/>
  <c r="N68" i="35"/>
  <c r="O68" i="35"/>
  <c r="P68" i="35"/>
  <c r="L69" i="35"/>
  <c r="M69" i="35"/>
  <c r="N69" i="35"/>
  <c r="O69" i="35"/>
  <c r="P69" i="35"/>
  <c r="L70" i="35"/>
  <c r="M70" i="35"/>
  <c r="N70" i="35"/>
  <c r="O70" i="35"/>
  <c r="P70" i="35"/>
  <c r="L71" i="35"/>
  <c r="M71" i="35"/>
  <c r="N71" i="35"/>
  <c r="O71" i="35"/>
  <c r="P71" i="35"/>
  <c r="L72" i="35"/>
  <c r="M72" i="35"/>
  <c r="N72" i="35"/>
  <c r="O72" i="35"/>
  <c r="P72" i="35"/>
  <c r="L73" i="35"/>
  <c r="M73" i="35"/>
  <c r="N73" i="35"/>
  <c r="O73" i="35"/>
  <c r="P73"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39" i="35"/>
  <c r="L39" i="35"/>
  <c r="M39" i="35"/>
  <c r="N39" i="35"/>
  <c r="O39" i="35"/>
  <c r="P39" i="35"/>
  <c r="K40" i="35"/>
  <c r="L40" i="35"/>
  <c r="M40" i="35"/>
  <c r="N40" i="35"/>
  <c r="O40" i="35"/>
  <c r="P40" i="35"/>
  <c r="K41" i="35"/>
  <c r="L41" i="35"/>
  <c r="M41" i="35"/>
  <c r="N41" i="35"/>
  <c r="O41" i="35"/>
  <c r="P41" i="35"/>
  <c r="K42" i="35"/>
  <c r="L42" i="35"/>
  <c r="M42" i="35"/>
  <c r="N42" i="35"/>
  <c r="O42" i="35"/>
  <c r="P42" i="35"/>
  <c r="K43" i="35"/>
  <c r="L43" i="35"/>
  <c r="M43" i="35"/>
  <c r="N43" i="35"/>
  <c r="O43" i="35"/>
  <c r="P43" i="35"/>
  <c r="K44" i="35"/>
  <c r="L44" i="35"/>
  <c r="M44" i="35"/>
  <c r="N44" i="35"/>
  <c r="O44" i="35"/>
  <c r="P44" i="35"/>
  <c r="L38" i="35"/>
  <c r="M38" i="35"/>
  <c r="N38" i="35"/>
  <c r="O38" i="35"/>
  <c r="P38" i="35"/>
  <c r="K38" i="35"/>
  <c r="C94" i="31"/>
  <c r="BE29" i="27"/>
  <c r="BE59" i="27"/>
  <c r="BE66" i="27"/>
  <c r="C60" i="31"/>
  <c r="BQ14" i="27" s="1"/>
  <c r="CC73" i="27"/>
  <c r="CC70" i="27"/>
  <c r="CC72" i="27"/>
  <c r="CC74" i="27"/>
  <c r="AF19" i="36" l="1"/>
  <c r="C19" i="36"/>
  <c r="AF16" i="36"/>
  <c r="AF35" i="36"/>
  <c r="AF25" i="36"/>
  <c r="G60" i="36"/>
  <c r="I70" i="36"/>
  <c r="C85" i="36"/>
  <c r="G108" i="36"/>
  <c r="I97" i="36"/>
  <c r="D87" i="36"/>
  <c r="G76" i="36"/>
  <c r="I65" i="36"/>
  <c r="I98" i="36"/>
  <c r="I66" i="36"/>
  <c r="H91" i="36"/>
  <c r="E112" i="36"/>
  <c r="H101" i="36"/>
  <c r="C91" i="36"/>
  <c r="E80" i="36"/>
  <c r="H69" i="36"/>
  <c r="AF23" i="36"/>
  <c r="AF81" i="36"/>
  <c r="AF18" i="36"/>
  <c r="AF82" i="36"/>
  <c r="AF91" i="36"/>
  <c r="AF45" i="36"/>
  <c r="AF109" i="36"/>
  <c r="AF49" i="36"/>
  <c r="AF52" i="36"/>
  <c r="AF62" i="36"/>
  <c r="AF63" i="36"/>
  <c r="AF88" i="36"/>
  <c r="E105" i="36"/>
  <c r="H90" i="36"/>
  <c r="C80" i="36"/>
  <c r="E69" i="36"/>
  <c r="I111" i="36"/>
  <c r="D101" i="36"/>
  <c r="G90" i="36"/>
  <c r="I79" i="36"/>
  <c r="D69" i="36"/>
  <c r="H63" i="36"/>
  <c r="D88" i="36"/>
  <c r="C105" i="36"/>
  <c r="G111" i="36"/>
  <c r="I100" i="36"/>
  <c r="D90" i="36"/>
  <c r="G79" i="36"/>
  <c r="I68" i="36"/>
  <c r="D108" i="36"/>
  <c r="C101" i="36"/>
  <c r="H108" i="36"/>
  <c r="C98" i="36"/>
  <c r="E87" i="36"/>
  <c r="H76" i="36"/>
  <c r="C66" i="36"/>
  <c r="D91" i="36"/>
  <c r="I106" i="36"/>
  <c r="H102" i="36"/>
  <c r="H79" i="36"/>
  <c r="D107" i="36"/>
  <c r="G96" i="36"/>
  <c r="I85" i="36"/>
  <c r="D75" i="36"/>
  <c r="G64" i="36"/>
  <c r="G93" i="36"/>
  <c r="G65" i="36"/>
  <c r="H87" i="36"/>
  <c r="C111" i="36"/>
  <c r="E100" i="36"/>
  <c r="H89" i="36"/>
  <c r="C79" i="36"/>
  <c r="E68" i="36"/>
  <c r="AF47" i="36"/>
  <c r="AF97" i="36"/>
  <c r="AF26" i="36"/>
  <c r="AF90" i="36"/>
  <c r="AF44" i="36"/>
  <c r="AF53" i="36"/>
  <c r="AF39" i="36"/>
  <c r="AF65" i="36"/>
  <c r="AF76" i="36"/>
  <c r="AF70" i="36"/>
  <c r="AF79" i="36"/>
  <c r="AF96" i="36"/>
  <c r="C100" i="36"/>
  <c r="E89" i="36"/>
  <c r="H78" i="36"/>
  <c r="C68" i="36"/>
  <c r="G110" i="36"/>
  <c r="I99" i="36"/>
  <c r="D89" i="36"/>
  <c r="G78" i="36"/>
  <c r="I67" i="36"/>
  <c r="G62" i="36"/>
  <c r="D84" i="36"/>
  <c r="H99" i="36"/>
  <c r="D110" i="36"/>
  <c r="G99" i="36"/>
  <c r="I88" i="36"/>
  <c r="D78" i="36"/>
  <c r="G67" i="36"/>
  <c r="G101" i="36"/>
  <c r="H95" i="36"/>
  <c r="E107" i="36"/>
  <c r="H96" i="36"/>
  <c r="C86" i="36"/>
  <c r="E75" i="36"/>
  <c r="H64" i="36"/>
  <c r="E98" i="36"/>
  <c r="I69" i="36"/>
  <c r="C73" i="36"/>
  <c r="E84" i="36"/>
  <c r="AF68" i="36"/>
  <c r="AF85" i="36"/>
  <c r="AF102" i="36"/>
  <c r="C84" i="36"/>
  <c r="G94" i="36"/>
  <c r="G69" i="36"/>
  <c r="G83" i="36"/>
  <c r="H112" i="36"/>
  <c r="H80" i="36"/>
  <c r="D100" i="36"/>
  <c r="AF112" i="36"/>
  <c r="E74" i="36"/>
  <c r="I105" i="36"/>
  <c r="D95" i="36"/>
  <c r="G84" i="36"/>
  <c r="I73" i="36"/>
  <c r="D63" i="36"/>
  <c r="I86" i="36"/>
  <c r="E60" i="36"/>
  <c r="E82" i="36"/>
  <c r="H109" i="36"/>
  <c r="C99" i="36"/>
  <c r="E88" i="36"/>
  <c r="H77" i="36"/>
  <c r="C67" i="36"/>
  <c r="AF87" i="36"/>
  <c r="AF59" i="36"/>
  <c r="AF34" i="36"/>
  <c r="AF98" i="36"/>
  <c r="AF60" i="36"/>
  <c r="AF61" i="36"/>
  <c r="AF55" i="36"/>
  <c r="AF73" i="36"/>
  <c r="AF100" i="36"/>
  <c r="AF78" i="36"/>
  <c r="AF103" i="36"/>
  <c r="AF83" i="36"/>
  <c r="H98" i="36"/>
  <c r="C88" i="36"/>
  <c r="E77" i="36"/>
  <c r="H66" i="36"/>
  <c r="D109" i="36"/>
  <c r="G98" i="36"/>
  <c r="I87" i="36"/>
  <c r="D77" i="36"/>
  <c r="G66" i="36"/>
  <c r="D61" i="36"/>
  <c r="G81" i="36"/>
  <c r="E94" i="36"/>
  <c r="I108" i="36"/>
  <c r="D98" i="36"/>
  <c r="G87" i="36"/>
  <c r="I76" i="36"/>
  <c r="D66" i="36"/>
  <c r="D96" i="36"/>
  <c r="E90" i="36"/>
  <c r="C106" i="36"/>
  <c r="E95" i="36"/>
  <c r="H84" i="36"/>
  <c r="C74" i="36"/>
  <c r="E63" i="36"/>
  <c r="I101" i="36"/>
  <c r="I74" i="36"/>
  <c r="C95" i="36"/>
  <c r="AF48" i="36"/>
  <c r="AF21" i="36"/>
  <c r="AF38" i="36"/>
  <c r="H110" i="36"/>
  <c r="I62" i="36"/>
  <c r="D73" i="36"/>
  <c r="H75" i="36"/>
  <c r="E62" i="36"/>
  <c r="C102" i="36"/>
  <c r="I94" i="36"/>
  <c r="C109" i="36"/>
  <c r="H71" i="36"/>
  <c r="G104" i="36"/>
  <c r="I93" i="36"/>
  <c r="D83" i="36"/>
  <c r="G72" i="36"/>
  <c r="C62" i="36"/>
  <c r="I82" i="36"/>
  <c r="E101" i="36"/>
  <c r="E78" i="36"/>
  <c r="E108" i="36"/>
  <c r="H97" i="36"/>
  <c r="C87" i="36"/>
  <c r="E76" i="36"/>
  <c r="H65" i="36"/>
  <c r="AF111" i="36"/>
  <c r="AF99" i="36"/>
  <c r="AF42" i="36"/>
  <c r="AF106" i="36"/>
  <c r="AF84" i="36"/>
  <c r="AF69" i="36"/>
  <c r="AF71" i="36"/>
  <c r="AF89" i="36"/>
  <c r="AF22" i="36"/>
  <c r="AF86" i="36"/>
  <c r="AF24" i="36"/>
  <c r="AF20" i="36"/>
  <c r="E97" i="36"/>
  <c r="H86" i="36"/>
  <c r="C76" i="36"/>
  <c r="E65" i="36"/>
  <c r="I107" i="36"/>
  <c r="D97" i="36"/>
  <c r="G86" i="36"/>
  <c r="I75" i="36"/>
  <c r="D65" i="36"/>
  <c r="C14" i="36"/>
  <c r="G77" i="36"/>
  <c r="E86" i="36"/>
  <c r="G107" i="36"/>
  <c r="I96" i="36"/>
  <c r="D86" i="36"/>
  <c r="G75" i="36"/>
  <c r="I64" i="36"/>
  <c r="G89" i="36"/>
  <c r="H83" i="36"/>
  <c r="H104" i="36"/>
  <c r="C94" i="36"/>
  <c r="E83" i="36"/>
  <c r="H72" i="36"/>
  <c r="D62" i="36"/>
  <c r="G112" i="36"/>
  <c r="I110" i="36"/>
  <c r="H105" i="36"/>
  <c r="C63" i="36"/>
  <c r="AF43" i="36"/>
  <c r="AF80" i="36"/>
  <c r="AF56" i="36"/>
  <c r="D105" i="36"/>
  <c r="H62" i="36"/>
  <c r="I104" i="36"/>
  <c r="I72" i="36"/>
  <c r="E91" i="36"/>
  <c r="I90" i="36"/>
  <c r="H103" i="36"/>
  <c r="H67" i="36"/>
  <c r="D103" i="36"/>
  <c r="G92" i="36"/>
  <c r="I81" i="36"/>
  <c r="D71" i="36"/>
  <c r="H60" i="36"/>
  <c r="I78" i="36"/>
  <c r="H111" i="36"/>
  <c r="C77" i="36"/>
  <c r="C107" i="36"/>
  <c r="E96" i="36"/>
  <c r="H85" i="36"/>
  <c r="C75" i="36"/>
  <c r="E64" i="36"/>
  <c r="AF32" i="36"/>
  <c r="AF28" i="36"/>
  <c r="AF50" i="36"/>
  <c r="AF27" i="36"/>
  <c r="AF108" i="36"/>
  <c r="AF77" i="36"/>
  <c r="AF95" i="36"/>
  <c r="AF105" i="36"/>
  <c r="AF30" i="36"/>
  <c r="AF94" i="36"/>
  <c r="AF40" i="36"/>
  <c r="C112" i="36"/>
  <c r="C96" i="36"/>
  <c r="E85" i="36"/>
  <c r="H74" i="36"/>
  <c r="C64" i="36"/>
  <c r="G106" i="36"/>
  <c r="I95" i="36"/>
  <c r="D85" i="36"/>
  <c r="G74" i="36"/>
  <c r="I63" i="36"/>
  <c r="G105" i="36"/>
  <c r="G73" i="36"/>
  <c r="C81" i="36"/>
  <c r="D106" i="36"/>
  <c r="G95" i="36"/>
  <c r="I84" i="36"/>
  <c r="D74" i="36"/>
  <c r="G63" i="36"/>
  <c r="D64" i="36"/>
  <c r="C69" i="36"/>
  <c r="E103" i="36"/>
  <c r="H92" i="36"/>
  <c r="C82" i="36"/>
  <c r="E71" i="36"/>
  <c r="I60" i="36"/>
  <c r="G85" i="36"/>
  <c r="G80" i="36"/>
  <c r="H107" i="36"/>
  <c r="H73" i="36"/>
  <c r="AF58" i="36"/>
  <c r="AF75" i="36"/>
  <c r="H94" i="36"/>
  <c r="E73" i="36"/>
  <c r="I83" i="36"/>
  <c r="I102" i="36"/>
  <c r="D94" i="36"/>
  <c r="H106" i="36"/>
  <c r="C70" i="36"/>
  <c r="D80" i="36"/>
  <c r="C93" i="36"/>
  <c r="D111" i="36"/>
  <c r="G100" i="36"/>
  <c r="I89" i="36"/>
  <c r="D79" i="36"/>
  <c r="G68" i="36"/>
  <c r="G109" i="36"/>
  <c r="D72" i="36"/>
  <c r="E102" i="36"/>
  <c r="E70" i="36"/>
  <c r="E104" i="36"/>
  <c r="H93" i="36"/>
  <c r="C83" i="36"/>
  <c r="E72" i="36"/>
  <c r="I61" i="36"/>
  <c r="AF33" i="36"/>
  <c r="AF92" i="36"/>
  <c r="AF66" i="36"/>
  <c r="AF51" i="36"/>
  <c r="AF29" i="36"/>
  <c r="AF93" i="36"/>
  <c r="AF104" i="36"/>
  <c r="AF107" i="36"/>
  <c r="AF46" i="36"/>
  <c r="AF110" i="36"/>
  <c r="AF64" i="36"/>
  <c r="E109" i="36"/>
  <c r="E93" i="36"/>
  <c r="H82" i="36"/>
  <c r="C72" i="36"/>
  <c r="G61" i="36"/>
  <c r="I103" i="36"/>
  <c r="D93" i="36"/>
  <c r="G82" i="36"/>
  <c r="I71" i="36"/>
  <c r="E61" i="36"/>
  <c r="G97" i="36"/>
  <c r="H61" i="36"/>
  <c r="C65" i="36"/>
  <c r="G103" i="36"/>
  <c r="I92" i="36"/>
  <c r="D82" i="36"/>
  <c r="G71" i="36"/>
  <c r="C61" i="36"/>
  <c r="E110" i="36"/>
  <c r="E111" i="36"/>
  <c r="H100" i="36"/>
  <c r="C90" i="36"/>
  <c r="E79" i="36"/>
  <c r="H68" i="36"/>
  <c r="D76" i="36"/>
  <c r="C89" i="36"/>
  <c r="I109" i="36"/>
  <c r="D99" i="36"/>
  <c r="G88" i="36"/>
  <c r="I77" i="36"/>
  <c r="D67" i="36"/>
  <c r="D104" i="36"/>
  <c r="D68" i="36"/>
  <c r="C97" i="36"/>
  <c r="E66" i="36"/>
  <c r="C103" i="36"/>
  <c r="E92" i="36"/>
  <c r="H81" i="36"/>
  <c r="C71" i="36"/>
  <c r="AF15" i="36"/>
  <c r="AF57" i="36"/>
  <c r="AF17" i="36"/>
  <c r="AF74" i="36"/>
  <c r="AF67" i="36"/>
  <c r="AF37" i="36"/>
  <c r="AF101" i="36"/>
  <c r="AF41" i="36"/>
  <c r="H70" i="36"/>
  <c r="C104" i="36"/>
  <c r="C110" i="36"/>
  <c r="AF36" i="36"/>
  <c r="D60" i="36"/>
  <c r="I112" i="36"/>
  <c r="E99" i="36"/>
  <c r="G70" i="36"/>
  <c r="AF54" i="36"/>
  <c r="G102" i="36"/>
  <c r="D102" i="36"/>
  <c r="H88" i="36"/>
  <c r="AF31" i="36"/>
  <c r="I91" i="36"/>
  <c r="G91" i="36"/>
  <c r="C78" i="36"/>
  <c r="D70" i="36"/>
  <c r="AF72" i="36"/>
  <c r="D81" i="36"/>
  <c r="I80" i="36"/>
  <c r="E67" i="36"/>
  <c r="C108" i="36"/>
  <c r="C92" i="36"/>
  <c r="C60" i="36"/>
  <c r="D112" i="36"/>
  <c r="E81" i="36"/>
  <c r="D92" i="36"/>
  <c r="E106" i="36"/>
  <c r="CD59" i="27"/>
  <c r="CE59" i="27" s="1"/>
  <c r="CF59" i="27" s="1"/>
  <c r="BX59" i="27"/>
  <c r="CD29" i="27"/>
  <c r="CE29" i="27" s="1"/>
  <c r="CF29" i="27" s="1"/>
  <c r="BX29" i="27"/>
  <c r="BG32" i="27"/>
  <c r="BI32" i="27" s="1"/>
  <c r="CD32" i="27"/>
  <c r="CE32" i="27" s="1"/>
  <c r="CF32" i="27" s="1"/>
  <c r="BX32" i="27"/>
  <c r="BX25" i="27"/>
  <c r="CD25" i="27"/>
  <c r="CE25" i="27" s="1"/>
  <c r="CF25" i="27" s="1"/>
  <c r="CD66" i="27"/>
  <c r="CE66" i="27" s="1"/>
  <c r="CF66" i="27" s="1"/>
  <c r="BX66" i="27"/>
  <c r="BX37" i="27"/>
  <c r="CD37" i="27"/>
  <c r="CE37" i="27" s="1"/>
  <c r="CD35" i="27"/>
  <c r="CE35" i="27" s="1"/>
  <c r="CF35" i="27" s="1"/>
  <c r="BX35" i="27"/>
  <c r="CD65" i="27"/>
  <c r="CE65" i="27" s="1"/>
  <c r="BX65" i="27"/>
  <c r="CD33" i="27"/>
  <c r="CE33" i="27" s="1"/>
  <c r="CF33" i="27" s="1"/>
  <c r="BX33" i="27"/>
  <c r="BB16" i="27"/>
  <c r="BE16" i="27" s="1"/>
  <c r="CD16" i="27" s="1"/>
  <c r="CE16" i="27" s="1"/>
  <c r="CF16" i="27" s="1"/>
  <c r="BB14" i="27"/>
  <c r="BE14" i="27" s="1"/>
  <c r="BG14" i="27" s="1"/>
  <c r="BQ86" i="27"/>
  <c r="C61" i="31"/>
  <c r="C73" i="31"/>
  <c r="BG37" i="27"/>
  <c r="BI37" i="27" s="1"/>
  <c r="BH94" i="27"/>
  <c r="BH110" i="27"/>
  <c r="BH102" i="27"/>
  <c r="CE78" i="27"/>
  <c r="CF78" i="27" s="1"/>
  <c r="BG33" i="27"/>
  <c r="BI33" i="27" s="1"/>
  <c r="BR78" i="27"/>
  <c r="BR39" i="27"/>
  <c r="CE97" i="27"/>
  <c r="CF97" i="27" s="1"/>
  <c r="BR88" i="27"/>
  <c r="BR85" i="27"/>
  <c r="BQ77" i="27"/>
  <c r="BQ75" i="27"/>
  <c r="BR53" i="27"/>
  <c r="BR24" i="27"/>
  <c r="BQ17" i="27"/>
  <c r="BQ70" i="27"/>
  <c r="BG102" i="27"/>
  <c r="BI102" i="27" s="1"/>
  <c r="BR42" i="27"/>
  <c r="BH66" i="27"/>
  <c r="BQ58" i="27"/>
  <c r="BQ37" i="27"/>
  <c r="BR46" i="27"/>
  <c r="BR97" i="27"/>
  <c r="BR19" i="27"/>
  <c r="BR104" i="27"/>
  <c r="BR29" i="27"/>
  <c r="BR77" i="27"/>
  <c r="BQ39" i="27"/>
  <c r="BQ73" i="27"/>
  <c r="BR63" i="27"/>
  <c r="BR95" i="27"/>
  <c r="BR25" i="27"/>
  <c r="BR23" i="27"/>
  <c r="BQ40" i="27"/>
  <c r="BR89" i="27"/>
  <c r="BR27" i="27"/>
  <c r="BQ100" i="27"/>
  <c r="BR61" i="27"/>
  <c r="BQ57" i="27"/>
  <c r="BQ108" i="27"/>
  <c r="BQ96" i="27"/>
  <c r="BR37" i="27"/>
  <c r="BR32" i="27"/>
  <c r="BQ78" i="27"/>
  <c r="BQ34" i="27"/>
  <c r="BR107" i="27"/>
  <c r="BR60" i="27"/>
  <c r="BQ101" i="27"/>
  <c r="BQ66" i="27"/>
  <c r="BQ33" i="27"/>
  <c r="BR106" i="27"/>
  <c r="BQ105" i="27"/>
  <c r="BR80" i="27"/>
  <c r="BR36" i="27"/>
  <c r="BQ97" i="27"/>
  <c r="BQ20" i="27"/>
  <c r="BR99" i="27"/>
  <c r="BR111" i="27"/>
  <c r="BR109" i="27"/>
  <c r="BR41" i="27"/>
  <c r="BR54" i="27"/>
  <c r="BQ112" i="27"/>
  <c r="BR82" i="27"/>
  <c r="BQ46" i="27"/>
  <c r="BQ88" i="27"/>
  <c r="BR102" i="27"/>
  <c r="BR75" i="27"/>
  <c r="BQ109" i="27"/>
  <c r="BR21" i="27"/>
  <c r="BQ63" i="27"/>
  <c r="BR57" i="27"/>
  <c r="BQ103" i="27"/>
  <c r="BR16" i="27"/>
  <c r="BR93" i="27"/>
  <c r="BQ84" i="27"/>
  <c r="BR91" i="27"/>
  <c r="BQ107" i="27"/>
  <c r="BQ35" i="27"/>
  <c r="BR73" i="27"/>
  <c r="BR59" i="27"/>
  <c r="BQ80" i="27"/>
  <c r="BR68" i="27"/>
  <c r="BQ102" i="27"/>
  <c r="BQ55" i="27"/>
  <c r="BR35" i="27"/>
  <c r="BR84" i="27"/>
  <c r="BR79" i="27"/>
  <c r="BQ93" i="27"/>
  <c r="BS93" i="27" s="1"/>
  <c r="BQ54" i="27"/>
  <c r="BQ19" i="27"/>
  <c r="BQ52" i="27"/>
  <c r="BQ48" i="27"/>
  <c r="BQ61" i="27"/>
  <c r="BR72" i="27"/>
  <c r="BR94" i="27"/>
  <c r="BR33" i="27"/>
  <c r="BR17" i="27"/>
  <c r="BR26" i="27"/>
  <c r="BQ92" i="27"/>
  <c r="BQ106" i="27"/>
  <c r="BQ95" i="27"/>
  <c r="BR55" i="27"/>
  <c r="BR20" i="27"/>
  <c r="BR76" i="27"/>
  <c r="BR18" i="27"/>
  <c r="BQ99" i="27"/>
  <c r="BQ18" i="27"/>
  <c r="BR86" i="27"/>
  <c r="BQ53" i="27"/>
  <c r="BR112" i="27"/>
  <c r="BQ110" i="27"/>
  <c r="BR30" i="27"/>
  <c r="BQ98" i="27"/>
  <c r="BQ50" i="27"/>
  <c r="BR48" i="27"/>
  <c r="BR40" i="27"/>
  <c r="BQ89" i="27"/>
  <c r="BR49" i="27"/>
  <c r="BR14" i="27"/>
  <c r="BR22" i="27"/>
  <c r="BR98" i="27"/>
  <c r="BR15" i="27"/>
  <c r="BQ23" i="27"/>
  <c r="BR74" i="27"/>
  <c r="BR100" i="27"/>
  <c r="BQ87" i="27"/>
  <c r="BR50" i="27"/>
  <c r="BQ76" i="27"/>
  <c r="BS76" i="27" s="1"/>
  <c r="BR34" i="27"/>
  <c r="BQ111" i="27"/>
  <c r="BQ91" i="27"/>
  <c r="BR90" i="27"/>
  <c r="BR103" i="27"/>
  <c r="BQ41" i="27"/>
  <c r="BR108" i="27"/>
  <c r="BR92" i="27"/>
  <c r="BR87" i="27"/>
  <c r="BQ94" i="27"/>
  <c r="BR44" i="27"/>
  <c r="BR101" i="27"/>
  <c r="BR96" i="27"/>
  <c r="BQ85" i="27"/>
  <c r="BQ49" i="27"/>
  <c r="CE107" i="27"/>
  <c r="CF107" i="27" s="1"/>
  <c r="BQ104" i="27"/>
  <c r="BQ82" i="27"/>
  <c r="BR105" i="27"/>
  <c r="BQ74" i="27"/>
  <c r="BR28" i="27"/>
  <c r="BQ79" i="27"/>
  <c r="BR70" i="27"/>
  <c r="BQ62" i="27"/>
  <c r="BR81" i="27"/>
  <c r="BR64" i="27"/>
  <c r="BQ83" i="27"/>
  <c r="BR110" i="27"/>
  <c r="BR31" i="27"/>
  <c r="BQ24" i="27"/>
  <c r="BR83" i="27"/>
  <c r="BR58" i="27"/>
  <c r="BR52" i="27"/>
  <c r="BQ90" i="27"/>
  <c r="BQ44" i="27"/>
  <c r="BR66" i="27"/>
  <c r="BR62" i="27"/>
  <c r="BQ81" i="27"/>
  <c r="BQ42" i="27"/>
  <c r="BX102" i="27"/>
  <c r="BX93" i="27"/>
  <c r="CD85" i="27"/>
  <c r="CE85" i="27" s="1"/>
  <c r="CF85" i="27" s="1"/>
  <c r="BH98" i="27"/>
  <c r="BQ21" i="27"/>
  <c r="BQ15" i="27"/>
  <c r="BQ22" i="27"/>
  <c r="CE104" i="27"/>
  <c r="CF104" i="27" s="1"/>
  <c r="D24" i="36"/>
  <c r="BH78" i="27"/>
  <c r="BX78" i="27"/>
  <c r="BH89" i="27"/>
  <c r="BH59" i="27"/>
  <c r="BH33" i="27"/>
  <c r="BG78" i="27"/>
  <c r="BI78" i="27" s="1"/>
  <c r="BG29" i="27"/>
  <c r="BI29" i="27" s="1"/>
  <c r="BG25" i="27"/>
  <c r="BI25" i="27" s="1"/>
  <c r="BG96" i="27"/>
  <c r="BI96" i="27" s="1"/>
  <c r="BX96" i="27"/>
  <c r="AF14" i="36"/>
  <c r="BX94" i="27"/>
  <c r="CD94" i="27"/>
  <c r="CE94" i="27" s="1"/>
  <c r="CF94" i="27" s="1"/>
  <c r="BG59" i="27"/>
  <c r="BI59" i="27" s="1"/>
  <c r="BG110" i="27"/>
  <c r="BI110" i="27" s="1"/>
  <c r="BG66" i="27"/>
  <c r="BI66" i="27" s="1"/>
  <c r="BG94" i="27"/>
  <c r="BI94" i="27" s="1"/>
  <c r="BH99" i="27"/>
  <c r="BG91" i="27"/>
  <c r="BI91" i="27" s="1"/>
  <c r="CD91" i="27"/>
  <c r="CE91" i="27" s="1"/>
  <c r="CF91" i="27" s="1"/>
  <c r="BX91" i="27"/>
  <c r="BH91" i="27"/>
  <c r="CD83" i="27"/>
  <c r="CE83" i="27" s="1"/>
  <c r="CF83" i="27" s="1"/>
  <c r="CD75" i="27"/>
  <c r="CE75" i="27" s="1"/>
  <c r="CF75" i="27" s="1"/>
  <c r="BX75" i="27"/>
  <c r="BG75" i="27"/>
  <c r="BI75" i="27" s="1"/>
  <c r="BH75" i="27"/>
  <c r="CD102" i="27"/>
  <c r="CE102" i="27" s="1"/>
  <c r="CF102" i="27" s="1"/>
  <c r="BE70" i="27"/>
  <c r="BH107" i="27"/>
  <c r="CD93" i="27"/>
  <c r="CE93" i="27" s="1"/>
  <c r="CF93" i="27" s="1"/>
  <c r="BG107" i="27"/>
  <c r="BI107" i="27" s="1"/>
  <c r="BG93" i="27"/>
  <c r="BI93" i="27" s="1"/>
  <c r="BH101" i="27"/>
  <c r="BJ101" i="27" s="1"/>
  <c r="BM101" i="27" s="1"/>
  <c r="BH93" i="27"/>
  <c r="BH77" i="27"/>
  <c r="BE36" i="27"/>
  <c r="BX107" i="27"/>
  <c r="BE50" i="27"/>
  <c r="BE45" i="27"/>
  <c r="I15" i="36"/>
  <c r="C29" i="36"/>
  <c r="H14" i="36"/>
  <c r="G14" i="36"/>
  <c r="H15" i="36"/>
  <c r="G15" i="36"/>
  <c r="I14" i="36"/>
  <c r="C15" i="36"/>
  <c r="BH103" i="27"/>
  <c r="BG103" i="27"/>
  <c r="BI103" i="27" s="1"/>
  <c r="CD103" i="27"/>
  <c r="CE103" i="27" s="1"/>
  <c r="CF103" i="27" s="1"/>
  <c r="BX103" i="27"/>
  <c r="BH95" i="27"/>
  <c r="BX95" i="27"/>
  <c r="BG95" i="27"/>
  <c r="BI95" i="27" s="1"/>
  <c r="CD95" i="27"/>
  <c r="CE95" i="27" s="1"/>
  <c r="CF95" i="27" s="1"/>
  <c r="BX87" i="27"/>
  <c r="BH85" i="27"/>
  <c r="BJ85" i="27" s="1"/>
  <c r="BH86" i="27"/>
  <c r="BJ86" i="27" s="1"/>
  <c r="BH65" i="27"/>
  <c r="BE68" i="27"/>
  <c r="BE48" i="27"/>
  <c r="CD86" i="27"/>
  <c r="CE86" i="27" s="1"/>
  <c r="CF86" i="27" s="1"/>
  <c r="CE90" i="27"/>
  <c r="CF90" i="27" s="1"/>
  <c r="BE64" i="27"/>
  <c r="BX86" i="27"/>
  <c r="C42" i="36"/>
  <c r="BG98" i="27"/>
  <c r="BI98" i="27" s="1"/>
  <c r="CD98" i="27"/>
  <c r="CE98" i="27" s="1"/>
  <c r="CF98" i="27" s="1"/>
  <c r="BX98" i="27"/>
  <c r="G29" i="36"/>
  <c r="G45" i="36"/>
  <c r="I17" i="36"/>
  <c r="CD109" i="27"/>
  <c r="CE109" i="27" s="1"/>
  <c r="CF109" i="27" s="1"/>
  <c r="BX109" i="27"/>
  <c r="I26" i="36"/>
  <c r="C46" i="36"/>
  <c r="G28" i="36"/>
  <c r="C28" i="36"/>
  <c r="I16" i="36"/>
  <c r="G47" i="36"/>
  <c r="I55" i="36"/>
  <c r="I45" i="36"/>
  <c r="I53" i="36"/>
  <c r="I47" i="36"/>
  <c r="I39" i="36"/>
  <c r="H27" i="36"/>
  <c r="G38" i="36"/>
  <c r="I38" i="36"/>
  <c r="I31" i="36"/>
  <c r="E37" i="36"/>
  <c r="H38" i="36"/>
  <c r="H46" i="36"/>
  <c r="I59" i="36"/>
  <c r="H47" i="36"/>
  <c r="I57" i="36"/>
  <c r="G40" i="36"/>
  <c r="G58" i="36"/>
  <c r="I48" i="36"/>
  <c r="I29" i="36"/>
  <c r="I43" i="36"/>
  <c r="C27" i="36"/>
  <c r="H58" i="36"/>
  <c r="C47" i="36"/>
  <c r="I49" i="36"/>
  <c r="I27" i="36"/>
  <c r="I42" i="36"/>
  <c r="I54" i="36"/>
  <c r="I40" i="36"/>
  <c r="I25" i="36"/>
  <c r="I23" i="36"/>
  <c r="H28" i="36"/>
  <c r="G42" i="36"/>
  <c r="H29" i="36"/>
  <c r="G48" i="36"/>
  <c r="I56" i="36"/>
  <c r="H42" i="36"/>
  <c r="I32" i="36"/>
  <c r="G33" i="36"/>
  <c r="I21" i="36"/>
  <c r="C37" i="36"/>
  <c r="C45" i="36"/>
  <c r="H40" i="36"/>
  <c r="H39" i="36"/>
  <c r="I33" i="36"/>
  <c r="I30" i="36"/>
  <c r="H37" i="36"/>
  <c r="C43" i="36"/>
  <c r="I50" i="36"/>
  <c r="C39" i="36"/>
  <c r="C33" i="36"/>
  <c r="G39" i="36"/>
  <c r="H45" i="36"/>
  <c r="I41" i="36"/>
  <c r="I37" i="36"/>
  <c r="I44" i="36"/>
  <c r="I35" i="36"/>
  <c r="I22" i="36"/>
  <c r="C58" i="36"/>
  <c r="C36" i="36"/>
  <c r="C48" i="36"/>
  <c r="C38" i="36"/>
  <c r="C40" i="36"/>
  <c r="C51" i="36"/>
  <c r="I34" i="36"/>
  <c r="I28" i="36"/>
  <c r="G43" i="36"/>
  <c r="I51" i="36"/>
  <c r="G51" i="36"/>
  <c r="H43" i="36"/>
  <c r="H51" i="36"/>
  <c r="G37" i="36"/>
  <c r="G36" i="36"/>
  <c r="G46" i="36"/>
  <c r="I58" i="36"/>
  <c r="I36" i="36"/>
  <c r="H48" i="36"/>
  <c r="I52" i="36"/>
  <c r="H33" i="36"/>
  <c r="I24" i="36"/>
  <c r="I18" i="36"/>
  <c r="I46" i="36"/>
  <c r="CD106" i="27"/>
  <c r="CE106" i="27" s="1"/>
  <c r="CF106" i="27" s="1"/>
  <c r="BG106" i="27"/>
  <c r="BI106" i="27" s="1"/>
  <c r="BH106" i="27"/>
  <c r="BX106" i="27"/>
  <c r="BG82" i="27"/>
  <c r="BI82" i="27" s="1"/>
  <c r="BH82" i="27"/>
  <c r="BX82" i="27"/>
  <c r="CD82" i="27"/>
  <c r="CE82" i="27" s="1"/>
  <c r="CF82" i="27" s="1"/>
  <c r="G27" i="36"/>
  <c r="H36" i="36"/>
  <c r="BG77" i="27"/>
  <c r="BI77" i="27" s="1"/>
  <c r="CD77" i="27"/>
  <c r="CE77" i="27" s="1"/>
  <c r="CF77" i="27" s="1"/>
  <c r="CD87" i="27"/>
  <c r="CE87" i="27" s="1"/>
  <c r="CF87" i="27" s="1"/>
  <c r="BG87" i="27"/>
  <c r="BI87" i="27" s="1"/>
  <c r="BH87" i="27"/>
  <c r="BH80" i="27"/>
  <c r="BE18" i="27"/>
  <c r="CD18" i="27" s="1"/>
  <c r="CE18" i="27" s="1"/>
  <c r="CF18" i="27" s="1"/>
  <c r="BH88" i="27"/>
  <c r="BE49" i="27"/>
  <c r="BE42" i="27"/>
  <c r="BE28" i="27"/>
  <c r="BE24" i="27"/>
  <c r="BH111" i="27"/>
  <c r="BJ111" i="27" s="1"/>
  <c r="BN111" i="27" s="1"/>
  <c r="BE21" i="27"/>
  <c r="BE20" i="27"/>
  <c r="BX111" i="27"/>
  <c r="BH37" i="27"/>
  <c r="E49" i="36"/>
  <c r="CD111" i="27"/>
  <c r="CE111" i="27" s="1"/>
  <c r="CF111" i="27" s="1"/>
  <c r="BE15" i="27"/>
  <c r="BG15" i="27" s="1"/>
  <c r="BI15" i="27" s="1"/>
  <c r="BE46" i="27"/>
  <c r="BE26" i="27"/>
  <c r="BG92" i="27"/>
  <c r="BI92" i="27" s="1"/>
  <c r="CD92" i="27"/>
  <c r="CE92" i="27" s="1"/>
  <c r="CF92" i="27" s="1"/>
  <c r="BX110" i="27"/>
  <c r="BH16" i="27"/>
  <c r="BG90" i="27"/>
  <c r="BI90" i="27" s="1"/>
  <c r="BH90" i="27"/>
  <c r="CD79" i="27"/>
  <c r="CE79" i="27" s="1"/>
  <c r="CF79" i="27" s="1"/>
  <c r="BX16" i="27"/>
  <c r="BX90" i="27"/>
  <c r="BH79" i="27"/>
  <c r="BJ79" i="27" s="1"/>
  <c r="BL79" i="27" s="1"/>
  <c r="CD99" i="27"/>
  <c r="CE99" i="27" s="1"/>
  <c r="CF99" i="27" s="1"/>
  <c r="BE17" i="27"/>
  <c r="BX17" i="27" s="1"/>
  <c r="BG100" i="27"/>
  <c r="BI100" i="27" s="1"/>
  <c r="BH100" i="27"/>
  <c r="CD100" i="27"/>
  <c r="CE100" i="27" s="1"/>
  <c r="CF100" i="27" s="1"/>
  <c r="BX100" i="27"/>
  <c r="CD84" i="27"/>
  <c r="CE84" i="27" s="1"/>
  <c r="CF84" i="27" s="1"/>
  <c r="BX84" i="27"/>
  <c r="BH84" i="27"/>
  <c r="BG84" i="27"/>
  <c r="BI84" i="27" s="1"/>
  <c r="BG35" i="27"/>
  <c r="BI35" i="27" s="1"/>
  <c r="BH108" i="27"/>
  <c r="CD108" i="27"/>
  <c r="CE108" i="27" s="1"/>
  <c r="CF108" i="27" s="1"/>
  <c r="BG108" i="27"/>
  <c r="BI108" i="27" s="1"/>
  <c r="BX108" i="27"/>
  <c r="BG76" i="27"/>
  <c r="BI76" i="27" s="1"/>
  <c r="BX76" i="27"/>
  <c r="BH76" i="27"/>
  <c r="CD76" i="27"/>
  <c r="CE76" i="27" s="1"/>
  <c r="CF76" i="27" s="1"/>
  <c r="CD110" i="27"/>
  <c r="CE110" i="27" s="1"/>
  <c r="CF110" i="27" s="1"/>
  <c r="BH83" i="27"/>
  <c r="BH92" i="27"/>
  <c r="BG83" i="27"/>
  <c r="BI83" i="27" s="1"/>
  <c r="BX83" i="27"/>
  <c r="BE31" i="27"/>
  <c r="BX101" i="27"/>
  <c r="CD101" i="27"/>
  <c r="CE101" i="27" s="1"/>
  <c r="CF101" i="27" s="1"/>
  <c r="BE19" i="27"/>
  <c r="BH29" i="27"/>
  <c r="BH105" i="27"/>
  <c r="BG105" i="27"/>
  <c r="BI105" i="27" s="1"/>
  <c r="BX105" i="27"/>
  <c r="BX97" i="27"/>
  <c r="BG97" i="27"/>
  <c r="BI97" i="27" s="1"/>
  <c r="BH97" i="27"/>
  <c r="CD89" i="27"/>
  <c r="CE89" i="27" s="1"/>
  <c r="CF89" i="27" s="1"/>
  <c r="BG89" i="27"/>
  <c r="BI89" i="27" s="1"/>
  <c r="CD81" i="27"/>
  <c r="CE81" i="27" s="1"/>
  <c r="CF81" i="27" s="1"/>
  <c r="BG81" i="27"/>
  <c r="BI81" i="27" s="1"/>
  <c r="BH81" i="27"/>
  <c r="BG104" i="27"/>
  <c r="BI104" i="27" s="1"/>
  <c r="BG80" i="27"/>
  <c r="BI80" i="27" s="1"/>
  <c r="BE55" i="27"/>
  <c r="BE27" i="27"/>
  <c r="CD96" i="27"/>
  <c r="CE96" i="27" s="1"/>
  <c r="CF96" i="27" s="1"/>
  <c r="BH104" i="27"/>
  <c r="BH96" i="27"/>
  <c r="BE23" i="27"/>
  <c r="BG88" i="27"/>
  <c r="BI88" i="27" s="1"/>
  <c r="BH35" i="27"/>
  <c r="BE30" i="27"/>
  <c r="CD88" i="27"/>
  <c r="CE88" i="27" s="1"/>
  <c r="CF88" i="27" s="1"/>
  <c r="CD80" i="27"/>
  <c r="CE80" i="27" s="1"/>
  <c r="CF80" i="27" s="1"/>
  <c r="BE44" i="27"/>
  <c r="BE47" i="27"/>
  <c r="BX88" i="27"/>
  <c r="BE74" i="27"/>
  <c r="BX74" i="27" s="1"/>
  <c r="BH32" i="27"/>
  <c r="BQ45" i="27"/>
  <c r="BS45" i="27" s="1"/>
  <c r="BR38" i="27"/>
  <c r="BQ65" i="27"/>
  <c r="BR45" i="27"/>
  <c r="BQ47" i="27"/>
  <c r="BR65" i="27"/>
  <c r="BR47" i="27"/>
  <c r="BR67" i="27"/>
  <c r="BR51" i="27"/>
  <c r="BR56" i="27"/>
  <c r="BR71" i="27"/>
  <c r="BR43" i="27"/>
  <c r="BR69" i="27"/>
  <c r="CD112" i="27"/>
  <c r="CE112" i="27" s="1"/>
  <c r="CF112" i="27" s="1"/>
  <c r="BH112" i="27"/>
  <c r="BJ112" i="27" s="1"/>
  <c r="BQ67" i="27"/>
  <c r="BQ69" i="27"/>
  <c r="BQ56" i="27"/>
  <c r="BQ71" i="27"/>
  <c r="BQ43" i="27"/>
  <c r="BQ38" i="27"/>
  <c r="BQ29" i="27"/>
  <c r="BS29" i="27" s="1"/>
  <c r="BQ31" i="27"/>
  <c r="BQ32" i="27"/>
  <c r="BS32" i="27" s="1"/>
  <c r="BQ51" i="27"/>
  <c r="BQ36" i="27"/>
  <c r="BQ59" i="27"/>
  <c r="BS59" i="27" s="1"/>
  <c r="BQ16" i="27"/>
  <c r="BQ60" i="27"/>
  <c r="BQ25" i="27"/>
  <c r="BS25" i="27" s="1"/>
  <c r="BQ26" i="27"/>
  <c r="BQ64" i="27"/>
  <c r="BQ27" i="27"/>
  <c r="BQ68" i="27"/>
  <c r="BQ28" i="27"/>
  <c r="BQ72" i="27"/>
  <c r="BH109" i="27"/>
  <c r="BG109" i="27"/>
  <c r="BI109" i="27" s="1"/>
  <c r="BE69" i="27"/>
  <c r="BE51" i="27"/>
  <c r="BE39" i="27"/>
  <c r="BE63" i="27"/>
  <c r="BE56" i="27"/>
  <c r="BE71" i="27"/>
  <c r="BE40" i="27"/>
  <c r="BE57" i="27"/>
  <c r="BE43" i="27"/>
  <c r="BE22" i="27"/>
  <c r="BE58" i="27"/>
  <c r="BE41" i="27"/>
  <c r="BE67" i="27"/>
  <c r="BE38" i="27"/>
  <c r="BE53" i="27"/>
  <c r="BE60" i="27"/>
  <c r="BE61" i="27"/>
  <c r="BE54" i="27"/>
  <c r="BE62" i="27"/>
  <c r="BE34" i="27"/>
  <c r="BE72" i="27"/>
  <c r="BG72" i="27" s="1"/>
  <c r="BG99" i="27"/>
  <c r="BI99" i="27" s="1"/>
  <c r="BQ30" i="27"/>
  <c r="BX104" i="27"/>
  <c r="CF37" i="27"/>
  <c r="CC71" i="27"/>
  <c r="E25" i="36"/>
  <c r="BX92" i="27"/>
  <c r="BX79" i="27"/>
  <c r="BX112" i="27"/>
  <c r="CD105" i="27"/>
  <c r="CE105" i="27" s="1"/>
  <c r="CF105" i="27" s="1"/>
  <c r="G41" i="36"/>
  <c r="G18" i="36"/>
  <c r="G22" i="36"/>
  <c r="G26" i="36"/>
  <c r="G56" i="36"/>
  <c r="G32" i="36"/>
  <c r="C16" i="36"/>
  <c r="C35" i="36"/>
  <c r="C34" i="36"/>
  <c r="E21" i="36"/>
  <c r="E33" i="36"/>
  <c r="E45" i="36"/>
  <c r="E57" i="36"/>
  <c r="H41" i="36"/>
  <c r="H18" i="36"/>
  <c r="H22" i="36"/>
  <c r="H26" i="36"/>
  <c r="H56" i="36"/>
  <c r="H32" i="36"/>
  <c r="C17" i="36"/>
  <c r="D18" i="36"/>
  <c r="D22" i="36"/>
  <c r="D26" i="36"/>
  <c r="D30" i="36"/>
  <c r="D34" i="36"/>
  <c r="E22" i="36"/>
  <c r="E34" i="36"/>
  <c r="E46" i="36"/>
  <c r="E58" i="36"/>
  <c r="C18" i="36"/>
  <c r="C49" i="36"/>
  <c r="D37" i="36"/>
  <c r="D41" i="36"/>
  <c r="D45" i="36"/>
  <c r="D49" i="36"/>
  <c r="D53" i="36"/>
  <c r="D57" i="36"/>
  <c r="E23" i="36"/>
  <c r="E35" i="36"/>
  <c r="E47" i="36"/>
  <c r="E59" i="36"/>
  <c r="G44" i="36"/>
  <c r="G19" i="36"/>
  <c r="G23" i="36"/>
  <c r="G50" i="36"/>
  <c r="G53" i="36"/>
  <c r="G57" i="36"/>
  <c r="G34" i="36"/>
  <c r="G59" i="36"/>
  <c r="C53" i="36"/>
  <c r="C52" i="36"/>
  <c r="E24" i="36"/>
  <c r="E36" i="36"/>
  <c r="E48" i="36"/>
  <c r="H44" i="36"/>
  <c r="H19" i="36"/>
  <c r="H23" i="36"/>
  <c r="H50" i="36"/>
  <c r="H53" i="36"/>
  <c r="H57" i="36"/>
  <c r="H34" i="36"/>
  <c r="H59" i="36"/>
  <c r="C20" i="36"/>
  <c r="D15" i="36"/>
  <c r="D19" i="36"/>
  <c r="D23" i="36"/>
  <c r="D27" i="36"/>
  <c r="D31" i="36"/>
  <c r="C21" i="36"/>
  <c r="C54" i="36"/>
  <c r="C59" i="36"/>
  <c r="D38" i="36"/>
  <c r="D42" i="36"/>
  <c r="D46" i="36"/>
  <c r="D50" i="36"/>
  <c r="D54" i="36"/>
  <c r="D58" i="36"/>
  <c r="E26" i="36"/>
  <c r="E38" i="36"/>
  <c r="E50" i="36"/>
  <c r="G16" i="36"/>
  <c r="G20" i="36"/>
  <c r="G24" i="36"/>
  <c r="G35" i="36"/>
  <c r="G54" i="36"/>
  <c r="G30" i="36"/>
  <c r="G49" i="36"/>
  <c r="C22" i="36"/>
  <c r="C55" i="36"/>
  <c r="D35" i="36"/>
  <c r="E15" i="36"/>
  <c r="E27" i="36"/>
  <c r="E39" i="36"/>
  <c r="E51" i="36"/>
  <c r="H16" i="36"/>
  <c r="H20" i="36"/>
  <c r="H24" i="36"/>
  <c r="H35" i="36"/>
  <c r="H54" i="36"/>
  <c r="H30" i="36"/>
  <c r="H49" i="36"/>
  <c r="C23" i="36"/>
  <c r="C56" i="36"/>
  <c r="D16" i="36"/>
  <c r="D20" i="36"/>
  <c r="D28" i="36"/>
  <c r="D32" i="36"/>
  <c r="E16" i="36"/>
  <c r="E28" i="36"/>
  <c r="E40" i="36"/>
  <c r="E52" i="36"/>
  <c r="C24" i="36"/>
  <c r="C57" i="36"/>
  <c r="D39" i="36"/>
  <c r="D43" i="36"/>
  <c r="D47" i="36"/>
  <c r="D51" i="36"/>
  <c r="D55" i="36"/>
  <c r="D59" i="36"/>
  <c r="E17" i="36"/>
  <c r="E29" i="36"/>
  <c r="E41" i="36"/>
  <c r="E53" i="36"/>
  <c r="G17" i="36"/>
  <c r="G21" i="36"/>
  <c r="G25" i="36"/>
  <c r="G55" i="36"/>
  <c r="G31" i="36"/>
  <c r="G52" i="36"/>
  <c r="C41" i="36"/>
  <c r="C25" i="36"/>
  <c r="C30" i="36"/>
  <c r="E18" i="36"/>
  <c r="E30" i="36"/>
  <c r="E42" i="36"/>
  <c r="E54" i="36"/>
  <c r="I19" i="36"/>
  <c r="H17" i="36"/>
  <c r="H21" i="36"/>
  <c r="H25" i="36"/>
  <c r="H55" i="36"/>
  <c r="H31" i="36"/>
  <c r="H52" i="36"/>
  <c r="C44" i="36"/>
  <c r="C26" i="36"/>
  <c r="C31" i="36"/>
  <c r="D17" i="36"/>
  <c r="D21" i="36"/>
  <c r="D25" i="36"/>
  <c r="D29" i="36"/>
  <c r="D33" i="36"/>
  <c r="E19" i="36"/>
  <c r="E31" i="36"/>
  <c r="E43" i="36"/>
  <c r="E55" i="36"/>
  <c r="E14" i="36"/>
  <c r="C50" i="36"/>
  <c r="C32" i="36"/>
  <c r="D36" i="36"/>
  <c r="D40" i="36"/>
  <c r="D44" i="36"/>
  <c r="D48" i="36"/>
  <c r="D52" i="36"/>
  <c r="D56" i="36"/>
  <c r="E20" i="36"/>
  <c r="E32" i="36"/>
  <c r="E44" i="36"/>
  <c r="E56" i="36"/>
  <c r="D14" i="36"/>
  <c r="BH25" i="27"/>
  <c r="BX89" i="27"/>
  <c r="BX99" i="27"/>
  <c r="BX77" i="27"/>
  <c r="BX85" i="27"/>
  <c r="BX80" i="27"/>
  <c r="BE52" i="27"/>
  <c r="BX81" i="27"/>
  <c r="I20" i="36"/>
  <c r="BG65" i="27"/>
  <c r="BI65" i="27" s="1"/>
  <c r="F64" i="36" l="1"/>
  <c r="F112" i="36"/>
  <c r="W112" i="36"/>
  <c r="F82" i="36"/>
  <c r="W82" i="36"/>
  <c r="F75" i="36"/>
  <c r="W75" i="36"/>
  <c r="W94" i="36"/>
  <c r="F94" i="36"/>
  <c r="F67" i="36"/>
  <c r="W67" i="36"/>
  <c r="F70" i="36"/>
  <c r="W70" i="36"/>
  <c r="F86" i="36"/>
  <c r="W86" i="36"/>
  <c r="F87" i="36"/>
  <c r="W87" i="36"/>
  <c r="F78" i="36"/>
  <c r="W78" i="36"/>
  <c r="F111" i="36"/>
  <c r="W111" i="36"/>
  <c r="F60" i="36"/>
  <c r="W60" i="36"/>
  <c r="F63" i="36"/>
  <c r="W63" i="36"/>
  <c r="F92" i="36"/>
  <c r="W92" i="36"/>
  <c r="W66" i="36"/>
  <c r="F66" i="36"/>
  <c r="F101" i="36"/>
  <c r="W101" i="36"/>
  <c r="F104" i="36"/>
  <c r="F96" i="36"/>
  <c r="BS33" i="27"/>
  <c r="BT33" i="27" s="1"/>
  <c r="F91" i="36"/>
  <c r="W91" i="36"/>
  <c r="W103" i="36"/>
  <c r="F103" i="36"/>
  <c r="F95" i="36"/>
  <c r="W95" i="36"/>
  <c r="W98" i="36"/>
  <c r="F98" i="36"/>
  <c r="W100" i="36"/>
  <c r="F100" i="36"/>
  <c r="W90" i="36"/>
  <c r="F90" i="36"/>
  <c r="F109" i="36"/>
  <c r="W109" i="36"/>
  <c r="W107" i="36"/>
  <c r="F107" i="36"/>
  <c r="W99" i="36"/>
  <c r="F99" i="36"/>
  <c r="W65" i="36"/>
  <c r="F76" i="36"/>
  <c r="W76" i="36"/>
  <c r="W62" i="36"/>
  <c r="F62" i="36"/>
  <c r="W74" i="36"/>
  <c r="F74" i="36"/>
  <c r="BS65" i="27"/>
  <c r="W61" i="36"/>
  <c r="F61" i="36"/>
  <c r="BS68" i="27"/>
  <c r="F68" i="36"/>
  <c r="W68" i="36"/>
  <c r="F106" i="36"/>
  <c r="W104" i="36"/>
  <c r="F65" i="36"/>
  <c r="W80" i="36"/>
  <c r="W96" i="36"/>
  <c r="F110" i="36"/>
  <c r="W110" i="36"/>
  <c r="W93" i="36"/>
  <c r="F93" i="36"/>
  <c r="W71" i="36"/>
  <c r="F71" i="36"/>
  <c r="F69" i="36"/>
  <c r="W69" i="36"/>
  <c r="F88" i="36"/>
  <c r="W88" i="36"/>
  <c r="W97" i="36"/>
  <c r="F97" i="36"/>
  <c r="W73" i="36"/>
  <c r="F73" i="36"/>
  <c r="W77" i="36"/>
  <c r="F77" i="36"/>
  <c r="F72" i="36"/>
  <c r="W72" i="36"/>
  <c r="F81" i="36"/>
  <c r="W81" i="36"/>
  <c r="W64" i="36"/>
  <c r="F102" i="36"/>
  <c r="W102" i="36"/>
  <c r="W85" i="36"/>
  <c r="F85" i="36"/>
  <c r="BS86" i="27"/>
  <c r="BV86" i="27" s="1"/>
  <c r="W106" i="36"/>
  <c r="BS35" i="27"/>
  <c r="F80" i="36"/>
  <c r="W105" i="36"/>
  <c r="F105" i="36"/>
  <c r="F89" i="36"/>
  <c r="W89" i="36"/>
  <c r="W84" i="36"/>
  <c r="F84" i="36"/>
  <c r="F83" i="36"/>
  <c r="W83" i="36"/>
  <c r="W79" i="36"/>
  <c r="F79" i="36"/>
  <c r="F108" i="36"/>
  <c r="W108" i="36"/>
  <c r="BS64" i="27"/>
  <c r="BU64" i="27" s="1"/>
  <c r="BS30" i="27"/>
  <c r="BT30" i="27" s="1"/>
  <c r="BS47" i="27"/>
  <c r="BT47" i="27" s="1"/>
  <c r="BS28" i="27"/>
  <c r="BW28" i="27" s="1"/>
  <c r="BS27" i="27"/>
  <c r="BW27" i="27" s="1"/>
  <c r="BS31" i="27"/>
  <c r="BT31" i="27" s="1"/>
  <c r="BS53" i="27"/>
  <c r="BT53" i="27" s="1"/>
  <c r="BS50" i="27"/>
  <c r="BU50" i="27" s="1"/>
  <c r="BS26" i="27"/>
  <c r="BU26" i="27" s="1"/>
  <c r="BT35" i="27"/>
  <c r="BW35" i="27"/>
  <c r="BU35" i="27"/>
  <c r="BV35" i="27"/>
  <c r="BX61" i="27"/>
  <c r="CD61" i="27"/>
  <c r="CE61" i="27" s="1"/>
  <c r="CF61" i="27" s="1"/>
  <c r="BH43" i="27"/>
  <c r="CD43" i="27"/>
  <c r="CE43" i="27" s="1"/>
  <c r="CF43" i="27" s="1"/>
  <c r="BX43" i="27"/>
  <c r="BU25" i="27"/>
  <c r="BT25" i="27"/>
  <c r="BW25" i="27"/>
  <c r="BV25" i="27"/>
  <c r="BV29" i="27"/>
  <c r="BU29" i="27"/>
  <c r="BW29" i="27"/>
  <c r="BT29" i="27"/>
  <c r="BV45" i="27"/>
  <c r="BU45" i="27"/>
  <c r="BW45" i="27"/>
  <c r="BT45" i="27"/>
  <c r="BG30" i="27"/>
  <c r="BI30" i="27" s="1"/>
  <c r="CD30" i="27"/>
  <c r="CE30" i="27" s="1"/>
  <c r="CF30" i="27" s="1"/>
  <c r="BX30" i="27"/>
  <c r="BG31" i="27"/>
  <c r="CD31" i="27"/>
  <c r="CE31" i="27" s="1"/>
  <c r="BX31" i="27"/>
  <c r="BG21" i="27"/>
  <c r="BI21" i="27" s="1"/>
  <c r="CD21" i="27"/>
  <c r="CE21" i="27" s="1"/>
  <c r="CF21" i="27" s="1"/>
  <c r="BX21" i="27"/>
  <c r="BG49" i="27"/>
  <c r="BI49" i="27" s="1"/>
  <c r="BX49" i="27"/>
  <c r="CD49" i="27"/>
  <c r="CE49" i="27" s="1"/>
  <c r="BX48" i="27"/>
  <c r="CD48" i="27"/>
  <c r="CE48" i="27" s="1"/>
  <c r="CF48" i="27" s="1"/>
  <c r="BS49" i="27"/>
  <c r="BS55" i="27"/>
  <c r="BS66" i="27"/>
  <c r="BS34" i="27"/>
  <c r="BS57" i="27"/>
  <c r="BG22" i="27"/>
  <c r="BI22" i="27" s="1"/>
  <c r="CD22" i="27"/>
  <c r="CE22" i="27" s="1"/>
  <c r="CF22" i="27" s="1"/>
  <c r="BX22" i="27"/>
  <c r="CD20" i="27"/>
  <c r="CE20" i="27" s="1"/>
  <c r="CF20" i="27" s="1"/>
  <c r="BX20" i="27"/>
  <c r="BG60" i="27"/>
  <c r="BI60" i="27" s="1"/>
  <c r="CD60" i="27"/>
  <c r="CE60" i="27" s="1"/>
  <c r="CF60" i="27" s="1"/>
  <c r="BX60" i="27"/>
  <c r="BX57" i="27"/>
  <c r="CD57" i="27"/>
  <c r="CE57" i="27" s="1"/>
  <c r="BS60" i="27"/>
  <c r="BS38" i="27"/>
  <c r="BG68" i="27"/>
  <c r="BI68" i="27" s="1"/>
  <c r="BX68" i="27"/>
  <c r="CD68" i="27"/>
  <c r="CE68" i="27" s="1"/>
  <c r="CF68" i="27" s="1"/>
  <c r="BS41" i="27"/>
  <c r="CD51" i="27"/>
  <c r="CE51" i="27" s="1"/>
  <c r="BX51" i="27"/>
  <c r="BX46" i="27"/>
  <c r="CD46" i="27"/>
  <c r="CE46" i="27" s="1"/>
  <c r="CF46" i="27" s="1"/>
  <c r="BU53" i="27"/>
  <c r="BW53" i="27"/>
  <c r="BX53" i="27"/>
  <c r="CD53" i="27"/>
  <c r="CE53" i="27" s="1"/>
  <c r="CD40" i="27"/>
  <c r="CE40" i="27" s="1"/>
  <c r="BX40" i="27"/>
  <c r="BS43" i="27"/>
  <c r="BX47" i="27"/>
  <c r="CD47" i="27"/>
  <c r="CE47" i="27" s="1"/>
  <c r="BG64" i="27"/>
  <c r="BI64" i="27" s="1"/>
  <c r="CD64" i="27"/>
  <c r="CE64" i="27" s="1"/>
  <c r="CF64" i="27" s="1"/>
  <c r="BX64" i="27"/>
  <c r="BG36" i="27"/>
  <c r="BI36" i="27" s="1"/>
  <c r="BX36" i="27"/>
  <c r="CD36" i="27"/>
  <c r="CE36" i="27" s="1"/>
  <c r="CF36" i="27" s="1"/>
  <c r="BS54" i="27"/>
  <c r="BX38" i="27"/>
  <c r="CD38" i="27"/>
  <c r="CE38" i="27" s="1"/>
  <c r="BV28" i="27"/>
  <c r="BT59" i="27"/>
  <c r="BW59" i="27"/>
  <c r="BU59" i="27"/>
  <c r="BV59" i="27"/>
  <c r="BG44" i="27"/>
  <c r="BI44" i="27" s="1"/>
  <c r="CD44" i="27"/>
  <c r="CE44" i="27" s="1"/>
  <c r="BX44" i="27"/>
  <c r="BH45" i="27"/>
  <c r="BX45" i="27"/>
  <c r="CD45" i="27"/>
  <c r="CE45" i="27" s="1"/>
  <c r="CF45" i="27" s="1"/>
  <c r="BS61" i="27"/>
  <c r="BS20" i="27"/>
  <c r="BS37" i="27"/>
  <c r="BS22" i="27"/>
  <c r="BW33" i="27"/>
  <c r="BV33" i="27"/>
  <c r="BU33" i="27"/>
  <c r="BX67" i="27"/>
  <c r="CD67" i="27"/>
  <c r="CE67" i="27" s="1"/>
  <c r="CF67" i="27" s="1"/>
  <c r="BG56" i="27"/>
  <c r="BI56" i="27" s="1"/>
  <c r="BX56" i="27"/>
  <c r="CD56" i="27"/>
  <c r="CE56" i="27" s="1"/>
  <c r="CF56" i="27" s="1"/>
  <c r="BT68" i="27"/>
  <c r="BV68" i="27"/>
  <c r="BU68" i="27"/>
  <c r="BW68" i="27"/>
  <c r="BS36" i="27"/>
  <c r="BS56" i="27"/>
  <c r="BV47" i="27"/>
  <c r="BH50" i="27"/>
  <c r="CD50" i="27"/>
  <c r="CE50" i="27" s="1"/>
  <c r="CF50" i="27" s="1"/>
  <c r="BX50" i="27"/>
  <c r="BS21" i="27"/>
  <c r="BS42" i="27"/>
  <c r="BS62" i="27"/>
  <c r="BS48" i="27"/>
  <c r="BW30" i="27"/>
  <c r="BU30" i="27"/>
  <c r="CD34" i="27"/>
  <c r="CE34" i="27" s="1"/>
  <c r="CF34" i="27" s="1"/>
  <c r="BX34" i="27"/>
  <c r="BG41" i="27"/>
  <c r="BI41" i="27" s="1"/>
  <c r="CD41" i="27"/>
  <c r="CE41" i="27" s="1"/>
  <c r="BX41" i="27"/>
  <c r="BX63" i="27"/>
  <c r="CD63" i="27"/>
  <c r="CE63" i="27" s="1"/>
  <c r="CF63" i="27" s="1"/>
  <c r="BT27" i="27"/>
  <c r="BS51" i="27"/>
  <c r="CD23" i="27"/>
  <c r="CE23" i="27" s="1"/>
  <c r="BX23" i="27"/>
  <c r="BG27" i="27"/>
  <c r="BI27" i="27" s="1"/>
  <c r="CD27" i="27"/>
  <c r="CE27" i="27" s="1"/>
  <c r="BX27" i="27"/>
  <c r="BG24" i="27"/>
  <c r="BI24" i="27" s="1"/>
  <c r="CD24" i="27"/>
  <c r="CE24" i="27" s="1"/>
  <c r="CF24" i="27" s="1"/>
  <c r="BX24" i="27"/>
  <c r="BS44" i="27"/>
  <c r="BS24" i="27"/>
  <c r="BS52" i="27"/>
  <c r="BS63" i="27"/>
  <c r="BS58" i="27"/>
  <c r="BG54" i="27"/>
  <c r="BI54" i="27" s="1"/>
  <c r="BX54" i="27"/>
  <c r="CD54" i="27"/>
  <c r="CE54" i="27" s="1"/>
  <c r="CD42" i="27"/>
  <c r="CE42" i="27" s="1"/>
  <c r="BX42" i="27"/>
  <c r="CD52" i="27"/>
  <c r="CE52" i="27" s="1"/>
  <c r="BX52" i="27"/>
  <c r="BX62" i="27"/>
  <c r="CD62" i="27"/>
  <c r="CE62" i="27" s="1"/>
  <c r="CF62" i="27" s="1"/>
  <c r="BG58" i="27"/>
  <c r="BI58" i="27" s="1"/>
  <c r="CD58" i="27"/>
  <c r="CE58" i="27" s="1"/>
  <c r="BX58" i="27"/>
  <c r="BG39" i="27"/>
  <c r="BX39" i="27"/>
  <c r="CD39" i="27"/>
  <c r="CE39" i="27" s="1"/>
  <c r="BW32" i="27"/>
  <c r="BV32" i="27"/>
  <c r="BT32" i="27"/>
  <c r="BU32" i="27"/>
  <c r="BS67" i="27"/>
  <c r="BT65" i="27"/>
  <c r="BW65" i="27"/>
  <c r="BU65" i="27"/>
  <c r="BV65" i="27"/>
  <c r="BG55" i="27"/>
  <c r="BX55" i="27"/>
  <c r="CD55" i="27"/>
  <c r="CE55" i="27" s="1"/>
  <c r="CF55" i="27" s="1"/>
  <c r="CD26" i="27"/>
  <c r="CE26" i="27" s="1"/>
  <c r="CF26" i="27" s="1"/>
  <c r="BX26" i="27"/>
  <c r="BG28" i="27"/>
  <c r="BI28" i="27" s="1"/>
  <c r="BX28" i="27"/>
  <c r="CD28" i="27"/>
  <c r="CE28" i="27" s="1"/>
  <c r="BS23" i="27"/>
  <c r="BS46" i="27"/>
  <c r="BS40" i="27"/>
  <c r="BS39" i="27"/>
  <c r="BG16" i="27"/>
  <c r="BI16" i="27" s="1"/>
  <c r="BJ16" i="27" s="1"/>
  <c r="BJ33" i="27"/>
  <c r="BM33" i="27" s="1"/>
  <c r="BJ94" i="27"/>
  <c r="BK94" i="27" s="1"/>
  <c r="BS88" i="27"/>
  <c r="BV88" i="27" s="1"/>
  <c r="BS98" i="27"/>
  <c r="BU98" i="27" s="1"/>
  <c r="BS108" i="27"/>
  <c r="BU108" i="27" s="1"/>
  <c r="BS16" i="27"/>
  <c r="BT16" i="27" s="1"/>
  <c r="BJ96" i="27"/>
  <c r="BM96" i="27" s="1"/>
  <c r="BJ25" i="27"/>
  <c r="BL25" i="27" s="1"/>
  <c r="BX18" i="27"/>
  <c r="BS94" i="27"/>
  <c r="BU94" i="27" s="1"/>
  <c r="BS112" i="27"/>
  <c r="BV112" i="27" s="1"/>
  <c r="BS85" i="27"/>
  <c r="BT85" i="27" s="1"/>
  <c r="BS97" i="27"/>
  <c r="BU97" i="27" s="1"/>
  <c r="BW93" i="27"/>
  <c r="BT93" i="27"/>
  <c r="BJ66" i="27"/>
  <c r="BJ110" i="27"/>
  <c r="BS96" i="27"/>
  <c r="BT96" i="27" s="1"/>
  <c r="BJ99" i="27"/>
  <c r="BO99" i="27" s="1"/>
  <c r="BS92" i="27"/>
  <c r="BW92" i="27" s="1"/>
  <c r="BS102" i="27"/>
  <c r="BW102" i="27" s="1"/>
  <c r="BS104" i="27"/>
  <c r="BU104" i="27" s="1"/>
  <c r="BH18" i="27"/>
  <c r="BS106" i="27"/>
  <c r="BW106" i="27" s="1"/>
  <c r="BS81" i="27"/>
  <c r="BW81" i="27" s="1"/>
  <c r="BS87" i="27"/>
  <c r="BT87" i="27" s="1"/>
  <c r="BS75" i="27"/>
  <c r="BV75" i="27" s="1"/>
  <c r="BS110" i="27"/>
  <c r="BU110" i="27" s="1"/>
  <c r="BS91" i="27"/>
  <c r="BV91" i="27" s="1"/>
  <c r="BS101" i="27"/>
  <c r="BU101" i="27" s="1"/>
  <c r="BJ102" i="27"/>
  <c r="BH48" i="27"/>
  <c r="BS79" i="27"/>
  <c r="BU79" i="27" s="1"/>
  <c r="BS70" i="27"/>
  <c r="BT70" i="27" s="1"/>
  <c r="BS83" i="27"/>
  <c r="BU83" i="27" s="1"/>
  <c r="BS95" i="27"/>
  <c r="BT95" i="27" s="1"/>
  <c r="BS90" i="27"/>
  <c r="BU90" i="27" s="1"/>
  <c r="BU93" i="27"/>
  <c r="BV93" i="27"/>
  <c r="BS111" i="27"/>
  <c r="BT111" i="27" s="1"/>
  <c r="BS89" i="27"/>
  <c r="BT89" i="27" s="1"/>
  <c r="BS99" i="27"/>
  <c r="BT99" i="27" s="1"/>
  <c r="BS84" i="27"/>
  <c r="BV84" i="27" s="1"/>
  <c r="BS103" i="27"/>
  <c r="BU103" i="27" s="1"/>
  <c r="BS107" i="27"/>
  <c r="BU107" i="27" s="1"/>
  <c r="BS78" i="27"/>
  <c r="BT78" i="27" s="1"/>
  <c r="BS77" i="27"/>
  <c r="BU77" i="27" s="1"/>
  <c r="BJ78" i="27"/>
  <c r="BM78" i="27" s="1"/>
  <c r="BJ65" i="27"/>
  <c r="BP65" i="27" s="1"/>
  <c r="BJ77" i="27"/>
  <c r="BO77" i="27" s="1"/>
  <c r="BG45" i="27"/>
  <c r="BI45" i="27" s="1"/>
  <c r="BH68" i="27"/>
  <c r="BJ37" i="27"/>
  <c r="BL37" i="27" s="1"/>
  <c r="BJ91" i="27"/>
  <c r="BN91" i="27" s="1"/>
  <c r="BS105" i="27"/>
  <c r="BT105" i="27" s="1"/>
  <c r="BJ95" i="27"/>
  <c r="BN95" i="27" s="1"/>
  <c r="BJ107" i="27"/>
  <c r="BP107" i="27" s="1"/>
  <c r="BX15" i="27"/>
  <c r="BZ15" i="27" s="1"/>
  <c r="BJ89" i="27"/>
  <c r="BP89" i="27" s="1"/>
  <c r="BJ87" i="27"/>
  <c r="BL87" i="27" s="1"/>
  <c r="BJ103" i="27"/>
  <c r="BM103" i="27" s="1"/>
  <c r="BJ93" i="27"/>
  <c r="BL93" i="27" s="1"/>
  <c r="BJ59" i="27"/>
  <c r="BN59" i="27" s="1"/>
  <c r="BJ75" i="27"/>
  <c r="BO75" i="27" s="1"/>
  <c r="BJ98" i="27"/>
  <c r="BN98" i="27" s="1"/>
  <c r="BS82" i="27"/>
  <c r="BW82" i="27" s="1"/>
  <c r="BS80" i="27"/>
  <c r="BW80" i="27" s="1"/>
  <c r="BS100" i="27"/>
  <c r="BT100" i="27" s="1"/>
  <c r="BH70" i="27"/>
  <c r="BW86" i="27"/>
  <c r="BJ29" i="27"/>
  <c r="BO29" i="27" s="1"/>
  <c r="BX70" i="27"/>
  <c r="BS109" i="27"/>
  <c r="BJ88" i="27"/>
  <c r="BL88" i="27" s="1"/>
  <c r="BO85" i="27"/>
  <c r="BK85" i="27"/>
  <c r="BL85" i="27"/>
  <c r="BN85" i="27"/>
  <c r="BP85" i="27"/>
  <c r="BM85" i="27"/>
  <c r="BH64" i="27"/>
  <c r="BJ64" i="27" s="1"/>
  <c r="BS15" i="27"/>
  <c r="BT15" i="27" s="1"/>
  <c r="BH15" i="27"/>
  <c r="BJ15" i="27" s="1"/>
  <c r="CD15" i="27"/>
  <c r="CE15" i="27" s="1"/>
  <c r="CF15" i="27" s="1"/>
  <c r="F15" i="36"/>
  <c r="W39" i="36"/>
  <c r="F14" i="36"/>
  <c r="W15" i="36"/>
  <c r="W46" i="36"/>
  <c r="F27" i="36"/>
  <c r="BO86" i="27"/>
  <c r="BN86" i="27"/>
  <c r="BP86" i="27"/>
  <c r="BM86" i="27"/>
  <c r="BL86" i="27"/>
  <c r="BK86" i="27"/>
  <c r="F33" i="36"/>
  <c r="W14" i="36"/>
  <c r="BJ92" i="27"/>
  <c r="BL92" i="27" s="1"/>
  <c r="F51" i="36"/>
  <c r="BH21" i="27"/>
  <c r="BJ106" i="27"/>
  <c r="BP106" i="27" s="1"/>
  <c r="BG61" i="27"/>
  <c r="BI61" i="27" s="1"/>
  <c r="BX19" i="27"/>
  <c r="BZ19" i="27" s="1"/>
  <c r="BG19" i="27"/>
  <c r="BI19" i="27" s="1"/>
  <c r="BP94" i="27"/>
  <c r="BL94" i="27"/>
  <c r="BG51" i="27"/>
  <c r="BI51" i="27" s="1"/>
  <c r="BG26" i="27"/>
  <c r="BI26" i="27" s="1"/>
  <c r="BG48" i="27"/>
  <c r="BI48" i="27" s="1"/>
  <c r="BG43" i="27"/>
  <c r="BI43" i="27" s="1"/>
  <c r="CD69" i="27"/>
  <c r="CE69" i="27" s="1"/>
  <c r="CF69" i="27" s="1"/>
  <c r="BG69" i="27"/>
  <c r="BI69" i="27" s="1"/>
  <c r="BG74" i="27"/>
  <c r="BI74" i="27" s="1"/>
  <c r="BS17" i="27"/>
  <c r="BU17" i="27" s="1"/>
  <c r="BG17" i="27"/>
  <c r="BI17" i="27" s="1"/>
  <c r="BG46" i="27"/>
  <c r="BI46" i="27" s="1"/>
  <c r="BG53" i="27"/>
  <c r="BI53" i="27" s="1"/>
  <c r="BG57" i="27"/>
  <c r="BI57" i="27" s="1"/>
  <c r="BG20" i="27"/>
  <c r="BI20" i="27" s="1"/>
  <c r="BG52" i="27"/>
  <c r="BI52" i="27" s="1"/>
  <c r="BG34" i="27"/>
  <c r="BI34" i="27" s="1"/>
  <c r="BH38" i="27"/>
  <c r="BG38" i="27"/>
  <c r="BI38" i="27" s="1"/>
  <c r="BG40" i="27"/>
  <c r="BI40" i="27" s="1"/>
  <c r="BS18" i="27"/>
  <c r="BW18" i="27" s="1"/>
  <c r="BG18" i="27"/>
  <c r="BI18" i="27" s="1"/>
  <c r="BG50" i="27"/>
  <c r="BI50" i="27" s="1"/>
  <c r="BJ50" i="27" s="1"/>
  <c r="BG62" i="27"/>
  <c r="BI62" i="27" s="1"/>
  <c r="BG67" i="27"/>
  <c r="BI67" i="27" s="1"/>
  <c r="BX71" i="27"/>
  <c r="BG71" i="27"/>
  <c r="BI71" i="27" s="1"/>
  <c r="BG23" i="27"/>
  <c r="BI23" i="27" s="1"/>
  <c r="BG42" i="27"/>
  <c r="BI42" i="27" s="1"/>
  <c r="BG63" i="27"/>
  <c r="BI63" i="27" s="1"/>
  <c r="CD70" i="27"/>
  <c r="CE70" i="27" s="1"/>
  <c r="CF70" i="27" s="1"/>
  <c r="BG70" i="27"/>
  <c r="BI70" i="27" s="1"/>
  <c r="BH26" i="27"/>
  <c r="BH36" i="27"/>
  <c r="F38" i="36"/>
  <c r="BJ80" i="27"/>
  <c r="BP80" i="27" s="1"/>
  <c r="F39" i="36"/>
  <c r="BJ35" i="27"/>
  <c r="BP35" i="27" s="1"/>
  <c r="BT86" i="27"/>
  <c r="BU86" i="27"/>
  <c r="F28" i="36"/>
  <c r="W37" i="36"/>
  <c r="W28" i="36"/>
  <c r="F43" i="36"/>
  <c r="W33" i="36"/>
  <c r="F45" i="36"/>
  <c r="F37" i="36"/>
  <c r="F36" i="36"/>
  <c r="F48" i="36"/>
  <c r="F58" i="36"/>
  <c r="W51" i="36"/>
  <c r="W27" i="36"/>
  <c r="W43" i="36"/>
  <c r="W58" i="36"/>
  <c r="W45" i="36"/>
  <c r="W38" i="36"/>
  <c r="W40" i="36"/>
  <c r="W36" i="36"/>
  <c r="W47" i="36"/>
  <c r="BM111" i="27"/>
  <c r="BH42" i="27"/>
  <c r="F40" i="36"/>
  <c r="BH24" i="27"/>
  <c r="BH28" i="27"/>
  <c r="CF28" i="27"/>
  <c r="F46" i="36"/>
  <c r="F42" i="36"/>
  <c r="BP111" i="27"/>
  <c r="BH49" i="27"/>
  <c r="F47" i="36"/>
  <c r="W48" i="36"/>
  <c r="W42" i="36"/>
  <c r="BO111" i="27"/>
  <c r="BK111" i="27"/>
  <c r="BJ90" i="27"/>
  <c r="BM90" i="27" s="1"/>
  <c r="BH46" i="27"/>
  <c r="BJ82" i="27"/>
  <c r="W29" i="36"/>
  <c r="F29" i="36"/>
  <c r="BL111" i="27"/>
  <c r="CF42" i="27"/>
  <c r="BH20" i="27"/>
  <c r="BJ81" i="27"/>
  <c r="BK81" i="27" s="1"/>
  <c r="CA16" i="27"/>
  <c r="CB16" i="27"/>
  <c r="BY16" i="27"/>
  <c r="BZ16" i="27"/>
  <c r="BJ97" i="27"/>
  <c r="BK97" i="27" s="1"/>
  <c r="BH51" i="27"/>
  <c r="BO101" i="27"/>
  <c r="BJ108" i="27"/>
  <c r="BO108" i="27" s="1"/>
  <c r="BL101" i="27"/>
  <c r="BK101" i="27"/>
  <c r="BH17" i="27"/>
  <c r="CD17" i="27"/>
  <c r="CE17" i="27" s="1"/>
  <c r="CF17" i="27" s="1"/>
  <c r="BJ84" i="27"/>
  <c r="BO84" i="27" s="1"/>
  <c r="W44" i="36"/>
  <c r="W21" i="36"/>
  <c r="BP79" i="27"/>
  <c r="BH31" i="27"/>
  <c r="BP101" i="27"/>
  <c r="BN101" i="27"/>
  <c r="BJ100" i="27"/>
  <c r="BH19" i="27"/>
  <c r="CD19" i="27"/>
  <c r="CE19" i="27" s="1"/>
  <c r="CF19" i="27" s="1"/>
  <c r="BS19" i="27"/>
  <c r="BH47" i="27"/>
  <c r="BO79" i="27"/>
  <c r="BN79" i="27"/>
  <c r="BU76" i="27"/>
  <c r="BT76" i="27"/>
  <c r="BS69" i="27"/>
  <c r="BT69" i="27" s="1"/>
  <c r="BK79" i="27"/>
  <c r="BJ83" i="27"/>
  <c r="BM79" i="27"/>
  <c r="BW76" i="27"/>
  <c r="BI31" i="27"/>
  <c r="BV76" i="27"/>
  <c r="BJ76" i="27"/>
  <c r="W25" i="36"/>
  <c r="BG47" i="27"/>
  <c r="BI47" i="27" s="1"/>
  <c r="BH30" i="27"/>
  <c r="W16" i="36"/>
  <c r="W20" i="36"/>
  <c r="BJ109" i="27"/>
  <c r="BM109" i="27" s="1"/>
  <c r="BH74" i="27"/>
  <c r="CD74" i="27"/>
  <c r="BH44" i="27"/>
  <c r="BH27" i="27"/>
  <c r="BH23" i="27"/>
  <c r="CF23" i="27"/>
  <c r="BH55" i="27"/>
  <c r="BI55" i="27"/>
  <c r="BJ105" i="27"/>
  <c r="BS74" i="27"/>
  <c r="W35" i="36"/>
  <c r="W23" i="36"/>
  <c r="BJ104" i="27"/>
  <c r="W31" i="36"/>
  <c r="W30" i="36"/>
  <c r="W49" i="36"/>
  <c r="W50" i="36"/>
  <c r="W17" i="36"/>
  <c r="W54" i="36"/>
  <c r="W24" i="36"/>
  <c r="W52" i="36"/>
  <c r="W55" i="36"/>
  <c r="BI39" i="27"/>
  <c r="BH39" i="27"/>
  <c r="W19" i="36"/>
  <c r="F20" i="36"/>
  <c r="F34" i="36"/>
  <c r="BH67" i="27"/>
  <c r="BS72" i="27"/>
  <c r="F21" i="36"/>
  <c r="F24" i="36"/>
  <c r="W56" i="36"/>
  <c r="F56" i="36"/>
  <c r="F16" i="36"/>
  <c r="F57" i="36"/>
  <c r="W26" i="36"/>
  <c r="F26" i="36"/>
  <c r="BH72" i="27"/>
  <c r="CD72" i="27"/>
  <c r="CE72" i="27" s="1"/>
  <c r="CF72" i="27" s="1"/>
  <c r="BX72" i="27"/>
  <c r="BH41" i="27"/>
  <c r="F17" i="36"/>
  <c r="F53" i="36"/>
  <c r="W22" i="36"/>
  <c r="F22" i="36"/>
  <c r="CF58" i="27"/>
  <c r="BH58" i="27"/>
  <c r="F25" i="36"/>
  <c r="W18" i="36"/>
  <c r="F18" i="36"/>
  <c r="CD14" i="27"/>
  <c r="CE14" i="27" s="1"/>
  <c r="CF14" i="27" s="1"/>
  <c r="BS14" i="27"/>
  <c r="BI14" i="27"/>
  <c r="BX14" i="27"/>
  <c r="BH14" i="27"/>
  <c r="W57" i="36"/>
  <c r="F23" i="36"/>
  <c r="W41" i="36"/>
  <c r="F41" i="36"/>
  <c r="BH62" i="27"/>
  <c r="BH22" i="27"/>
  <c r="W34" i="36"/>
  <c r="BY74" i="27"/>
  <c r="BZ74" i="27"/>
  <c r="CA74" i="27"/>
  <c r="CB74" i="27"/>
  <c r="F19" i="36"/>
  <c r="BH54" i="27"/>
  <c r="CF54" i="27"/>
  <c r="F59" i="36"/>
  <c r="F50" i="36"/>
  <c r="BZ18" i="27"/>
  <c r="CA18" i="27"/>
  <c r="CB18" i="27"/>
  <c r="BY18" i="27"/>
  <c r="W59" i="36"/>
  <c r="F44" i="36"/>
  <c r="BE73" i="27"/>
  <c r="N68" i="36" s="1"/>
  <c r="BH57" i="27"/>
  <c r="BJ32" i="27"/>
  <c r="BZ70" i="27"/>
  <c r="CA70" i="27"/>
  <c r="CB70" i="27"/>
  <c r="BY70" i="27"/>
  <c r="W53" i="36"/>
  <c r="BY71" i="27"/>
  <c r="BZ71" i="27"/>
  <c r="CB71" i="27"/>
  <c r="CA71" i="27"/>
  <c r="BH52" i="27"/>
  <c r="BX69" i="27"/>
  <c r="F49" i="36"/>
  <c r="BH61" i="27"/>
  <c r="BH40" i="27"/>
  <c r="CF65" i="27"/>
  <c r="BY19" i="27"/>
  <c r="CA19" i="27"/>
  <c r="BZ17" i="27"/>
  <c r="CA17" i="27"/>
  <c r="CB17" i="27"/>
  <c r="BY17" i="27"/>
  <c r="F52" i="36"/>
  <c r="F30" i="36"/>
  <c r="BI72" i="27"/>
  <c r="CD71" i="27"/>
  <c r="BH71" i="27"/>
  <c r="BH34" i="27"/>
  <c r="F31" i="36"/>
  <c r="F54" i="36"/>
  <c r="BH60" i="27"/>
  <c r="BH56" i="27"/>
  <c r="BS71" i="27"/>
  <c r="F55" i="36"/>
  <c r="F35" i="36"/>
  <c r="W32" i="36"/>
  <c r="F32" i="36"/>
  <c r="BH69" i="27"/>
  <c r="BH53" i="27"/>
  <c r="BH63" i="27"/>
  <c r="BO112" i="27"/>
  <c r="BN112" i="27"/>
  <c r="BP112" i="27"/>
  <c r="BM112" i="27"/>
  <c r="BK112" i="27"/>
  <c r="BL112" i="27"/>
  <c r="AD79" i="36" l="1"/>
  <c r="U79" i="36" s="1"/>
  <c r="AD111" i="36"/>
  <c r="U111" i="36" s="1"/>
  <c r="AD64" i="36"/>
  <c r="U64" i="36" s="1"/>
  <c r="AD66" i="36"/>
  <c r="U66" i="36" s="1"/>
  <c r="AD106" i="36"/>
  <c r="U106" i="36" s="1"/>
  <c r="AD73" i="36"/>
  <c r="U73" i="36" s="1"/>
  <c r="AD71" i="36"/>
  <c r="U71" i="36" s="1"/>
  <c r="AD95" i="36"/>
  <c r="U95" i="36" s="1"/>
  <c r="AD104" i="36"/>
  <c r="U104" i="36" s="1"/>
  <c r="AD83" i="36"/>
  <c r="U83" i="36" s="1"/>
  <c r="AD105" i="36"/>
  <c r="U105" i="36" s="1"/>
  <c r="AD65" i="36"/>
  <c r="U65" i="36" s="1"/>
  <c r="AD63" i="36"/>
  <c r="U63" i="36" s="1"/>
  <c r="AD82" i="36"/>
  <c r="U82" i="36" s="1"/>
  <c r="AD108" i="36"/>
  <c r="U108" i="36" s="1"/>
  <c r="AD80" i="36"/>
  <c r="U80" i="36" s="1"/>
  <c r="AD85" i="36"/>
  <c r="U85" i="36" s="1"/>
  <c r="AD84" i="36"/>
  <c r="U84" i="36" s="1"/>
  <c r="AD72" i="36"/>
  <c r="U72" i="36" s="1"/>
  <c r="AD88" i="36"/>
  <c r="U88" i="36" s="1"/>
  <c r="AD93" i="36"/>
  <c r="U93" i="36" s="1"/>
  <c r="AD94" i="36"/>
  <c r="U94" i="36" s="1"/>
  <c r="BG73" i="27"/>
  <c r="N60" i="36"/>
  <c r="N96" i="36"/>
  <c r="N90" i="36"/>
  <c r="N76" i="36"/>
  <c r="N97" i="36"/>
  <c r="N72" i="36"/>
  <c r="N64" i="36"/>
  <c r="N83" i="36"/>
  <c r="N86" i="36"/>
  <c r="N87" i="36"/>
  <c r="N63" i="36"/>
  <c r="N104" i="36"/>
  <c r="N65" i="36"/>
  <c r="N88" i="36"/>
  <c r="N89" i="36"/>
  <c r="N70" i="36"/>
  <c r="N78" i="36"/>
  <c r="N98" i="36"/>
  <c r="N109" i="36"/>
  <c r="N107" i="36"/>
  <c r="N62" i="36"/>
  <c r="N77" i="36"/>
  <c r="N102" i="36"/>
  <c r="N84" i="36"/>
  <c r="N79" i="36"/>
  <c r="N100" i="36"/>
  <c r="N99" i="36"/>
  <c r="N93" i="36"/>
  <c r="N80" i="36"/>
  <c r="N105" i="36"/>
  <c r="N66" i="36"/>
  <c r="N108" i="36"/>
  <c r="N112" i="36"/>
  <c r="N82" i="36"/>
  <c r="N75" i="36"/>
  <c r="N67" i="36"/>
  <c r="N103" i="36"/>
  <c r="N95" i="36"/>
  <c r="N74" i="36"/>
  <c r="N61" i="36"/>
  <c r="N110" i="36"/>
  <c r="N71" i="36"/>
  <c r="N69" i="36"/>
  <c r="N94" i="36"/>
  <c r="N111" i="36"/>
  <c r="N81" i="36"/>
  <c r="N91" i="36"/>
  <c r="N106" i="36"/>
  <c r="N92" i="36"/>
  <c r="BW64" i="27"/>
  <c r="N73" i="36"/>
  <c r="BV64" i="27"/>
  <c r="BT64" i="27"/>
  <c r="N85" i="36"/>
  <c r="N101" i="36"/>
  <c r="AD89" i="36"/>
  <c r="U89" i="36" s="1"/>
  <c r="AD97" i="36"/>
  <c r="U97" i="36" s="1"/>
  <c r="AD61" i="36"/>
  <c r="U61" i="36" s="1"/>
  <c r="AD100" i="36"/>
  <c r="U100" i="36" s="1"/>
  <c r="AD92" i="36"/>
  <c r="U92" i="36" s="1"/>
  <c r="AD110" i="36"/>
  <c r="U110" i="36" s="1"/>
  <c r="AD101" i="36"/>
  <c r="U101" i="36" s="1"/>
  <c r="AD107" i="36"/>
  <c r="U107" i="36" s="1"/>
  <c r="AD90" i="36"/>
  <c r="U90" i="36" s="1"/>
  <c r="AD91" i="36"/>
  <c r="U91" i="36" s="1"/>
  <c r="AD96" i="36"/>
  <c r="U96" i="36" s="1"/>
  <c r="AD98" i="36"/>
  <c r="U98" i="36" s="1"/>
  <c r="AD78" i="36"/>
  <c r="U78" i="36" s="1"/>
  <c r="AD70" i="36"/>
  <c r="U70" i="36" s="1"/>
  <c r="AD67" i="36"/>
  <c r="U67" i="36" s="1"/>
  <c r="AD112" i="36"/>
  <c r="U112" i="36" s="1"/>
  <c r="AD62" i="36"/>
  <c r="U62" i="36" s="1"/>
  <c r="AD103" i="36"/>
  <c r="U103" i="36" s="1"/>
  <c r="AD87" i="36"/>
  <c r="U87" i="36" s="1"/>
  <c r="AD68" i="36"/>
  <c r="U68" i="36" s="1"/>
  <c r="AD74" i="36"/>
  <c r="U74" i="36" s="1"/>
  <c r="AD76" i="36"/>
  <c r="U76" i="36" s="1"/>
  <c r="AD99" i="36"/>
  <c r="U99" i="36" s="1"/>
  <c r="AD102" i="36"/>
  <c r="U102" i="36" s="1"/>
  <c r="AD77" i="36"/>
  <c r="U77" i="36" s="1"/>
  <c r="AD69" i="36"/>
  <c r="U69" i="36" s="1"/>
  <c r="AD109" i="36"/>
  <c r="U109" i="36" s="1"/>
  <c r="AD60" i="36"/>
  <c r="U60" i="36" s="1"/>
  <c r="AD75" i="36"/>
  <c r="U75" i="36" s="1"/>
  <c r="AD81" i="36"/>
  <c r="U81" i="36" s="1"/>
  <c r="AD86" i="36"/>
  <c r="U86" i="36" s="1"/>
  <c r="CB19" i="27"/>
  <c r="CA21" i="27"/>
  <c r="BY21" i="27"/>
  <c r="BZ21" i="27"/>
  <c r="CB21" i="27"/>
  <c r="CA20" i="27"/>
  <c r="CB20" i="27"/>
  <c r="BY20" i="27"/>
  <c r="BZ20" i="27"/>
  <c r="BV30" i="27"/>
  <c r="BJ49" i="27"/>
  <c r="BP49" i="27" s="1"/>
  <c r="BJ43" i="27"/>
  <c r="BL43" i="27" s="1"/>
  <c r="BO33" i="27"/>
  <c r="BK33" i="27"/>
  <c r="BJ45" i="27"/>
  <c r="BV53" i="27"/>
  <c r="BW31" i="27"/>
  <c r="BV31" i="27"/>
  <c r="BW47" i="27"/>
  <c r="BU47" i="27"/>
  <c r="BV27" i="27"/>
  <c r="BU27" i="27"/>
  <c r="BU28" i="27"/>
  <c r="BT28" i="27"/>
  <c r="BU31" i="27"/>
  <c r="BW50" i="27"/>
  <c r="BV50" i="27"/>
  <c r="BT50" i="27"/>
  <c r="BT26" i="27"/>
  <c r="BP33" i="27"/>
  <c r="BJ21" i="27"/>
  <c r="BP21" i="27" s="1"/>
  <c r="BY15" i="27"/>
  <c r="BW26" i="27"/>
  <c r="BN33" i="27"/>
  <c r="BL33" i="27"/>
  <c r="CB15" i="27"/>
  <c r="BV26" i="27"/>
  <c r="CA15" i="27"/>
  <c r="BW94" i="27"/>
  <c r="BJ68" i="27"/>
  <c r="BP68" i="27" s="1"/>
  <c r="BU34" i="27"/>
  <c r="BT34" i="27"/>
  <c r="BV34" i="27"/>
  <c r="BW34" i="27"/>
  <c r="BU42" i="27"/>
  <c r="BT42" i="27"/>
  <c r="BV42" i="27"/>
  <c r="BW42" i="27"/>
  <c r="BT22" i="27"/>
  <c r="BW22" i="27"/>
  <c r="BV22" i="27"/>
  <c r="BU22" i="27"/>
  <c r="BU66" i="27"/>
  <c r="BT66" i="27"/>
  <c r="BW66" i="27"/>
  <c r="BV66" i="27"/>
  <c r="BT39" i="27"/>
  <c r="BV39" i="27"/>
  <c r="BW39" i="27"/>
  <c r="BU39" i="27"/>
  <c r="BW67" i="27"/>
  <c r="BV67" i="27"/>
  <c r="BT67" i="27"/>
  <c r="BU67" i="27"/>
  <c r="BU58" i="27"/>
  <c r="BT58" i="27"/>
  <c r="BV58" i="27"/>
  <c r="BW58" i="27"/>
  <c r="BV21" i="27"/>
  <c r="BU21" i="27"/>
  <c r="BW21" i="27"/>
  <c r="BT21" i="27"/>
  <c r="BW56" i="27"/>
  <c r="BV56" i="27"/>
  <c r="BU56" i="27"/>
  <c r="BT56" i="27"/>
  <c r="BV37" i="27"/>
  <c r="BU37" i="27"/>
  <c r="BT37" i="27"/>
  <c r="BW37" i="27"/>
  <c r="BU43" i="27"/>
  <c r="BT43" i="27"/>
  <c r="BW43" i="27"/>
  <c r="BV43" i="27"/>
  <c r="BT55" i="27"/>
  <c r="BV55" i="27"/>
  <c r="BW55" i="27"/>
  <c r="BU55" i="27"/>
  <c r="BT98" i="27"/>
  <c r="BW40" i="27"/>
  <c r="BV40" i="27"/>
  <c r="BU40" i="27"/>
  <c r="BT40" i="27"/>
  <c r="BT63" i="27"/>
  <c r="BV63" i="27"/>
  <c r="BW63" i="27"/>
  <c r="BU63" i="27"/>
  <c r="BT36" i="27"/>
  <c r="BU36" i="27"/>
  <c r="BW36" i="27"/>
  <c r="BV36" i="27"/>
  <c r="BV20" i="27"/>
  <c r="BT20" i="27"/>
  <c r="BU20" i="27"/>
  <c r="BW20" i="27"/>
  <c r="BT38" i="27"/>
  <c r="BW38" i="27"/>
  <c r="BV38" i="27"/>
  <c r="BU38" i="27"/>
  <c r="BT49" i="27"/>
  <c r="BW49" i="27"/>
  <c r="BV49" i="27"/>
  <c r="BU49" i="27"/>
  <c r="BW98" i="27"/>
  <c r="BT46" i="27"/>
  <c r="BU46" i="27"/>
  <c r="BW46" i="27"/>
  <c r="BV46" i="27"/>
  <c r="BU52" i="27"/>
  <c r="BT52" i="27"/>
  <c r="BW52" i="27"/>
  <c r="BV52" i="27"/>
  <c r="BW61" i="27"/>
  <c r="BT61" i="27"/>
  <c r="BU61" i="27"/>
  <c r="BV61" i="27"/>
  <c r="BU60" i="27"/>
  <c r="BT60" i="27"/>
  <c r="BW60" i="27"/>
  <c r="BV60" i="27"/>
  <c r="BT23" i="27"/>
  <c r="BV23" i="27"/>
  <c r="BU23" i="27"/>
  <c r="BW23" i="27"/>
  <c r="BW24" i="27"/>
  <c r="BV24" i="27"/>
  <c r="BU24" i="27"/>
  <c r="BT24" i="27"/>
  <c r="BT54" i="27"/>
  <c r="BW54" i="27"/>
  <c r="BV54" i="27"/>
  <c r="BU54" i="27"/>
  <c r="BT62" i="27"/>
  <c r="BU62" i="27"/>
  <c r="BV62" i="27"/>
  <c r="BW62" i="27"/>
  <c r="BT44" i="27"/>
  <c r="BW44" i="27"/>
  <c r="BV44" i="27"/>
  <c r="BU44" i="27"/>
  <c r="BT51" i="27"/>
  <c r="BW51" i="27"/>
  <c r="BU51" i="27"/>
  <c r="BV51" i="27"/>
  <c r="BW48" i="27"/>
  <c r="BV48" i="27"/>
  <c r="BU48" i="27"/>
  <c r="BT48" i="27"/>
  <c r="BT41" i="27"/>
  <c r="BV41" i="27"/>
  <c r="BU41" i="27"/>
  <c r="BW41" i="27"/>
  <c r="BT57" i="27"/>
  <c r="BV57" i="27"/>
  <c r="BU57" i="27"/>
  <c r="BW57" i="27"/>
  <c r="BV94" i="27"/>
  <c r="BM88" i="27"/>
  <c r="BT94" i="27"/>
  <c r="BW88" i="27"/>
  <c r="BU88" i="27"/>
  <c r="BT88" i="27"/>
  <c r="BW16" i="27"/>
  <c r="BJ69" i="27"/>
  <c r="BL69" i="27" s="1"/>
  <c r="BV16" i="27"/>
  <c r="BU16" i="27"/>
  <c r="BV108" i="27"/>
  <c r="BN94" i="27"/>
  <c r="BO94" i="27"/>
  <c r="BM94" i="27"/>
  <c r="BV98" i="27"/>
  <c r="BP37" i="27"/>
  <c r="BM37" i="27"/>
  <c r="BO37" i="27"/>
  <c r="BT108" i="27"/>
  <c r="BU81" i="27"/>
  <c r="BT112" i="27"/>
  <c r="BN96" i="27"/>
  <c r="BJ18" i="27"/>
  <c r="BL18" i="27" s="1"/>
  <c r="BK37" i="27"/>
  <c r="BN25" i="27"/>
  <c r="BO96" i="27"/>
  <c r="BL99" i="27"/>
  <c r="BP96" i="27"/>
  <c r="BP77" i="27"/>
  <c r="BK99" i="27"/>
  <c r="BK96" i="27"/>
  <c r="BL96" i="27"/>
  <c r="BW108" i="27"/>
  <c r="BP25" i="27"/>
  <c r="BO25" i="27"/>
  <c r="BK25" i="27"/>
  <c r="BM25" i="27"/>
  <c r="BN37" i="27"/>
  <c r="BM59" i="27"/>
  <c r="BO91" i="27"/>
  <c r="BK59" i="27"/>
  <c r="BP95" i="27"/>
  <c r="BW15" i="27"/>
  <c r="BP59" i="27"/>
  <c r="BM95" i="27"/>
  <c r="BL59" i="27"/>
  <c r="BU112" i="27"/>
  <c r="BL103" i="27"/>
  <c r="BW112" i="27"/>
  <c r="BU102" i="27"/>
  <c r="BU99" i="27"/>
  <c r="BW77" i="27"/>
  <c r="BV102" i="27"/>
  <c r="BT102" i="27"/>
  <c r="BO59" i="27"/>
  <c r="BU70" i="27"/>
  <c r="BK77" i="27"/>
  <c r="BV70" i="27"/>
  <c r="BV77" i="27"/>
  <c r="BW70" i="27"/>
  <c r="BN77" i="27"/>
  <c r="BM77" i="27"/>
  <c r="BW84" i="27"/>
  <c r="BU91" i="27"/>
  <c r="BL77" i="27"/>
  <c r="BW91" i="27"/>
  <c r="BT77" i="27"/>
  <c r="BU89" i="27"/>
  <c r="BM80" i="27"/>
  <c r="BV89" i="27"/>
  <c r="BJ48" i="27"/>
  <c r="BN48" i="27" s="1"/>
  <c r="BT81" i="27"/>
  <c r="BV97" i="27"/>
  <c r="BT97" i="27"/>
  <c r="BW97" i="27"/>
  <c r="BP103" i="27"/>
  <c r="BV81" i="27"/>
  <c r="BO103" i="27"/>
  <c r="BK103" i="27"/>
  <c r="BT101" i="27"/>
  <c r="BV101" i="27"/>
  <c r="BW85" i="27"/>
  <c r="BW101" i="27"/>
  <c r="BU95" i="27"/>
  <c r="BT91" i="27"/>
  <c r="BV85" i="27"/>
  <c r="BW96" i="27"/>
  <c r="BU85" i="27"/>
  <c r="BL95" i="27"/>
  <c r="BW78" i="27"/>
  <c r="BW95" i="27"/>
  <c r="BV78" i="27"/>
  <c r="BU78" i="27"/>
  <c r="BK95" i="27"/>
  <c r="BT75" i="27"/>
  <c r="BV95" i="27"/>
  <c r="BT104" i="27"/>
  <c r="BO95" i="27"/>
  <c r="BT110" i="27"/>
  <c r="BM99" i="27"/>
  <c r="BN99" i="27"/>
  <c r="BN107" i="27"/>
  <c r="BW103" i="27"/>
  <c r="BL107" i="27"/>
  <c r="BK107" i="27"/>
  <c r="BP99" i="27"/>
  <c r="BM107" i="27"/>
  <c r="BO107" i="27"/>
  <c r="BW110" i="27"/>
  <c r="BW89" i="27"/>
  <c r="BU87" i="27"/>
  <c r="BV15" i="27"/>
  <c r="BT84" i="27"/>
  <c r="BV96" i="27"/>
  <c r="BV90" i="27"/>
  <c r="BU15" i="27"/>
  <c r="BU84" i="27"/>
  <c r="BO93" i="27"/>
  <c r="BW111" i="27"/>
  <c r="BL110" i="27"/>
  <c r="BN110" i="27"/>
  <c r="BO110" i="27"/>
  <c r="BP110" i="27"/>
  <c r="BM110" i="27"/>
  <c r="BK110" i="27"/>
  <c r="BT92" i="27"/>
  <c r="BV110" i="27"/>
  <c r="BL66" i="27"/>
  <c r="BP66" i="27"/>
  <c r="BK66" i="27"/>
  <c r="BM66" i="27"/>
  <c r="BN66" i="27"/>
  <c r="BO66" i="27"/>
  <c r="BU92" i="27"/>
  <c r="BV92" i="27"/>
  <c r="BW87" i="27"/>
  <c r="BU96" i="27"/>
  <c r="BW79" i="27"/>
  <c r="BV87" i="27"/>
  <c r="BN78" i="27"/>
  <c r="BT79" i="27"/>
  <c r="BO78" i="27"/>
  <c r="BV79" i="27"/>
  <c r="BW104" i="27"/>
  <c r="BL78" i="27"/>
  <c r="BV104" i="27"/>
  <c r="BK78" i="27"/>
  <c r="BU106" i="27"/>
  <c r="BP78" i="27"/>
  <c r="BV103" i="27"/>
  <c r="BV106" i="27"/>
  <c r="BT106" i="27"/>
  <c r="BT103" i="27"/>
  <c r="BU75" i="27"/>
  <c r="BV99" i="27"/>
  <c r="BW75" i="27"/>
  <c r="BW99" i="27"/>
  <c r="AD54" i="36"/>
  <c r="U54" i="36" s="1"/>
  <c r="AD31" i="36"/>
  <c r="U31" i="36" s="1"/>
  <c r="AD30" i="36"/>
  <c r="U30" i="36" s="1"/>
  <c r="BN75" i="27"/>
  <c r="BV17" i="27"/>
  <c r="AD35" i="36"/>
  <c r="U35" i="36" s="1"/>
  <c r="AD52" i="36"/>
  <c r="U52" i="36" s="1"/>
  <c r="AD50" i="36"/>
  <c r="U50" i="36" s="1"/>
  <c r="BT17" i="27"/>
  <c r="AD55" i="36"/>
  <c r="U55" i="36" s="1"/>
  <c r="BW17" i="27"/>
  <c r="BK102" i="27"/>
  <c r="BP102" i="27"/>
  <c r="BM102" i="27"/>
  <c r="BN102" i="27"/>
  <c r="BL102" i="27"/>
  <c r="BO102" i="27"/>
  <c r="AD32" i="36"/>
  <c r="U32" i="36" s="1"/>
  <c r="BL35" i="27"/>
  <c r="AD37" i="36"/>
  <c r="U37" i="36" s="1"/>
  <c r="BP91" i="27"/>
  <c r="BJ51" i="27"/>
  <c r="BO51" i="27" s="1"/>
  <c r="BT18" i="27"/>
  <c r="BV111" i="27"/>
  <c r="BW90" i="27"/>
  <c r="BT90" i="27"/>
  <c r="AD53" i="36"/>
  <c r="U53" i="36" s="1"/>
  <c r="BV83" i="27"/>
  <c r="BL91" i="27"/>
  <c r="BW83" i="27"/>
  <c r="BM91" i="27"/>
  <c r="AD40" i="36"/>
  <c r="U40" i="36" s="1"/>
  <c r="BO65" i="27"/>
  <c r="BV107" i="27"/>
  <c r="BK91" i="27"/>
  <c r="BK49" i="27"/>
  <c r="BU111" i="27"/>
  <c r="AD19" i="36"/>
  <c r="U19" i="36" s="1"/>
  <c r="BT107" i="27"/>
  <c r="BT83" i="27"/>
  <c r="BO35" i="27"/>
  <c r="AD42" i="36"/>
  <c r="U42" i="36" s="1"/>
  <c r="BM35" i="27"/>
  <c r="BK35" i="27"/>
  <c r="BW107" i="27"/>
  <c r="BM29" i="27"/>
  <c r="AD34" i="36"/>
  <c r="U34" i="36" s="1"/>
  <c r="BP29" i="27"/>
  <c r="AD18" i="36"/>
  <c r="U18" i="36" s="1"/>
  <c r="BN35" i="27"/>
  <c r="BM108" i="27"/>
  <c r="AD26" i="36"/>
  <c r="U26" i="36" s="1"/>
  <c r="AD22" i="36"/>
  <c r="U22" i="36" s="1"/>
  <c r="AD43" i="36"/>
  <c r="U43" i="36" s="1"/>
  <c r="AD28" i="36"/>
  <c r="U28" i="36" s="1"/>
  <c r="BK106" i="27"/>
  <c r="BV105" i="27"/>
  <c r="AD59" i="36"/>
  <c r="U59" i="36" s="1"/>
  <c r="AD41" i="36"/>
  <c r="U41" i="36" s="1"/>
  <c r="AD56" i="36"/>
  <c r="U56" i="36" s="1"/>
  <c r="AD20" i="36"/>
  <c r="U20" i="36" s="1"/>
  <c r="AD44" i="36"/>
  <c r="U44" i="36" s="1"/>
  <c r="AD46" i="36"/>
  <c r="U46" i="36" s="1"/>
  <c r="AD45" i="36"/>
  <c r="U45" i="36" s="1"/>
  <c r="AD14" i="36"/>
  <c r="U14" i="36" s="1"/>
  <c r="AD23" i="36"/>
  <c r="U23" i="36" s="1"/>
  <c r="AD17" i="36"/>
  <c r="U17" i="36" s="1"/>
  <c r="AD57" i="36"/>
  <c r="U57" i="36" s="1"/>
  <c r="AD25" i="36"/>
  <c r="U25" i="36" s="1"/>
  <c r="BW100" i="27"/>
  <c r="AD36" i="36"/>
  <c r="U36" i="36" s="1"/>
  <c r="AD27" i="36"/>
  <c r="U27" i="36" s="1"/>
  <c r="BU100" i="27"/>
  <c r="BL106" i="27"/>
  <c r="AD58" i="36"/>
  <c r="U58" i="36" s="1"/>
  <c r="AD49" i="36"/>
  <c r="U49" i="36" s="1"/>
  <c r="AD16" i="36"/>
  <c r="U16" i="36" s="1"/>
  <c r="AD24" i="36"/>
  <c r="U24" i="36" s="1"/>
  <c r="AD21" i="36"/>
  <c r="U21" i="36" s="1"/>
  <c r="BO106" i="27"/>
  <c r="BW105" i="27"/>
  <c r="BM97" i="27"/>
  <c r="BN65" i="27"/>
  <c r="BN97" i="27"/>
  <c r="BM65" i="27"/>
  <c r="BP97" i="27"/>
  <c r="BL65" i="27"/>
  <c r="BL97" i="27"/>
  <c r="BK65" i="27"/>
  <c r="BN87" i="27"/>
  <c r="BO97" i="27"/>
  <c r="BP87" i="27"/>
  <c r="BP88" i="27"/>
  <c r="BP75" i="27"/>
  <c r="BO88" i="27"/>
  <c r="BL75" i="27"/>
  <c r="BK88" i="27"/>
  <c r="BN88" i="27"/>
  <c r="BM75" i="27"/>
  <c r="BV82" i="27"/>
  <c r="BK75" i="27"/>
  <c r="BK45" i="27"/>
  <c r="BL45" i="27"/>
  <c r="BM45" i="27"/>
  <c r="BN45" i="27"/>
  <c r="BO45" i="27"/>
  <c r="BP45" i="27"/>
  <c r="BL109" i="27"/>
  <c r="BV100" i="27"/>
  <c r="BM93" i="27"/>
  <c r="BO87" i="27"/>
  <c r="BM87" i="27"/>
  <c r="BJ24" i="27"/>
  <c r="BP24" i="27" s="1"/>
  <c r="BJ70" i="27"/>
  <c r="BL70" i="27" s="1"/>
  <c r="BO109" i="27"/>
  <c r="BK109" i="27"/>
  <c r="BN29" i="27"/>
  <c r="BK93" i="27"/>
  <c r="BK87" i="27"/>
  <c r="BP109" i="27"/>
  <c r="BN109" i="27"/>
  <c r="BK29" i="27"/>
  <c r="BN93" i="27"/>
  <c r="BL29" i="27"/>
  <c r="BL21" i="27"/>
  <c r="BP92" i="27"/>
  <c r="BU105" i="27"/>
  <c r="BO92" i="27"/>
  <c r="BK92" i="27"/>
  <c r="BN92" i="27"/>
  <c r="BU82" i="27"/>
  <c r="BM92" i="27"/>
  <c r="BT82" i="27"/>
  <c r="BL49" i="27"/>
  <c r="BJ42" i="27"/>
  <c r="BN42" i="27" s="1"/>
  <c r="BJ23" i="27"/>
  <c r="BO23" i="27" s="1"/>
  <c r="BN89" i="27"/>
  <c r="BK80" i="27"/>
  <c r="BP98" i="27"/>
  <c r="BM98" i="27"/>
  <c r="CF51" i="27"/>
  <c r="BL89" i="27"/>
  <c r="BK84" i="27"/>
  <c r="BN80" i="27"/>
  <c r="BN103" i="27"/>
  <c r="BU80" i="27"/>
  <c r="BL98" i="27"/>
  <c r="BM89" i="27"/>
  <c r="BO80" i="27"/>
  <c r="BP93" i="27"/>
  <c r="BO98" i="27"/>
  <c r="BV80" i="27"/>
  <c r="BK43" i="27"/>
  <c r="BO89" i="27"/>
  <c r="BK89" i="27"/>
  <c r="N54" i="36"/>
  <c r="BT80" i="27"/>
  <c r="BK98" i="27"/>
  <c r="BJ17" i="27"/>
  <c r="BK17" i="27" s="1"/>
  <c r="BN106" i="27"/>
  <c r="N48" i="36"/>
  <c r="BM106" i="27"/>
  <c r="BL80" i="27"/>
  <c r="BT109" i="27"/>
  <c r="BU109" i="27"/>
  <c r="BV109" i="27"/>
  <c r="BW109" i="27"/>
  <c r="BJ71" i="27"/>
  <c r="BN71" i="27" s="1"/>
  <c r="BJ38" i="27"/>
  <c r="BP38" i="27" s="1"/>
  <c r="BP43" i="27"/>
  <c r="BO43" i="27"/>
  <c r="BN43" i="27"/>
  <c r="BM43" i="27"/>
  <c r="N37" i="36"/>
  <c r="BW69" i="27"/>
  <c r="N55" i="36"/>
  <c r="N30" i="36"/>
  <c r="N32" i="36"/>
  <c r="N49" i="36"/>
  <c r="N47" i="36"/>
  <c r="N21" i="36"/>
  <c r="N39" i="36"/>
  <c r="N51" i="36"/>
  <c r="N44" i="36"/>
  <c r="N35" i="36"/>
  <c r="N59" i="36"/>
  <c r="N17" i="36"/>
  <c r="BJ57" i="27"/>
  <c r="BP57" i="27" s="1"/>
  <c r="N22" i="36"/>
  <c r="N50" i="36"/>
  <c r="BJ26" i="27"/>
  <c r="BL26" i="27" s="1"/>
  <c r="BJ63" i="27"/>
  <c r="BK63" i="27" s="1"/>
  <c r="N26" i="36"/>
  <c r="N41" i="36"/>
  <c r="BJ40" i="27"/>
  <c r="BP40" i="27" s="1"/>
  <c r="N24" i="36"/>
  <c r="BL84" i="27"/>
  <c r="BL50" i="27"/>
  <c r="BN50" i="27"/>
  <c r="BM50" i="27"/>
  <c r="BP50" i="27"/>
  <c r="BO50" i="27"/>
  <c r="BK50" i="27"/>
  <c r="BJ61" i="27"/>
  <c r="BM61" i="27" s="1"/>
  <c r="N23" i="36"/>
  <c r="N25" i="36"/>
  <c r="N58" i="36"/>
  <c r="N38" i="36"/>
  <c r="N42" i="36"/>
  <c r="N53" i="36"/>
  <c r="N28" i="36"/>
  <c r="BV18" i="27"/>
  <c r="BU18" i="27"/>
  <c r="N19" i="36"/>
  <c r="N18" i="36"/>
  <c r="N33" i="36"/>
  <c r="N27" i="36"/>
  <c r="N16" i="36"/>
  <c r="N46" i="36"/>
  <c r="N20" i="36"/>
  <c r="N34" i="36"/>
  <c r="BJ46" i="27"/>
  <c r="BN46" i="27" s="1"/>
  <c r="N14" i="36"/>
  <c r="N56" i="36"/>
  <c r="BJ74" i="27"/>
  <c r="BK74" i="27" s="1"/>
  <c r="N43" i="36"/>
  <c r="N15" i="36"/>
  <c r="N36" i="36"/>
  <c r="N57" i="36"/>
  <c r="N40" i="36"/>
  <c r="N29" i="36"/>
  <c r="N52" i="36"/>
  <c r="BJ20" i="27"/>
  <c r="N45" i="36"/>
  <c r="N31" i="36"/>
  <c r="BN81" i="27"/>
  <c r="BL81" i="27"/>
  <c r="BJ36" i="27"/>
  <c r="BM81" i="27"/>
  <c r="BO81" i="27"/>
  <c r="BN84" i="27"/>
  <c r="BP84" i="27"/>
  <c r="BP90" i="27"/>
  <c r="BM84" i="27"/>
  <c r="BN90" i="27"/>
  <c r="BM82" i="27"/>
  <c r="BO82" i="27"/>
  <c r="BL82" i="27"/>
  <c r="BK82" i="27"/>
  <c r="BN82" i="27"/>
  <c r="BP82" i="27"/>
  <c r="AD15" i="36"/>
  <c r="U15" i="36" s="1"/>
  <c r="BP108" i="27"/>
  <c r="BO90" i="27"/>
  <c r="CF49" i="27"/>
  <c r="BN108" i="27"/>
  <c r="BK90" i="27"/>
  <c r="BM49" i="27"/>
  <c r="BO49" i="27"/>
  <c r="BN49" i="27"/>
  <c r="BL108" i="27"/>
  <c r="BL90" i="27"/>
  <c r="BK108" i="27"/>
  <c r="BJ28" i="27"/>
  <c r="BP81" i="27"/>
  <c r="BJ19" i="27"/>
  <c r="BP19" i="27" s="1"/>
  <c r="BL16" i="27"/>
  <c r="BM16" i="27"/>
  <c r="BP16" i="27"/>
  <c r="BK16" i="27"/>
  <c r="BN16" i="27"/>
  <c r="BO16" i="27"/>
  <c r="BJ47" i="27"/>
  <c r="BJ41" i="27"/>
  <c r="BL41" i="27" s="1"/>
  <c r="CF47" i="27"/>
  <c r="CF44" i="27"/>
  <c r="BJ53" i="27"/>
  <c r="BN53" i="27" s="1"/>
  <c r="BU69" i="27"/>
  <c r="BV69" i="27"/>
  <c r="BJ56" i="27"/>
  <c r="BO56" i="27" s="1"/>
  <c r="BU19" i="27"/>
  <c r="BT19" i="27"/>
  <c r="BV19" i="27"/>
  <c r="BW19" i="27"/>
  <c r="BJ27" i="27"/>
  <c r="BK27" i="27" s="1"/>
  <c r="BJ31" i="27"/>
  <c r="BP15" i="27"/>
  <c r="BO15" i="27"/>
  <c r="BK15" i="27"/>
  <c r="BM15" i="27"/>
  <c r="BL15" i="27"/>
  <c r="BN15" i="27"/>
  <c r="BP100" i="27"/>
  <c r="BM100" i="27"/>
  <c r="BO100" i="27"/>
  <c r="BK100" i="27"/>
  <c r="BL100" i="27"/>
  <c r="BN100" i="27"/>
  <c r="CF31" i="27"/>
  <c r="AD33" i="36"/>
  <c r="U33" i="36" s="1"/>
  <c r="BP76" i="27"/>
  <c r="BL76" i="27"/>
  <c r="BO76" i="27"/>
  <c r="BK76" i="27"/>
  <c r="BN76" i="27"/>
  <c r="BM76" i="27"/>
  <c r="BN83" i="27"/>
  <c r="BM83" i="27"/>
  <c r="BP83" i="27"/>
  <c r="BL83" i="27"/>
  <c r="BK83" i="27"/>
  <c r="BO83" i="27"/>
  <c r="BJ22" i="27"/>
  <c r="BV74" i="27"/>
  <c r="BT74" i="27"/>
  <c r="BU74" i="27"/>
  <c r="BW74" i="27"/>
  <c r="BJ55" i="27"/>
  <c r="CF27" i="27"/>
  <c r="AD29" i="36"/>
  <c r="U29" i="36" s="1"/>
  <c r="BL64" i="27"/>
  <c r="BM64" i="27"/>
  <c r="BK64" i="27"/>
  <c r="BO64" i="27"/>
  <c r="BN64" i="27"/>
  <c r="BP64" i="27"/>
  <c r="BN104" i="27"/>
  <c r="BO104" i="27"/>
  <c r="BM104" i="27"/>
  <c r="BP104" i="27"/>
  <c r="BL104" i="27"/>
  <c r="BK104" i="27"/>
  <c r="BJ67" i="27"/>
  <c r="BK67" i="27" s="1"/>
  <c r="BM105" i="27"/>
  <c r="BL105" i="27"/>
  <c r="BO105" i="27"/>
  <c r="BN105" i="27"/>
  <c r="BK105" i="27"/>
  <c r="BP105" i="27"/>
  <c r="BJ44" i="27"/>
  <c r="BJ30" i="27"/>
  <c r="CE74" i="27"/>
  <c r="CF74" i="27" s="1"/>
  <c r="CF39" i="27"/>
  <c r="AD38" i="36"/>
  <c r="U38" i="36" s="1"/>
  <c r="AD48" i="36"/>
  <c r="U48" i="36" s="1"/>
  <c r="CF53" i="27"/>
  <c r="BZ69" i="27"/>
  <c r="CA69" i="27"/>
  <c r="CB69" i="27"/>
  <c r="BY69" i="27"/>
  <c r="BJ14" i="27"/>
  <c r="BZ14" i="27"/>
  <c r="CA14" i="27"/>
  <c r="CB14" i="27"/>
  <c r="BY14" i="27"/>
  <c r="CE71" i="27"/>
  <c r="CF71" i="27" s="1"/>
  <c r="BU72" i="27"/>
  <c r="BT72" i="27"/>
  <c r="BV72" i="27"/>
  <c r="BW72" i="27"/>
  <c r="BJ34" i="27"/>
  <c r="AD47" i="36"/>
  <c r="U47" i="36" s="1"/>
  <c r="CF52" i="27"/>
  <c r="BV14" i="27"/>
  <c r="BW14" i="27"/>
  <c r="BT14" i="27"/>
  <c r="BU14" i="27"/>
  <c r="CF38" i="27"/>
  <c r="AD51" i="36"/>
  <c r="U51" i="36" s="1"/>
  <c r="CF57" i="27"/>
  <c r="BJ60" i="27"/>
  <c r="BJ52" i="27"/>
  <c r="CD73" i="27"/>
  <c r="CE73" i="27" s="1"/>
  <c r="CF73" i="27" s="1"/>
  <c r="BH73" i="27"/>
  <c r="BI73" i="27"/>
  <c r="BS73" i="27"/>
  <c r="BX73" i="27"/>
  <c r="BJ58" i="27"/>
  <c r="BW71" i="27"/>
  <c r="BT71" i="27"/>
  <c r="BU71" i="27"/>
  <c r="BV71" i="27"/>
  <c r="BP32" i="27"/>
  <c r="BO32" i="27"/>
  <c r="BL32" i="27"/>
  <c r="BK32" i="27"/>
  <c r="BM32" i="27"/>
  <c r="BN32" i="27"/>
  <c r="BJ62" i="27"/>
  <c r="BZ72" i="27"/>
  <c r="CB72" i="27"/>
  <c r="BY72" i="27"/>
  <c r="CA72" i="27"/>
  <c r="CF40" i="27"/>
  <c r="AD39" i="36"/>
  <c r="U39" i="36" s="1"/>
  <c r="BJ54" i="27"/>
  <c r="CF41" i="27"/>
  <c r="BJ39" i="27"/>
  <c r="BJ72" i="27"/>
  <c r="BK22" i="27" l="1"/>
  <c r="AB70" i="36"/>
  <c r="AB91" i="36"/>
  <c r="AB77" i="36"/>
  <c r="AB92" i="36"/>
  <c r="AB74" i="36"/>
  <c r="AB68" i="36"/>
  <c r="AB88" i="36"/>
  <c r="AB83" i="36"/>
  <c r="AB67" i="36"/>
  <c r="AB87" i="36"/>
  <c r="AB107" i="36"/>
  <c r="AB71" i="36"/>
  <c r="AB72" i="36"/>
  <c r="AB84" i="36"/>
  <c r="AB112" i="36"/>
  <c r="AB94" i="36"/>
  <c r="AB63" i="36"/>
  <c r="AB101" i="36"/>
  <c r="AB86" i="36"/>
  <c r="AB93" i="36"/>
  <c r="AB69" i="36"/>
  <c r="AB73" i="36"/>
  <c r="AB102" i="36"/>
  <c r="AB85" i="36"/>
  <c r="AB64" i="36"/>
  <c r="AB80" i="36"/>
  <c r="AB89" i="36"/>
  <c r="AB82" i="36"/>
  <c r="AB75" i="36"/>
  <c r="AB66" i="36"/>
  <c r="AB96" i="36"/>
  <c r="AB95" i="36"/>
  <c r="AB98" i="36"/>
  <c r="AB109" i="36"/>
  <c r="AB65" i="36"/>
  <c r="AB62" i="36"/>
  <c r="AB81" i="36"/>
  <c r="AB111" i="36"/>
  <c r="AB103" i="36"/>
  <c r="AB100" i="36"/>
  <c r="AB78" i="36"/>
  <c r="AB110" i="36"/>
  <c r="AB104" i="36"/>
  <c r="AB61" i="36"/>
  <c r="AB79" i="36"/>
  <c r="AB99" i="36"/>
  <c r="AB97" i="36"/>
  <c r="AB90" i="36"/>
  <c r="AB76" i="36"/>
  <c r="AB105" i="36"/>
  <c r="AB60" i="36"/>
  <c r="AB106" i="36"/>
  <c r="AB108" i="36"/>
  <c r="BK21" i="27"/>
  <c r="BO21" i="27"/>
  <c r="BM21" i="27"/>
  <c r="BN21" i="27"/>
  <c r="BM68" i="27"/>
  <c r="BN68" i="27"/>
  <c r="BO68" i="27"/>
  <c r="BK68" i="27"/>
  <c r="BL68" i="27"/>
  <c r="BK14" i="27"/>
  <c r="BK69" i="27"/>
  <c r="BN69" i="27"/>
  <c r="BP69" i="27"/>
  <c r="BO69" i="27"/>
  <c r="BM69" i="27"/>
  <c r="BP18" i="27"/>
  <c r="BK42" i="27"/>
  <c r="BP46" i="27"/>
  <c r="BN23" i="27"/>
  <c r="BM48" i="27"/>
  <c r="BO48" i="27"/>
  <c r="BL48" i="27"/>
  <c r="BK18" i="27"/>
  <c r="BN18" i="27"/>
  <c r="BM18" i="27"/>
  <c r="BO18" i="27"/>
  <c r="BN51" i="27"/>
  <c r="BK48" i="27"/>
  <c r="BP48" i="27"/>
  <c r="BO40" i="27"/>
  <c r="BN40" i="27"/>
  <c r="BM40" i="27"/>
  <c r="BL40" i="27"/>
  <c r="BK40" i="27"/>
  <c r="BM51" i="27"/>
  <c r="BO61" i="27"/>
  <c r="BK51" i="27"/>
  <c r="BL51" i="27"/>
  <c r="BP51" i="27"/>
  <c r="BL61" i="27"/>
  <c r="BN26" i="27"/>
  <c r="BO26" i="27"/>
  <c r="BP26" i="27"/>
  <c r="BK26" i="27"/>
  <c r="BM26" i="27"/>
  <c r="BO70" i="27"/>
  <c r="BO17" i="27"/>
  <c r="BP17" i="27"/>
  <c r="BN61" i="27"/>
  <c r="BK61" i="27"/>
  <c r="BP61" i="27"/>
  <c r="BO74" i="27"/>
  <c r="BM42" i="27"/>
  <c r="BO42" i="27"/>
  <c r="BL24" i="27"/>
  <c r="BM24" i="27"/>
  <c r="BL42" i="27"/>
  <c r="BN63" i="27"/>
  <c r="BP42" i="27"/>
  <c r="BO24" i="27"/>
  <c r="BN24" i="27"/>
  <c r="BK24" i="27"/>
  <c r="AB14" i="36"/>
  <c r="S14" i="36" s="1"/>
  <c r="AB40" i="36"/>
  <c r="AC40" i="36" s="1"/>
  <c r="AB46" i="36"/>
  <c r="S46" i="36" s="1"/>
  <c r="T46" i="36" s="1"/>
  <c r="BM38" i="27"/>
  <c r="AB35" i="36"/>
  <c r="S35" i="36" s="1"/>
  <c r="T35" i="36" s="1"/>
  <c r="AB50" i="36"/>
  <c r="AC50" i="36" s="1"/>
  <c r="BN17" i="27"/>
  <c r="BL17" i="27"/>
  <c r="AB22" i="36"/>
  <c r="AC22" i="36" s="1"/>
  <c r="BM17" i="27"/>
  <c r="AB52" i="36"/>
  <c r="S52" i="36" s="1"/>
  <c r="T52" i="36" s="1"/>
  <c r="AB43" i="36"/>
  <c r="AC43" i="36" s="1"/>
  <c r="AB54" i="36"/>
  <c r="S54" i="36" s="1"/>
  <c r="T54" i="36" s="1"/>
  <c r="AB53" i="36"/>
  <c r="S53" i="36" s="1"/>
  <c r="T53" i="36" s="1"/>
  <c r="AB44" i="36"/>
  <c r="S44" i="36" s="1"/>
  <c r="T44" i="36" s="1"/>
  <c r="AB41" i="36"/>
  <c r="AB39" i="36"/>
  <c r="AC39" i="36" s="1"/>
  <c r="AB28" i="36"/>
  <c r="AC28" i="36" s="1"/>
  <c r="AB23" i="36"/>
  <c r="AC23" i="36" s="1"/>
  <c r="AB26" i="36"/>
  <c r="AC26" i="36" s="1"/>
  <c r="AB57" i="36"/>
  <c r="AC57" i="36" s="1"/>
  <c r="AB27" i="36"/>
  <c r="S27" i="36" s="1"/>
  <c r="T27" i="36" s="1"/>
  <c r="AB24" i="36"/>
  <c r="AC24" i="36" s="1"/>
  <c r="AB18" i="36"/>
  <c r="S18" i="36" s="1"/>
  <c r="T18" i="36" s="1"/>
  <c r="AB58" i="36"/>
  <c r="AC58" i="36" s="1"/>
  <c r="AB30" i="36"/>
  <c r="S30" i="36" s="1"/>
  <c r="T30" i="36" s="1"/>
  <c r="AB49" i="36"/>
  <c r="S49" i="36" s="1"/>
  <c r="T49" i="36" s="1"/>
  <c r="AB56" i="36"/>
  <c r="AC56" i="36" s="1"/>
  <c r="AB37" i="36"/>
  <c r="S37" i="36" s="1"/>
  <c r="T37" i="36" s="1"/>
  <c r="AB19" i="36"/>
  <c r="AB25" i="36"/>
  <c r="AB31" i="36"/>
  <c r="AB32" i="36"/>
  <c r="AC32" i="36" s="1"/>
  <c r="AB16" i="36"/>
  <c r="AC16" i="36" s="1"/>
  <c r="AB59" i="36"/>
  <c r="AB55" i="36"/>
  <c r="AB15" i="36"/>
  <c r="AB20" i="36"/>
  <c r="AB34" i="36"/>
  <c r="AB21" i="36"/>
  <c r="AB51" i="36"/>
  <c r="S51" i="36" s="1"/>
  <c r="T51" i="36" s="1"/>
  <c r="AB45" i="36"/>
  <c r="AC45" i="36" s="1"/>
  <c r="AB17" i="36"/>
  <c r="BP56" i="27"/>
  <c r="BN56" i="27"/>
  <c r="BM56" i="27"/>
  <c r="BO38" i="27"/>
  <c r="BN38" i="27"/>
  <c r="BL38" i="27"/>
  <c r="BK38" i="27"/>
  <c r="BK71" i="27"/>
  <c r="BL71" i="27"/>
  <c r="BO71" i="27"/>
  <c r="BP71" i="27"/>
  <c r="BM71" i="27"/>
  <c r="BL46" i="27"/>
  <c r="BO46" i="27"/>
  <c r="BN70" i="27"/>
  <c r="BM46" i="27"/>
  <c r="BK70" i="27"/>
  <c r="BP70" i="27"/>
  <c r="BM70" i="27"/>
  <c r="BK46" i="27"/>
  <c r="BL23" i="27"/>
  <c r="BN74" i="27"/>
  <c r="BK23" i="27"/>
  <c r="BL74" i="27"/>
  <c r="BP23" i="27"/>
  <c r="BL56" i="27"/>
  <c r="BM23" i="27"/>
  <c r="BM74" i="27"/>
  <c r="BP74" i="27"/>
  <c r="BK56" i="27"/>
  <c r="BP63" i="27"/>
  <c r="BM57" i="27"/>
  <c r="BL57" i="27"/>
  <c r="BL63" i="27"/>
  <c r="BO57" i="27"/>
  <c r="BM63" i="27"/>
  <c r="BO63" i="27"/>
  <c r="BK57" i="27"/>
  <c r="BM41" i="27"/>
  <c r="BN57" i="27"/>
  <c r="BP41" i="27"/>
  <c r="BM19" i="27"/>
  <c r="BM27" i="27"/>
  <c r="BP27" i="27"/>
  <c r="BO27" i="27"/>
  <c r="BO41" i="27"/>
  <c r="BK41" i="27"/>
  <c r="BM22" i="27"/>
  <c r="BN41" i="27"/>
  <c r="BN22" i="27"/>
  <c r="BP22" i="27"/>
  <c r="BO67" i="27"/>
  <c r="BN47" i="27"/>
  <c r="BP47" i="27"/>
  <c r="BO47" i="27"/>
  <c r="BL47" i="27"/>
  <c r="BK20" i="27"/>
  <c r="BP20" i="27"/>
  <c r="BL20" i="27"/>
  <c r="BN20" i="27"/>
  <c r="BO20" i="27"/>
  <c r="BM20" i="27"/>
  <c r="BM47" i="27"/>
  <c r="BL27" i="27"/>
  <c r="BO36" i="27"/>
  <c r="BN36" i="27"/>
  <c r="BP36" i="27"/>
  <c r="BM36" i="27"/>
  <c r="AB36" i="36"/>
  <c r="BL36" i="27"/>
  <c r="BK36" i="27"/>
  <c r="BL19" i="27"/>
  <c r="BO22" i="27"/>
  <c r="BK19" i="27"/>
  <c r="BM67" i="27"/>
  <c r="BN27" i="27"/>
  <c r="BO53" i="27"/>
  <c r="AB29" i="36"/>
  <c r="S29" i="36" s="1"/>
  <c r="T29" i="36" s="1"/>
  <c r="BK47" i="27"/>
  <c r="BP28" i="27"/>
  <c r="BO28" i="27"/>
  <c r="BM28" i="27"/>
  <c r="BN28" i="27"/>
  <c r="BK28" i="27"/>
  <c r="BL28" i="27"/>
  <c r="BL67" i="27"/>
  <c r="BN19" i="27"/>
  <c r="BO19" i="27"/>
  <c r="BP67" i="27"/>
  <c r="BL22" i="27"/>
  <c r="BL53" i="27"/>
  <c r="BM53" i="27"/>
  <c r="BN67" i="27"/>
  <c r="AB48" i="36"/>
  <c r="S48" i="36" s="1"/>
  <c r="T48" i="36" s="1"/>
  <c r="BP53" i="27"/>
  <c r="BK53" i="27"/>
  <c r="BP31" i="27"/>
  <c r="BM31" i="27"/>
  <c r="BO31" i="27"/>
  <c r="BL31" i="27"/>
  <c r="AB33" i="36"/>
  <c r="BN31" i="27"/>
  <c r="BK31" i="27"/>
  <c r="BJ73" i="27"/>
  <c r="BK73" i="27" s="1"/>
  <c r="BM30" i="27"/>
  <c r="BP30" i="27"/>
  <c r="BN30" i="27"/>
  <c r="BK30" i="27"/>
  <c r="BO30" i="27"/>
  <c r="BL30" i="27"/>
  <c r="BN44" i="27"/>
  <c r="BM44" i="27"/>
  <c r="BL44" i="27"/>
  <c r="BP44" i="27"/>
  <c r="BO44" i="27"/>
  <c r="BK44" i="27"/>
  <c r="AB42" i="36"/>
  <c r="BM55" i="27"/>
  <c r="BO55" i="27"/>
  <c r="BL55" i="27"/>
  <c r="BP55" i="27"/>
  <c r="BK55" i="27"/>
  <c r="BN55" i="27"/>
  <c r="AB38" i="36"/>
  <c r="BP39" i="27"/>
  <c r="BN39" i="27"/>
  <c r="BO39" i="27"/>
  <c r="BM39" i="27"/>
  <c r="BK39" i="27"/>
  <c r="BL39" i="27"/>
  <c r="BO54" i="27"/>
  <c r="BL54" i="27"/>
  <c r="BP54" i="27"/>
  <c r="BN54" i="27"/>
  <c r="BM54" i="27"/>
  <c r="BK54" i="27"/>
  <c r="BM62" i="27"/>
  <c r="BK62" i="27"/>
  <c r="BN62" i="27"/>
  <c r="BL62" i="27"/>
  <c r="BO62" i="27"/>
  <c r="BP62" i="27"/>
  <c r="BP60" i="27"/>
  <c r="BO60" i="27"/>
  <c r="BK60" i="27"/>
  <c r="BM60" i="27"/>
  <c r="BN60" i="27"/>
  <c r="BL60" i="27"/>
  <c r="BT73" i="27"/>
  <c r="BU73" i="27"/>
  <c r="BW73" i="27"/>
  <c r="BV73" i="27"/>
  <c r="BY73" i="27"/>
  <c r="BZ73" i="27"/>
  <c r="CA73" i="27"/>
  <c r="CB73" i="27"/>
  <c r="BL72" i="27"/>
  <c r="BO72" i="27"/>
  <c r="BN72" i="27"/>
  <c r="BK72" i="27"/>
  <c r="BP72" i="27"/>
  <c r="BM72" i="27"/>
  <c r="BM14" i="27"/>
  <c r="BN14" i="27"/>
  <c r="BO14" i="27"/>
  <c r="BL14" i="27"/>
  <c r="BP14" i="27"/>
  <c r="BP34" i="27"/>
  <c r="BM34" i="27"/>
  <c r="BO34" i="27"/>
  <c r="BN34" i="27"/>
  <c r="BL34" i="27"/>
  <c r="BK34" i="27"/>
  <c r="BL52" i="27"/>
  <c r="BO52" i="27"/>
  <c r="BN52" i="27"/>
  <c r="BK52" i="27"/>
  <c r="BP52" i="27"/>
  <c r="BM52" i="27"/>
  <c r="AB47" i="36"/>
  <c r="BL58" i="27"/>
  <c r="BK58" i="27"/>
  <c r="BM58" i="27"/>
  <c r="BO58" i="27"/>
  <c r="BP58" i="27"/>
  <c r="BN58" i="27"/>
  <c r="AC97" i="36" l="1"/>
  <c r="S97" i="36"/>
  <c r="T97" i="36" s="1"/>
  <c r="AC103" i="36"/>
  <c r="S103" i="36"/>
  <c r="T103" i="36" s="1"/>
  <c r="AC96" i="36"/>
  <c r="S96" i="36"/>
  <c r="T96" i="36" s="1"/>
  <c r="S102" i="36"/>
  <c r="T102" i="36" s="1"/>
  <c r="AC102" i="36"/>
  <c r="AC112" i="36"/>
  <c r="S112" i="36"/>
  <c r="T112" i="36" s="1"/>
  <c r="AC88" i="36"/>
  <c r="S88" i="36"/>
  <c r="T88" i="36" s="1"/>
  <c r="Y86" i="36"/>
  <c r="P86" i="36" s="1"/>
  <c r="Y98" i="36"/>
  <c r="P98" i="36" s="1"/>
  <c r="Y61" i="36"/>
  <c r="P61" i="36" s="1"/>
  <c r="Y71" i="36"/>
  <c r="P71" i="36" s="1"/>
  <c r="Y102" i="36"/>
  <c r="P102" i="36" s="1"/>
  <c r="Y106" i="36"/>
  <c r="P106" i="36" s="1"/>
  <c r="Y79" i="36"/>
  <c r="P79" i="36" s="1"/>
  <c r="Y94" i="36"/>
  <c r="P94" i="36" s="1"/>
  <c r="Y78" i="36"/>
  <c r="P78" i="36" s="1"/>
  <c r="Y92" i="36"/>
  <c r="P92" i="36" s="1"/>
  <c r="Y101" i="36"/>
  <c r="P101" i="36" s="1"/>
  <c r="Y100" i="36"/>
  <c r="P100" i="36" s="1"/>
  <c r="Y76" i="36"/>
  <c r="P76" i="36" s="1"/>
  <c r="Y80" i="36"/>
  <c r="P80" i="36" s="1"/>
  <c r="Y112" i="36"/>
  <c r="P112" i="36" s="1"/>
  <c r="Y82" i="36"/>
  <c r="P82" i="36" s="1"/>
  <c r="Y75" i="36"/>
  <c r="P75" i="36" s="1"/>
  <c r="Y96" i="36"/>
  <c r="P96" i="36" s="1"/>
  <c r="Y95" i="36"/>
  <c r="P95" i="36" s="1"/>
  <c r="Y90" i="36"/>
  <c r="P90" i="36" s="1"/>
  <c r="Y109" i="36"/>
  <c r="P109" i="36" s="1"/>
  <c r="Y93" i="36"/>
  <c r="P93" i="36" s="1"/>
  <c r="Y88" i="36"/>
  <c r="P88" i="36" s="1"/>
  <c r="Y85" i="36"/>
  <c r="P85" i="36" s="1"/>
  <c r="Y67" i="36"/>
  <c r="P67" i="36" s="1"/>
  <c r="Y66" i="36"/>
  <c r="P66" i="36" s="1"/>
  <c r="Y91" i="36"/>
  <c r="P91" i="36" s="1"/>
  <c r="Y65" i="36"/>
  <c r="P65" i="36" s="1"/>
  <c r="Y62" i="36"/>
  <c r="P62" i="36" s="1"/>
  <c r="Y110" i="36"/>
  <c r="P110" i="36" s="1"/>
  <c r="Y97" i="36"/>
  <c r="P97" i="36" s="1"/>
  <c r="Y77" i="36"/>
  <c r="P77" i="36" s="1"/>
  <c r="Y72" i="36"/>
  <c r="P72" i="36" s="1"/>
  <c r="Y84" i="36"/>
  <c r="P84" i="36" s="1"/>
  <c r="Y108" i="36"/>
  <c r="P108" i="36" s="1"/>
  <c r="Y63" i="36"/>
  <c r="P63" i="36" s="1"/>
  <c r="Y104" i="36"/>
  <c r="P104" i="36" s="1"/>
  <c r="Y99" i="36"/>
  <c r="P99" i="36" s="1"/>
  <c r="Y73" i="36"/>
  <c r="P73" i="36" s="1"/>
  <c r="Y87" i="36"/>
  <c r="P87" i="36" s="1"/>
  <c r="Y60" i="36"/>
  <c r="P60" i="36" s="1"/>
  <c r="Y107" i="36"/>
  <c r="P107" i="36" s="1"/>
  <c r="Y64" i="36"/>
  <c r="P64" i="36" s="1"/>
  <c r="Y83" i="36"/>
  <c r="P83" i="36" s="1"/>
  <c r="Y74" i="36"/>
  <c r="P74" i="36" s="1"/>
  <c r="Y81" i="36"/>
  <c r="P81" i="36" s="1"/>
  <c r="Y103" i="36"/>
  <c r="P103" i="36" s="1"/>
  <c r="Y105" i="36"/>
  <c r="P105" i="36" s="1"/>
  <c r="Y70" i="36"/>
  <c r="P70" i="36" s="1"/>
  <c r="Y89" i="36"/>
  <c r="P89" i="36" s="1"/>
  <c r="Y68" i="36"/>
  <c r="P68" i="36" s="1"/>
  <c r="Y69" i="36"/>
  <c r="P69" i="36" s="1"/>
  <c r="Y111" i="36"/>
  <c r="P111" i="36" s="1"/>
  <c r="AC99" i="36"/>
  <c r="S99" i="36"/>
  <c r="T99" i="36" s="1"/>
  <c r="S111" i="36"/>
  <c r="T111" i="36" s="1"/>
  <c r="AC111" i="36"/>
  <c r="AC66" i="36"/>
  <c r="S66" i="36"/>
  <c r="T66" i="36" s="1"/>
  <c r="AC73" i="36"/>
  <c r="S73" i="36"/>
  <c r="T73" i="36" s="1"/>
  <c r="AC84" i="36"/>
  <c r="S84" i="36"/>
  <c r="T84" i="36" s="1"/>
  <c r="S68" i="36"/>
  <c r="T68" i="36" s="1"/>
  <c r="AC68" i="36"/>
  <c r="AC108" i="36"/>
  <c r="S108" i="36"/>
  <c r="T108" i="36" s="1"/>
  <c r="AC79" i="36"/>
  <c r="S79" i="36"/>
  <c r="T79" i="36" s="1"/>
  <c r="AC81" i="36"/>
  <c r="S81" i="36"/>
  <c r="T81" i="36" s="1"/>
  <c r="AC75" i="36"/>
  <c r="S75" i="36"/>
  <c r="T75" i="36" s="1"/>
  <c r="AC69" i="36"/>
  <c r="S69" i="36"/>
  <c r="T69" i="36" s="1"/>
  <c r="S72" i="36"/>
  <c r="T72" i="36" s="1"/>
  <c r="AC72" i="36"/>
  <c r="AC74" i="36"/>
  <c r="S74" i="36"/>
  <c r="T74" i="36" s="1"/>
  <c r="S106" i="36"/>
  <c r="T106" i="36" s="1"/>
  <c r="AC106" i="36"/>
  <c r="AC61" i="36"/>
  <c r="S61" i="36"/>
  <c r="T61" i="36" s="1"/>
  <c r="AC62" i="36"/>
  <c r="S62" i="36"/>
  <c r="T62" i="36" s="1"/>
  <c r="AC82" i="36"/>
  <c r="S82" i="36"/>
  <c r="T82" i="36" s="1"/>
  <c r="AC93" i="36"/>
  <c r="S93" i="36"/>
  <c r="T93" i="36" s="1"/>
  <c r="AC71" i="36"/>
  <c r="S71" i="36"/>
  <c r="T71" i="36" s="1"/>
  <c r="AC92" i="36"/>
  <c r="S92" i="36"/>
  <c r="T92" i="36" s="1"/>
  <c r="AC60" i="36"/>
  <c r="S60" i="36"/>
  <c r="T60" i="36" s="1"/>
  <c r="AC104" i="36"/>
  <c r="S104" i="36"/>
  <c r="T104" i="36" s="1"/>
  <c r="AC65" i="36"/>
  <c r="S65" i="36"/>
  <c r="T65" i="36" s="1"/>
  <c r="S89" i="36"/>
  <c r="T89" i="36" s="1"/>
  <c r="AC89" i="36"/>
  <c r="S86" i="36"/>
  <c r="T86" i="36" s="1"/>
  <c r="AC86" i="36"/>
  <c r="S107" i="36"/>
  <c r="T107" i="36" s="1"/>
  <c r="AC107" i="36"/>
  <c r="AC77" i="36"/>
  <c r="S77" i="36"/>
  <c r="T77" i="36" s="1"/>
  <c r="X82" i="36"/>
  <c r="O82" i="36" s="1"/>
  <c r="X92" i="36"/>
  <c r="O92" i="36" s="1"/>
  <c r="X88" i="36"/>
  <c r="O88" i="36" s="1"/>
  <c r="X70" i="36"/>
  <c r="O70" i="36" s="1"/>
  <c r="X95" i="36"/>
  <c r="O95" i="36" s="1"/>
  <c r="X98" i="36"/>
  <c r="O98" i="36" s="1"/>
  <c r="X90" i="36"/>
  <c r="O90" i="36" s="1"/>
  <c r="X65" i="36"/>
  <c r="O65" i="36" s="1"/>
  <c r="X62" i="36"/>
  <c r="O62" i="36" s="1"/>
  <c r="X61" i="36"/>
  <c r="O61" i="36" s="1"/>
  <c r="X97" i="36"/>
  <c r="O97" i="36" s="1"/>
  <c r="X80" i="36"/>
  <c r="O80" i="36" s="1"/>
  <c r="X75" i="36"/>
  <c r="O75" i="36" s="1"/>
  <c r="X87" i="36"/>
  <c r="O87" i="36" s="1"/>
  <c r="X91" i="36"/>
  <c r="O91" i="36" s="1"/>
  <c r="X93" i="36"/>
  <c r="O93" i="36" s="1"/>
  <c r="X69" i="36"/>
  <c r="O69" i="36" s="1"/>
  <c r="X73" i="36"/>
  <c r="O73" i="36" s="1"/>
  <c r="X63" i="36"/>
  <c r="O63" i="36" s="1"/>
  <c r="X66" i="36"/>
  <c r="O66" i="36" s="1"/>
  <c r="X96" i="36"/>
  <c r="O96" i="36" s="1"/>
  <c r="X74" i="36"/>
  <c r="O74" i="36" s="1"/>
  <c r="X68" i="36"/>
  <c r="O68" i="36" s="1"/>
  <c r="X84" i="36"/>
  <c r="O84" i="36" s="1"/>
  <c r="X101" i="36"/>
  <c r="O101" i="36" s="1"/>
  <c r="X99" i="36"/>
  <c r="O99" i="36" s="1"/>
  <c r="X81" i="36"/>
  <c r="O81" i="36" s="1"/>
  <c r="X64" i="36"/>
  <c r="O64" i="36" s="1"/>
  <c r="X79" i="36"/>
  <c r="O79" i="36" s="1"/>
  <c r="X108" i="36"/>
  <c r="O108" i="36" s="1"/>
  <c r="X67" i="36"/>
  <c r="O67" i="36" s="1"/>
  <c r="X104" i="36"/>
  <c r="O104" i="36" s="1"/>
  <c r="X107" i="36"/>
  <c r="O107" i="36" s="1"/>
  <c r="X76" i="36"/>
  <c r="O76" i="36" s="1"/>
  <c r="X71" i="36"/>
  <c r="O71" i="36" s="1"/>
  <c r="X102" i="36"/>
  <c r="O102" i="36" s="1"/>
  <c r="X105" i="36"/>
  <c r="O105" i="36" s="1"/>
  <c r="X89" i="36"/>
  <c r="O89" i="36" s="1"/>
  <c r="X60" i="36"/>
  <c r="O60" i="36" s="1"/>
  <c r="X85" i="36"/>
  <c r="O85" i="36" s="1"/>
  <c r="X106" i="36"/>
  <c r="O106" i="36" s="1"/>
  <c r="X109" i="36"/>
  <c r="O109" i="36" s="1"/>
  <c r="X86" i="36"/>
  <c r="O86" i="36" s="1"/>
  <c r="X83" i="36"/>
  <c r="O83" i="36" s="1"/>
  <c r="X112" i="36"/>
  <c r="O112" i="36" s="1"/>
  <c r="X103" i="36"/>
  <c r="O103" i="36" s="1"/>
  <c r="X77" i="36"/>
  <c r="O77" i="36" s="1"/>
  <c r="X110" i="36"/>
  <c r="O110" i="36" s="1"/>
  <c r="X78" i="36"/>
  <c r="O78" i="36" s="1"/>
  <c r="X111" i="36"/>
  <c r="O111" i="36" s="1"/>
  <c r="X100" i="36"/>
  <c r="O100" i="36" s="1"/>
  <c r="X72" i="36"/>
  <c r="O72" i="36" s="1"/>
  <c r="X94" i="36"/>
  <c r="O94" i="36" s="1"/>
  <c r="AC105" i="36"/>
  <c r="S105" i="36"/>
  <c r="T105" i="36" s="1"/>
  <c r="AC110" i="36"/>
  <c r="S110" i="36"/>
  <c r="T110" i="36" s="1"/>
  <c r="S109" i="36"/>
  <c r="T109" i="36" s="1"/>
  <c r="AC109" i="36"/>
  <c r="S80" i="36"/>
  <c r="T80" i="36" s="1"/>
  <c r="AC80" i="36"/>
  <c r="S101" i="36"/>
  <c r="T101" i="36" s="1"/>
  <c r="AC101" i="36"/>
  <c r="AC87" i="36"/>
  <c r="S87" i="36"/>
  <c r="T87" i="36" s="1"/>
  <c r="AC91" i="36"/>
  <c r="S91" i="36"/>
  <c r="T91" i="36" s="1"/>
  <c r="AE112" i="36"/>
  <c r="V112" i="36" s="1"/>
  <c r="AE78" i="36"/>
  <c r="V78" i="36" s="1"/>
  <c r="AE103" i="36"/>
  <c r="V103" i="36" s="1"/>
  <c r="AE68" i="36"/>
  <c r="V68" i="36" s="1"/>
  <c r="AE77" i="36"/>
  <c r="V77" i="36" s="1"/>
  <c r="AE85" i="36"/>
  <c r="V85" i="36" s="1"/>
  <c r="AE80" i="36"/>
  <c r="V80" i="36" s="1"/>
  <c r="AE84" i="36"/>
  <c r="V84" i="36" s="1"/>
  <c r="AE108" i="36"/>
  <c r="V108" i="36" s="1"/>
  <c r="AE75" i="36"/>
  <c r="V75" i="36" s="1"/>
  <c r="AE107" i="36"/>
  <c r="V107" i="36" s="1"/>
  <c r="AE99" i="36"/>
  <c r="V99" i="36" s="1"/>
  <c r="AE74" i="36"/>
  <c r="V74" i="36" s="1"/>
  <c r="AE73" i="36"/>
  <c r="V73" i="36" s="1"/>
  <c r="AE79" i="36"/>
  <c r="V79" i="36" s="1"/>
  <c r="AE67" i="36"/>
  <c r="V67" i="36" s="1"/>
  <c r="AE101" i="36"/>
  <c r="V101" i="36" s="1"/>
  <c r="AE88" i="36"/>
  <c r="V88" i="36" s="1"/>
  <c r="AE82" i="36"/>
  <c r="V82" i="36" s="1"/>
  <c r="AE70" i="36"/>
  <c r="V70" i="36" s="1"/>
  <c r="AE60" i="36"/>
  <c r="V60" i="36" s="1"/>
  <c r="AE94" i="36"/>
  <c r="V94" i="36" s="1"/>
  <c r="AE87" i="36"/>
  <c r="V87" i="36" s="1"/>
  <c r="AE96" i="36"/>
  <c r="V96" i="36" s="1"/>
  <c r="AE95" i="36"/>
  <c r="V95" i="36" s="1"/>
  <c r="AE100" i="36"/>
  <c r="V100" i="36" s="1"/>
  <c r="AE93" i="36"/>
  <c r="V93" i="36" s="1"/>
  <c r="AE72" i="36"/>
  <c r="V72" i="36" s="1"/>
  <c r="AE102" i="36"/>
  <c r="V102" i="36" s="1"/>
  <c r="AE111" i="36"/>
  <c r="V111" i="36" s="1"/>
  <c r="AE66" i="36"/>
  <c r="V66" i="36" s="1"/>
  <c r="AE91" i="36"/>
  <c r="V91" i="36" s="1"/>
  <c r="AE110" i="36"/>
  <c r="V110" i="36" s="1"/>
  <c r="AE69" i="36"/>
  <c r="V69" i="36" s="1"/>
  <c r="AE64" i="36"/>
  <c r="V64" i="36" s="1"/>
  <c r="AE106" i="36"/>
  <c r="V106" i="36" s="1"/>
  <c r="AE71" i="36"/>
  <c r="V71" i="36" s="1"/>
  <c r="AE109" i="36"/>
  <c r="V109" i="36" s="1"/>
  <c r="AE97" i="36"/>
  <c r="V97" i="36" s="1"/>
  <c r="AE65" i="36"/>
  <c r="V65" i="36" s="1"/>
  <c r="AE86" i="36"/>
  <c r="V86" i="36" s="1"/>
  <c r="AE63" i="36"/>
  <c r="V63" i="36" s="1"/>
  <c r="AE98" i="36"/>
  <c r="V98" i="36" s="1"/>
  <c r="AE105" i="36"/>
  <c r="V105" i="36" s="1"/>
  <c r="AE62" i="36"/>
  <c r="V62" i="36" s="1"/>
  <c r="AE92" i="36"/>
  <c r="V92" i="36" s="1"/>
  <c r="AE81" i="36"/>
  <c r="V81" i="36" s="1"/>
  <c r="AE83" i="36"/>
  <c r="V83" i="36" s="1"/>
  <c r="AE104" i="36"/>
  <c r="V104" i="36" s="1"/>
  <c r="AE90" i="36"/>
  <c r="V90" i="36" s="1"/>
  <c r="AE76" i="36"/>
  <c r="V76" i="36" s="1"/>
  <c r="AE61" i="36"/>
  <c r="V61" i="36" s="1"/>
  <c r="AE89" i="36"/>
  <c r="V89" i="36" s="1"/>
  <c r="S76" i="36"/>
  <c r="T76" i="36" s="1"/>
  <c r="AC76" i="36"/>
  <c r="AC78" i="36"/>
  <c r="S78" i="36"/>
  <c r="T78" i="36" s="1"/>
  <c r="AC98" i="36"/>
  <c r="S98" i="36"/>
  <c r="T98" i="36" s="1"/>
  <c r="S64" i="36"/>
  <c r="T64" i="36" s="1"/>
  <c r="AC64" i="36"/>
  <c r="AC63" i="36"/>
  <c r="S63" i="36"/>
  <c r="T63" i="36" s="1"/>
  <c r="AC67" i="36"/>
  <c r="S67" i="36"/>
  <c r="T67" i="36" s="1"/>
  <c r="AC70" i="36"/>
  <c r="S70" i="36"/>
  <c r="T70" i="36" s="1"/>
  <c r="AA112" i="36"/>
  <c r="R112" i="36" s="1"/>
  <c r="AA94" i="36"/>
  <c r="R94" i="36" s="1"/>
  <c r="AA78" i="36"/>
  <c r="R78" i="36" s="1"/>
  <c r="AA91" i="36"/>
  <c r="R91" i="36" s="1"/>
  <c r="AA100" i="36"/>
  <c r="R100" i="36" s="1"/>
  <c r="AA107" i="36"/>
  <c r="R107" i="36" s="1"/>
  <c r="AA88" i="36"/>
  <c r="R88" i="36" s="1"/>
  <c r="AA85" i="36"/>
  <c r="R85" i="36" s="1"/>
  <c r="AA82" i="36"/>
  <c r="R82" i="36" s="1"/>
  <c r="AA67" i="36"/>
  <c r="R67" i="36" s="1"/>
  <c r="AA63" i="36"/>
  <c r="R63" i="36" s="1"/>
  <c r="AA66" i="36"/>
  <c r="R66" i="36" s="1"/>
  <c r="AA93" i="36"/>
  <c r="R93" i="36" s="1"/>
  <c r="AA64" i="36"/>
  <c r="R64" i="36" s="1"/>
  <c r="AA103" i="36"/>
  <c r="R103" i="36" s="1"/>
  <c r="AA68" i="36"/>
  <c r="R68" i="36" s="1"/>
  <c r="AA73" i="36"/>
  <c r="R73" i="36" s="1"/>
  <c r="AA80" i="36"/>
  <c r="R80" i="36" s="1"/>
  <c r="AA105" i="36"/>
  <c r="R105" i="36" s="1"/>
  <c r="AA89" i="36"/>
  <c r="R89" i="36" s="1"/>
  <c r="AA83" i="36"/>
  <c r="R83" i="36" s="1"/>
  <c r="AA87" i="36"/>
  <c r="R87" i="36" s="1"/>
  <c r="AA111" i="36"/>
  <c r="R111" i="36" s="1"/>
  <c r="AA95" i="36"/>
  <c r="R95" i="36" s="1"/>
  <c r="AA98" i="36"/>
  <c r="R98" i="36" s="1"/>
  <c r="AA65" i="36"/>
  <c r="R65" i="36" s="1"/>
  <c r="AA110" i="36"/>
  <c r="R110" i="36" s="1"/>
  <c r="AA72" i="36"/>
  <c r="R72" i="36" s="1"/>
  <c r="AA90" i="36"/>
  <c r="R90" i="36" s="1"/>
  <c r="AA97" i="36"/>
  <c r="R97" i="36" s="1"/>
  <c r="AA77" i="36"/>
  <c r="R77" i="36" s="1"/>
  <c r="AA106" i="36"/>
  <c r="R106" i="36" s="1"/>
  <c r="AA79" i="36"/>
  <c r="R79" i="36" s="1"/>
  <c r="AA75" i="36"/>
  <c r="R75" i="36" s="1"/>
  <c r="AA92" i="36"/>
  <c r="R92" i="36" s="1"/>
  <c r="AA104" i="36"/>
  <c r="R104" i="36" s="1"/>
  <c r="AA109" i="36"/>
  <c r="R109" i="36" s="1"/>
  <c r="AA99" i="36"/>
  <c r="R99" i="36" s="1"/>
  <c r="AA84" i="36"/>
  <c r="R84" i="36" s="1"/>
  <c r="AA71" i="36"/>
  <c r="R71" i="36" s="1"/>
  <c r="AA74" i="36"/>
  <c r="R74" i="36" s="1"/>
  <c r="AA81" i="36"/>
  <c r="R81" i="36" s="1"/>
  <c r="AA108" i="36"/>
  <c r="R108" i="36" s="1"/>
  <c r="AA96" i="36"/>
  <c r="R96" i="36" s="1"/>
  <c r="AA76" i="36"/>
  <c r="R76" i="36" s="1"/>
  <c r="AA69" i="36"/>
  <c r="R69" i="36" s="1"/>
  <c r="AA101" i="36"/>
  <c r="R101" i="36" s="1"/>
  <c r="AA70" i="36"/>
  <c r="R70" i="36" s="1"/>
  <c r="AA60" i="36"/>
  <c r="R60" i="36" s="1"/>
  <c r="AA61" i="36"/>
  <c r="R61" i="36" s="1"/>
  <c r="AA102" i="36"/>
  <c r="R102" i="36" s="1"/>
  <c r="AA86" i="36"/>
  <c r="R86" i="36" s="1"/>
  <c r="AA62" i="36"/>
  <c r="R62" i="36" s="1"/>
  <c r="Z94" i="36"/>
  <c r="Q94" i="36" s="1"/>
  <c r="Z87" i="36"/>
  <c r="Q87" i="36" s="1"/>
  <c r="Z111" i="36"/>
  <c r="Q111" i="36" s="1"/>
  <c r="Z104" i="36"/>
  <c r="Q104" i="36" s="1"/>
  <c r="Z109" i="36"/>
  <c r="Q109" i="36" s="1"/>
  <c r="Z93" i="36"/>
  <c r="Q93" i="36" s="1"/>
  <c r="Z76" i="36"/>
  <c r="Q76" i="36" s="1"/>
  <c r="Z105" i="36"/>
  <c r="Q105" i="36" s="1"/>
  <c r="Z101" i="36"/>
  <c r="Q101" i="36" s="1"/>
  <c r="Z96" i="36"/>
  <c r="Q96" i="36" s="1"/>
  <c r="Z103" i="36"/>
  <c r="Q103" i="36" s="1"/>
  <c r="Z72" i="36"/>
  <c r="Q72" i="36" s="1"/>
  <c r="Z106" i="36"/>
  <c r="Q106" i="36" s="1"/>
  <c r="Z112" i="36"/>
  <c r="Q112" i="36" s="1"/>
  <c r="Z78" i="36"/>
  <c r="Q78" i="36" s="1"/>
  <c r="Z63" i="36"/>
  <c r="Q63" i="36" s="1"/>
  <c r="Z92" i="36"/>
  <c r="Q92" i="36" s="1"/>
  <c r="Z61" i="36"/>
  <c r="Q61" i="36" s="1"/>
  <c r="Z110" i="36"/>
  <c r="Q110" i="36" s="1"/>
  <c r="Z97" i="36"/>
  <c r="Q97" i="36" s="1"/>
  <c r="Z75" i="36"/>
  <c r="Q75" i="36" s="1"/>
  <c r="Z70" i="36"/>
  <c r="Q70" i="36" s="1"/>
  <c r="Z95" i="36"/>
  <c r="Q95" i="36" s="1"/>
  <c r="Z90" i="36"/>
  <c r="Q90" i="36" s="1"/>
  <c r="Z107" i="36"/>
  <c r="Q107" i="36" s="1"/>
  <c r="Z69" i="36"/>
  <c r="Q69" i="36" s="1"/>
  <c r="Z80" i="36"/>
  <c r="Q80" i="36" s="1"/>
  <c r="Z83" i="36"/>
  <c r="Q83" i="36" s="1"/>
  <c r="Z79" i="36"/>
  <c r="Q79" i="36" s="1"/>
  <c r="Z86" i="36"/>
  <c r="Q86" i="36" s="1"/>
  <c r="Z66" i="36"/>
  <c r="Q66" i="36" s="1"/>
  <c r="Z98" i="36"/>
  <c r="Q98" i="36" s="1"/>
  <c r="Z84" i="36"/>
  <c r="Q84" i="36" s="1"/>
  <c r="Z67" i="36"/>
  <c r="Q67" i="36" s="1"/>
  <c r="Z60" i="36"/>
  <c r="Q60" i="36" s="1"/>
  <c r="Z65" i="36"/>
  <c r="Q65" i="36" s="1"/>
  <c r="Z62" i="36"/>
  <c r="Q62" i="36" s="1"/>
  <c r="Z74" i="36"/>
  <c r="Q74" i="36" s="1"/>
  <c r="Z68" i="36"/>
  <c r="Q68" i="36" s="1"/>
  <c r="Z71" i="36"/>
  <c r="Q71" i="36" s="1"/>
  <c r="Z73" i="36"/>
  <c r="Q73" i="36" s="1"/>
  <c r="Z77" i="36"/>
  <c r="Q77" i="36" s="1"/>
  <c r="Z102" i="36"/>
  <c r="Q102" i="36" s="1"/>
  <c r="Z85" i="36"/>
  <c r="Q85" i="36" s="1"/>
  <c r="Z82" i="36"/>
  <c r="Q82" i="36" s="1"/>
  <c r="Z89" i="36"/>
  <c r="Q89" i="36" s="1"/>
  <c r="Z88" i="36"/>
  <c r="Q88" i="36" s="1"/>
  <c r="Z108" i="36"/>
  <c r="Q108" i="36" s="1"/>
  <c r="Z100" i="36"/>
  <c r="Q100" i="36" s="1"/>
  <c r="Z91" i="36"/>
  <c r="Q91" i="36" s="1"/>
  <c r="Z99" i="36"/>
  <c r="Q99" i="36" s="1"/>
  <c r="Z81" i="36"/>
  <c r="Q81" i="36" s="1"/>
  <c r="Z64" i="36"/>
  <c r="Q64" i="36" s="1"/>
  <c r="AC90" i="36"/>
  <c r="S90" i="36"/>
  <c r="T90" i="36" s="1"/>
  <c r="S100" i="36"/>
  <c r="T100" i="36" s="1"/>
  <c r="AC100" i="36"/>
  <c r="S95" i="36"/>
  <c r="T95" i="36" s="1"/>
  <c r="AC95" i="36"/>
  <c r="S85" i="36"/>
  <c r="T85" i="36" s="1"/>
  <c r="AC85" i="36"/>
  <c r="S94" i="36"/>
  <c r="T94" i="36" s="1"/>
  <c r="AC94" i="36"/>
  <c r="AC83" i="36"/>
  <c r="S83" i="36"/>
  <c r="T83" i="36" s="1"/>
  <c r="J82" i="36"/>
  <c r="K75" i="36"/>
  <c r="K111" i="36"/>
  <c r="K63" i="36"/>
  <c r="J101" i="36"/>
  <c r="K101" i="36"/>
  <c r="J96" i="36"/>
  <c r="J103" i="36"/>
  <c r="K95" i="36"/>
  <c r="J98" i="36"/>
  <c r="K107" i="36"/>
  <c r="J99" i="36"/>
  <c r="K65" i="36"/>
  <c r="J76" i="36"/>
  <c r="J110" i="36"/>
  <c r="J73" i="36"/>
  <c r="K106" i="36"/>
  <c r="J93" i="36"/>
  <c r="K83" i="36"/>
  <c r="K112" i="36"/>
  <c r="K78" i="36"/>
  <c r="J91" i="36"/>
  <c r="J90" i="36"/>
  <c r="J62" i="36"/>
  <c r="K72" i="36"/>
  <c r="K93" i="36"/>
  <c r="K71" i="36"/>
  <c r="K69" i="36"/>
  <c r="J81" i="36"/>
  <c r="J102" i="36"/>
  <c r="J105" i="36"/>
  <c r="J84" i="36"/>
  <c r="J70" i="36"/>
  <c r="K104" i="36"/>
  <c r="K91" i="36"/>
  <c r="J69" i="36"/>
  <c r="K81" i="36"/>
  <c r="K64" i="36"/>
  <c r="K102" i="36"/>
  <c r="J106" i="36"/>
  <c r="K105" i="36"/>
  <c r="J78" i="36"/>
  <c r="J92" i="36"/>
  <c r="J104" i="36"/>
  <c r="K109" i="36"/>
  <c r="K76" i="36"/>
  <c r="J71" i="36"/>
  <c r="K88" i="36"/>
  <c r="K73" i="36"/>
  <c r="J112" i="36"/>
  <c r="J64" i="36"/>
  <c r="J89" i="36"/>
  <c r="K94" i="36"/>
  <c r="K70" i="36"/>
  <c r="J111" i="36"/>
  <c r="K60" i="36"/>
  <c r="J66" i="36"/>
  <c r="K100" i="36"/>
  <c r="K108" i="36"/>
  <c r="J109" i="36"/>
  <c r="J65" i="36"/>
  <c r="K62" i="36"/>
  <c r="J61" i="36"/>
  <c r="K68" i="36"/>
  <c r="K77" i="36"/>
  <c r="K85" i="36"/>
  <c r="J68" i="36"/>
  <c r="K80" i="36"/>
  <c r="J108" i="36"/>
  <c r="J94" i="36"/>
  <c r="K86" i="36"/>
  <c r="J63" i="36"/>
  <c r="K103" i="36"/>
  <c r="J95" i="36"/>
  <c r="K90" i="36"/>
  <c r="J88" i="36"/>
  <c r="J77" i="36"/>
  <c r="J72" i="36"/>
  <c r="J100" i="36"/>
  <c r="J80" i="36"/>
  <c r="J83" i="36"/>
  <c r="K79" i="36"/>
  <c r="K61" i="36"/>
  <c r="J97" i="36"/>
  <c r="J60" i="36"/>
  <c r="J79" i="36"/>
  <c r="K98" i="36"/>
  <c r="J107" i="36"/>
  <c r="K89" i="36"/>
  <c r="K82" i="36"/>
  <c r="K66" i="36"/>
  <c r="J86" i="36"/>
  <c r="K74" i="36"/>
  <c r="K99" i="36"/>
  <c r="J75" i="36"/>
  <c r="J67" i="36"/>
  <c r="K87" i="36"/>
  <c r="K92" i="36"/>
  <c r="K67" i="36"/>
  <c r="J87" i="36"/>
  <c r="J74" i="36"/>
  <c r="K97" i="36"/>
  <c r="J85" i="36"/>
  <c r="K96" i="36"/>
  <c r="K110" i="36"/>
  <c r="K84" i="36"/>
  <c r="AC44" i="36"/>
  <c r="AE39" i="36"/>
  <c r="V39" i="36" s="1"/>
  <c r="AC46" i="36"/>
  <c r="AC14" i="36"/>
  <c r="AC37" i="36"/>
  <c r="S57" i="36"/>
  <c r="T57" i="36" s="1"/>
  <c r="AC52" i="36"/>
  <c r="S43" i="36"/>
  <c r="T43" i="36" s="1"/>
  <c r="S23" i="36"/>
  <c r="T23" i="36" s="1"/>
  <c r="S40" i="36"/>
  <c r="T40" i="36" s="1"/>
  <c r="S16" i="36"/>
  <c r="T16" i="36" s="1"/>
  <c r="Z39" i="36"/>
  <c r="Q39" i="36" s="1"/>
  <c r="AC54" i="36"/>
  <c r="AC35" i="36"/>
  <c r="AC49" i="36"/>
  <c r="S24" i="36"/>
  <c r="T24" i="36" s="1"/>
  <c r="S22" i="36"/>
  <c r="T22" i="36" s="1"/>
  <c r="AC51" i="36"/>
  <c r="AE21" i="36"/>
  <c r="V21" i="36" s="1"/>
  <c r="X50" i="36"/>
  <c r="O50" i="36" s="1"/>
  <c r="AC27" i="36"/>
  <c r="S26" i="36"/>
  <c r="T26" i="36" s="1"/>
  <c r="S58" i="36"/>
  <c r="T58" i="36" s="1"/>
  <c r="S50" i="36"/>
  <c r="T50" i="36" s="1"/>
  <c r="S56" i="36"/>
  <c r="T56" i="36" s="1"/>
  <c r="J48" i="36"/>
  <c r="X51" i="36"/>
  <c r="O51" i="36" s="1"/>
  <c r="X47" i="36"/>
  <c r="O47" i="36" s="1"/>
  <c r="X49" i="36"/>
  <c r="O49" i="36" s="1"/>
  <c r="AE31" i="36"/>
  <c r="V31" i="36" s="1"/>
  <c r="S45" i="36"/>
  <c r="T45" i="36" s="1"/>
  <c r="X36" i="36"/>
  <c r="O36" i="36" s="1"/>
  <c r="X32" i="36"/>
  <c r="O32" i="36" s="1"/>
  <c r="AE20" i="36"/>
  <c r="V20" i="36" s="1"/>
  <c r="X15" i="36"/>
  <c r="O15" i="36" s="1"/>
  <c r="X59" i="36"/>
  <c r="O59" i="36" s="1"/>
  <c r="AE30" i="36"/>
  <c r="V30" i="36" s="1"/>
  <c r="X17" i="36"/>
  <c r="O17" i="36" s="1"/>
  <c r="X16" i="36"/>
  <c r="O16" i="36" s="1"/>
  <c r="X58" i="36"/>
  <c r="O58" i="36" s="1"/>
  <c r="AE34" i="36"/>
  <c r="V34" i="36" s="1"/>
  <c r="X46" i="36"/>
  <c r="O46" i="36" s="1"/>
  <c r="X21" i="36"/>
  <c r="O21" i="36" s="1"/>
  <c r="X44" i="36"/>
  <c r="O44" i="36" s="1"/>
  <c r="AE50" i="36"/>
  <c r="V50" i="36" s="1"/>
  <c r="AE51" i="36"/>
  <c r="V51" i="36" s="1"/>
  <c r="AE14" i="36"/>
  <c r="V14" i="36" s="1"/>
  <c r="X53" i="36"/>
  <c r="O53" i="36" s="1"/>
  <c r="AE22" i="36"/>
  <c r="V22" i="36" s="1"/>
  <c r="X37" i="36"/>
  <c r="O37" i="36" s="1"/>
  <c r="X26" i="36"/>
  <c r="O26" i="36" s="1"/>
  <c r="AE58" i="36"/>
  <c r="V58" i="36" s="1"/>
  <c r="AE49" i="36"/>
  <c r="V49" i="36" s="1"/>
  <c r="X35" i="36"/>
  <c r="O35" i="36" s="1"/>
  <c r="AE55" i="36"/>
  <c r="V55" i="36" s="1"/>
  <c r="AE19" i="36"/>
  <c r="V19" i="36" s="1"/>
  <c r="X34" i="36"/>
  <c r="O34" i="36" s="1"/>
  <c r="S28" i="36"/>
  <c r="T28" i="36" s="1"/>
  <c r="X42" i="36"/>
  <c r="O42" i="36" s="1"/>
  <c r="X54" i="36"/>
  <c r="O54" i="36" s="1"/>
  <c r="AE44" i="36"/>
  <c r="V44" i="36" s="1"/>
  <c r="AE53" i="36"/>
  <c r="V53" i="36" s="1"/>
  <c r="AE32" i="36"/>
  <c r="V32" i="36" s="1"/>
  <c r="S32" i="36"/>
  <c r="T32" i="36" s="1"/>
  <c r="X24" i="36"/>
  <c r="O24" i="36" s="1"/>
  <c r="X55" i="36"/>
  <c r="O55" i="36" s="1"/>
  <c r="X29" i="36"/>
  <c r="O29" i="36" s="1"/>
  <c r="X39" i="36"/>
  <c r="O39" i="36" s="1"/>
  <c r="AC21" i="36"/>
  <c r="S21" i="36"/>
  <c r="T21" i="36" s="1"/>
  <c r="AC55" i="36"/>
  <c r="S55" i="36"/>
  <c r="T55" i="36" s="1"/>
  <c r="AC41" i="36"/>
  <c r="S41" i="36"/>
  <c r="T41" i="36" s="1"/>
  <c r="Y34" i="36"/>
  <c r="P34" i="36" s="1"/>
  <c r="AE42" i="36"/>
  <c r="V42" i="36" s="1"/>
  <c r="AE48" i="36"/>
  <c r="V48" i="36" s="1"/>
  <c r="X48" i="36"/>
  <c r="O48" i="36" s="1"/>
  <c r="X41" i="36"/>
  <c r="O41" i="36" s="1"/>
  <c r="X52" i="36"/>
  <c r="O52" i="36" s="1"/>
  <c r="AE59" i="36"/>
  <c r="V59" i="36" s="1"/>
  <c r="AE57" i="36"/>
  <c r="V57" i="36" s="1"/>
  <c r="AE56" i="36"/>
  <c r="V56" i="36" s="1"/>
  <c r="AE35" i="36"/>
  <c r="V35" i="36" s="1"/>
  <c r="AE46" i="36"/>
  <c r="V46" i="36" s="1"/>
  <c r="X45" i="36"/>
  <c r="O45" i="36" s="1"/>
  <c r="X40" i="36"/>
  <c r="O40" i="36" s="1"/>
  <c r="AC59" i="36"/>
  <c r="S59" i="36"/>
  <c r="T59" i="36" s="1"/>
  <c r="AC31" i="36"/>
  <c r="S31" i="36"/>
  <c r="T31" i="36" s="1"/>
  <c r="AE27" i="36"/>
  <c r="V27" i="36" s="1"/>
  <c r="S17" i="36"/>
  <c r="T17" i="36" s="1"/>
  <c r="AC17" i="36"/>
  <c r="S39" i="36"/>
  <c r="T39" i="36" s="1"/>
  <c r="K59" i="36"/>
  <c r="L59" i="36" s="1"/>
  <c r="X38" i="36"/>
  <c r="O38" i="36" s="1"/>
  <c r="X33" i="36"/>
  <c r="O33" i="36" s="1"/>
  <c r="X22" i="36"/>
  <c r="O22" i="36" s="1"/>
  <c r="X31" i="36"/>
  <c r="O31" i="36" s="1"/>
  <c r="AE18" i="36"/>
  <c r="V18" i="36" s="1"/>
  <c r="AE16" i="36"/>
  <c r="V16" i="36" s="1"/>
  <c r="AE23" i="36"/>
  <c r="V23" i="36" s="1"/>
  <c r="AE52" i="36"/>
  <c r="V52" i="36" s="1"/>
  <c r="X27" i="36"/>
  <c r="O27" i="36" s="1"/>
  <c r="AE40" i="36"/>
  <c r="V40" i="36" s="1"/>
  <c r="X19" i="36"/>
  <c r="O19" i="36" s="1"/>
  <c r="AC53" i="36"/>
  <c r="S34" i="36"/>
  <c r="T34" i="36" s="1"/>
  <c r="AC34" i="36"/>
  <c r="S15" i="36"/>
  <c r="T15" i="36" s="1"/>
  <c r="AC15" i="36"/>
  <c r="AE36" i="36"/>
  <c r="V36" i="36" s="1"/>
  <c r="AC18" i="36"/>
  <c r="X56" i="36"/>
  <c r="O56" i="36" s="1"/>
  <c r="X30" i="36"/>
  <c r="O30" i="36" s="1"/>
  <c r="AE17" i="36"/>
  <c r="V17" i="36" s="1"/>
  <c r="AE54" i="36"/>
  <c r="V54" i="36" s="1"/>
  <c r="AE26" i="36"/>
  <c r="V26" i="36" s="1"/>
  <c r="AE45" i="36"/>
  <c r="V45" i="36" s="1"/>
  <c r="AE43" i="36"/>
  <c r="V43" i="36" s="1"/>
  <c r="AE15" i="36"/>
  <c r="V15" i="36" s="1"/>
  <c r="AE29" i="36"/>
  <c r="V29" i="36" s="1"/>
  <c r="AE37" i="36"/>
  <c r="V37" i="36" s="1"/>
  <c r="X20" i="36"/>
  <c r="O20" i="36" s="1"/>
  <c r="AC20" i="36"/>
  <c r="S20" i="36"/>
  <c r="T20" i="36" s="1"/>
  <c r="S25" i="36"/>
  <c r="T25" i="36" s="1"/>
  <c r="AC25" i="36"/>
  <c r="Z47" i="36"/>
  <c r="Q47" i="36" s="1"/>
  <c r="AE47" i="36"/>
  <c r="V47" i="36" s="1"/>
  <c r="AE38" i="36"/>
  <c r="V38" i="36" s="1"/>
  <c r="AE33" i="36"/>
  <c r="V33" i="36" s="1"/>
  <c r="X14" i="36"/>
  <c r="O14" i="36" s="1"/>
  <c r="X57" i="36"/>
  <c r="O57" i="36" s="1"/>
  <c r="X23" i="36"/>
  <c r="O23" i="36" s="1"/>
  <c r="AE41" i="36"/>
  <c r="V41" i="36" s="1"/>
  <c r="AE25" i="36"/>
  <c r="V25" i="36" s="1"/>
  <c r="AE24" i="36"/>
  <c r="V24" i="36" s="1"/>
  <c r="AE28" i="36"/>
  <c r="V28" i="36" s="1"/>
  <c r="X43" i="36"/>
  <c r="O43" i="36" s="1"/>
  <c r="X25" i="36"/>
  <c r="O25" i="36" s="1"/>
  <c r="X28" i="36"/>
  <c r="O28" i="36" s="1"/>
  <c r="X18" i="36"/>
  <c r="O18" i="36" s="1"/>
  <c r="AC30" i="36"/>
  <c r="S19" i="36"/>
  <c r="T19" i="36" s="1"/>
  <c r="AC19" i="36"/>
  <c r="BN73" i="27"/>
  <c r="BP73" i="27"/>
  <c r="AA37" i="36"/>
  <c r="R37" i="36" s="1"/>
  <c r="BO73" i="27"/>
  <c r="BM73" i="27"/>
  <c r="K48" i="36"/>
  <c r="L48" i="36" s="1"/>
  <c r="AA47" i="36"/>
  <c r="R47" i="36" s="1"/>
  <c r="Y48" i="36"/>
  <c r="P48" i="36" s="1"/>
  <c r="K43" i="36"/>
  <c r="M43" i="36" s="1"/>
  <c r="K51" i="36"/>
  <c r="M51" i="36" s="1"/>
  <c r="AC48" i="36"/>
  <c r="AC29" i="36"/>
  <c r="Z37" i="36"/>
  <c r="Q37" i="36" s="1"/>
  <c r="AA38" i="36"/>
  <c r="R38" i="36" s="1"/>
  <c r="J37" i="36"/>
  <c r="BL73" i="27"/>
  <c r="J39" i="36"/>
  <c r="K40" i="36"/>
  <c r="L40" i="36" s="1"/>
  <c r="K37" i="36"/>
  <c r="L37" i="36" s="1"/>
  <c r="J46" i="36"/>
  <c r="AA48" i="36"/>
  <c r="R48" i="36" s="1"/>
  <c r="J40" i="36"/>
  <c r="J14" i="36"/>
  <c r="Z38" i="36"/>
  <c r="Q38" i="36" s="1"/>
  <c r="J42" i="36"/>
  <c r="AA51" i="36"/>
  <c r="R51" i="36" s="1"/>
  <c r="Y37" i="36"/>
  <c r="P37" i="36" s="1"/>
  <c r="AA39" i="36"/>
  <c r="R39" i="36" s="1"/>
  <c r="AA36" i="36"/>
  <c r="R36" i="36" s="1"/>
  <c r="J45" i="36"/>
  <c r="J17" i="36"/>
  <c r="Z27" i="36"/>
  <c r="Q27" i="36" s="1"/>
  <c r="AA32" i="36"/>
  <c r="R32" i="36" s="1"/>
  <c r="Z52" i="36"/>
  <c r="Q52" i="36" s="1"/>
  <c r="Z21" i="36"/>
  <c r="Q21" i="36" s="1"/>
  <c r="Z18" i="36"/>
  <c r="Q18" i="36" s="1"/>
  <c r="Z53" i="36"/>
  <c r="Q53" i="36" s="1"/>
  <c r="AA30" i="36"/>
  <c r="R30" i="36" s="1"/>
  <c r="Z28" i="36"/>
  <c r="Q28" i="36" s="1"/>
  <c r="Y26" i="36"/>
  <c r="P26" i="36" s="1"/>
  <c r="Y32" i="36"/>
  <c r="P32" i="36" s="1"/>
  <c r="Y54" i="36"/>
  <c r="P54" i="36" s="1"/>
  <c r="AA57" i="36"/>
  <c r="R57" i="36" s="1"/>
  <c r="J21" i="36"/>
  <c r="K28" i="36"/>
  <c r="AA15" i="36"/>
  <c r="R15" i="36" s="1"/>
  <c r="AA17" i="36"/>
  <c r="R17" i="36" s="1"/>
  <c r="K52" i="36"/>
  <c r="K21" i="36"/>
  <c r="K55" i="36"/>
  <c r="AA16" i="36"/>
  <c r="R16" i="36" s="1"/>
  <c r="K46" i="36"/>
  <c r="L46" i="36" s="1"/>
  <c r="Y40" i="36"/>
  <c r="P40" i="36" s="1"/>
  <c r="Z48" i="36"/>
  <c r="Q48" i="36" s="1"/>
  <c r="J29" i="36"/>
  <c r="K29" i="36"/>
  <c r="M29" i="36" s="1"/>
  <c r="Z14" i="36"/>
  <c r="Q14" i="36" s="1"/>
  <c r="AA24" i="36"/>
  <c r="R24" i="36" s="1"/>
  <c r="Y20" i="36"/>
  <c r="P20" i="36" s="1"/>
  <c r="K19" i="36"/>
  <c r="K26" i="36"/>
  <c r="Y27" i="36"/>
  <c r="P27" i="36" s="1"/>
  <c r="AA55" i="36"/>
  <c r="R55" i="36" s="1"/>
  <c r="Z17" i="36"/>
  <c r="Q17" i="36" s="1"/>
  <c r="Z25" i="36"/>
  <c r="Q25" i="36" s="1"/>
  <c r="Z20" i="36"/>
  <c r="Q20" i="36" s="1"/>
  <c r="Z57" i="36"/>
  <c r="Q57" i="36" s="1"/>
  <c r="AA54" i="36"/>
  <c r="R54" i="36" s="1"/>
  <c r="Y56" i="36"/>
  <c r="P56" i="36" s="1"/>
  <c r="Y19" i="36"/>
  <c r="P19" i="36" s="1"/>
  <c r="Y31" i="36"/>
  <c r="P31" i="36" s="1"/>
  <c r="K25" i="36"/>
  <c r="K58" i="36"/>
  <c r="J19" i="36"/>
  <c r="J18" i="36"/>
  <c r="J41" i="36"/>
  <c r="Z58" i="36"/>
  <c r="Q58" i="36" s="1"/>
  <c r="Z42" i="36"/>
  <c r="Q42" i="36" s="1"/>
  <c r="AA40" i="36"/>
  <c r="R40" i="36" s="1"/>
  <c r="Z33" i="36"/>
  <c r="Q33" i="36" s="1"/>
  <c r="AA14" i="36"/>
  <c r="R14" i="36" s="1"/>
  <c r="J43" i="36"/>
  <c r="Y36" i="36"/>
  <c r="P36" i="36" s="1"/>
  <c r="K15" i="36"/>
  <c r="Y14" i="36"/>
  <c r="P14" i="36" s="1"/>
  <c r="AA52" i="36"/>
  <c r="R52" i="36" s="1"/>
  <c r="Z24" i="36"/>
  <c r="Q24" i="36" s="1"/>
  <c r="Z26" i="36"/>
  <c r="Q26" i="36" s="1"/>
  <c r="Z30" i="36"/>
  <c r="Q30" i="36" s="1"/>
  <c r="Z56" i="36"/>
  <c r="Q56" i="36" s="1"/>
  <c r="Z43" i="36"/>
  <c r="Q43" i="36" s="1"/>
  <c r="AA19" i="36"/>
  <c r="R19" i="36" s="1"/>
  <c r="J28" i="36"/>
  <c r="AA22" i="36"/>
  <c r="R22" i="36" s="1"/>
  <c r="AA31" i="36"/>
  <c r="R31" i="36" s="1"/>
  <c r="K32" i="36"/>
  <c r="J53" i="36"/>
  <c r="J31" i="36"/>
  <c r="Z51" i="36"/>
  <c r="Q51" i="36" s="1"/>
  <c r="J51" i="36"/>
  <c r="Y39" i="36"/>
  <c r="P39" i="36" s="1"/>
  <c r="Z40" i="36"/>
  <c r="Q40" i="36" s="1"/>
  <c r="AA42" i="36"/>
  <c r="R42" i="36" s="1"/>
  <c r="AA25" i="36"/>
  <c r="R25" i="36" s="1"/>
  <c r="K20" i="36"/>
  <c r="AA49" i="36"/>
  <c r="R49" i="36" s="1"/>
  <c r="AA45" i="36"/>
  <c r="R45" i="36" s="1"/>
  <c r="Z49" i="36"/>
  <c r="Q49" i="36" s="1"/>
  <c r="Z19" i="36"/>
  <c r="Q19" i="36" s="1"/>
  <c r="J49" i="36"/>
  <c r="Y55" i="36"/>
  <c r="P55" i="36" s="1"/>
  <c r="Y23" i="36"/>
  <c r="P23" i="36" s="1"/>
  <c r="Y59" i="36"/>
  <c r="P59" i="36" s="1"/>
  <c r="Y41" i="36"/>
  <c r="P41" i="36" s="1"/>
  <c r="K27" i="36"/>
  <c r="K54" i="36"/>
  <c r="J27" i="36"/>
  <c r="AA23" i="36"/>
  <c r="R23" i="36" s="1"/>
  <c r="AA26" i="36"/>
  <c r="R26" i="36" s="1"/>
  <c r="J59" i="36"/>
  <c r="J15" i="36"/>
  <c r="J35" i="36"/>
  <c r="K57" i="36"/>
  <c r="J50" i="36"/>
  <c r="Y42" i="36"/>
  <c r="P42" i="36" s="1"/>
  <c r="AA33" i="36"/>
  <c r="R33" i="36" s="1"/>
  <c r="Z36" i="36"/>
  <c r="Q36" i="36" s="1"/>
  <c r="AA59" i="36"/>
  <c r="R59" i="36" s="1"/>
  <c r="Y58" i="36"/>
  <c r="P58" i="36" s="1"/>
  <c r="Z15" i="36"/>
  <c r="Q15" i="36" s="1"/>
  <c r="J26" i="36"/>
  <c r="Z44" i="36"/>
  <c r="Q44" i="36" s="1"/>
  <c r="Z34" i="36"/>
  <c r="Q34" i="36" s="1"/>
  <c r="Z55" i="36"/>
  <c r="Q55" i="36" s="1"/>
  <c r="Z35" i="36"/>
  <c r="Q35" i="36" s="1"/>
  <c r="J55" i="36"/>
  <c r="K16" i="36"/>
  <c r="Y49" i="36"/>
  <c r="P49" i="36" s="1"/>
  <c r="Y52" i="36"/>
  <c r="P52" i="36" s="1"/>
  <c r="Y57" i="36"/>
  <c r="P57" i="36" s="1"/>
  <c r="Y18" i="36"/>
  <c r="P18" i="36" s="1"/>
  <c r="AA56" i="36"/>
  <c r="R56" i="36" s="1"/>
  <c r="K56" i="36"/>
  <c r="Y46" i="36"/>
  <c r="P46" i="36" s="1"/>
  <c r="Z45" i="36"/>
  <c r="Q45" i="36" s="1"/>
  <c r="AA21" i="36"/>
  <c r="R21" i="36" s="1"/>
  <c r="J34" i="36"/>
  <c r="K31" i="36"/>
  <c r="K35" i="36"/>
  <c r="J16" i="36"/>
  <c r="J30" i="36"/>
  <c r="Y21" i="36"/>
  <c r="P21" i="36" s="1"/>
  <c r="Y51" i="36"/>
  <c r="P51" i="36" s="1"/>
  <c r="K39" i="36"/>
  <c r="M39" i="36" s="1"/>
  <c r="AA29" i="36"/>
  <c r="R29" i="36" s="1"/>
  <c r="Y43" i="36"/>
  <c r="P43" i="36" s="1"/>
  <c r="Z29" i="36"/>
  <c r="Q29" i="36" s="1"/>
  <c r="Y45" i="36"/>
  <c r="P45" i="36" s="1"/>
  <c r="Y28" i="36"/>
  <c r="P28" i="36" s="1"/>
  <c r="K34" i="36"/>
  <c r="J57" i="36"/>
  <c r="AA35" i="36"/>
  <c r="R35" i="36" s="1"/>
  <c r="K17" i="36"/>
  <c r="Z31" i="36"/>
  <c r="Q31" i="36" s="1"/>
  <c r="Z32" i="36"/>
  <c r="Q32" i="36" s="1"/>
  <c r="K41" i="36"/>
  <c r="K24" i="36"/>
  <c r="Y53" i="36"/>
  <c r="P53" i="36" s="1"/>
  <c r="Y16" i="36"/>
  <c r="P16" i="36" s="1"/>
  <c r="Y17" i="36"/>
  <c r="P17" i="36" s="1"/>
  <c r="AA18" i="36"/>
  <c r="R18" i="36" s="1"/>
  <c r="K22" i="36"/>
  <c r="K50" i="36"/>
  <c r="AA28" i="36"/>
  <c r="R28" i="36" s="1"/>
  <c r="AA41" i="36"/>
  <c r="R41" i="36" s="1"/>
  <c r="J22" i="36"/>
  <c r="K18" i="36"/>
  <c r="K49" i="36"/>
  <c r="K44" i="36"/>
  <c r="AA27" i="36"/>
  <c r="R27" i="36" s="1"/>
  <c r="Y38" i="36"/>
  <c r="P38" i="36" s="1"/>
  <c r="Y33" i="36"/>
  <c r="P33" i="36" s="1"/>
  <c r="K45" i="36"/>
  <c r="K23" i="36"/>
  <c r="J56" i="36"/>
  <c r="Z41" i="36"/>
  <c r="Q41" i="36" s="1"/>
  <c r="Z50" i="36"/>
  <c r="Q50" i="36" s="1"/>
  <c r="Z54" i="36"/>
  <c r="Q54" i="36" s="1"/>
  <c r="Z59" i="36"/>
  <c r="Q59" i="36" s="1"/>
  <c r="AA58" i="36"/>
  <c r="R58" i="36" s="1"/>
  <c r="Y50" i="36"/>
  <c r="P50" i="36" s="1"/>
  <c r="Y24" i="36"/>
  <c r="P24" i="36" s="1"/>
  <c r="Y35" i="36"/>
  <c r="P35" i="36" s="1"/>
  <c r="AA50" i="36"/>
  <c r="R50" i="36" s="1"/>
  <c r="AA53" i="36"/>
  <c r="R53" i="36" s="1"/>
  <c r="K30" i="36"/>
  <c r="J20" i="36"/>
  <c r="AA46" i="36"/>
  <c r="R46" i="36" s="1"/>
  <c r="AA34" i="36"/>
  <c r="R34" i="36" s="1"/>
  <c r="J32" i="36"/>
  <c r="J44" i="36"/>
  <c r="J54" i="36"/>
  <c r="Z46" i="36"/>
  <c r="Q46" i="36" s="1"/>
  <c r="J58" i="36"/>
  <c r="Y47" i="36"/>
  <c r="P47" i="36" s="1"/>
  <c r="K14" i="36"/>
  <c r="L14" i="36" s="1"/>
  <c r="AA43" i="36"/>
  <c r="R43" i="36" s="1"/>
  <c r="K53" i="36"/>
  <c r="AA20" i="36"/>
  <c r="R20" i="36" s="1"/>
  <c r="Y29" i="36"/>
  <c r="P29" i="36" s="1"/>
  <c r="Y25" i="36"/>
  <c r="P25" i="36" s="1"/>
  <c r="AA44" i="36"/>
  <c r="R44" i="36" s="1"/>
  <c r="Z16" i="36"/>
  <c r="Q16" i="36" s="1"/>
  <c r="Z23" i="36"/>
  <c r="Q23" i="36" s="1"/>
  <c r="Z22" i="36"/>
  <c r="Q22" i="36" s="1"/>
  <c r="Y15" i="36"/>
  <c r="P15" i="36" s="1"/>
  <c r="Y22" i="36"/>
  <c r="P22" i="36" s="1"/>
  <c r="Y44" i="36"/>
  <c r="P44" i="36" s="1"/>
  <c r="Y30" i="36"/>
  <c r="P30" i="36" s="1"/>
  <c r="J23" i="36"/>
  <c r="J24" i="36"/>
  <c r="J25" i="36"/>
  <c r="J52" i="36"/>
  <c r="J36" i="36"/>
  <c r="K36" i="36"/>
  <c r="AC36" i="36"/>
  <c r="S36" i="36"/>
  <c r="T36" i="36" s="1"/>
  <c r="S33" i="36"/>
  <c r="T33" i="36" s="1"/>
  <c r="AC33" i="36"/>
  <c r="K33" i="36"/>
  <c r="J33" i="36"/>
  <c r="S42" i="36"/>
  <c r="T42" i="36" s="1"/>
  <c r="AC42" i="36"/>
  <c r="K42" i="36"/>
  <c r="AC47" i="36"/>
  <c r="S47" i="36"/>
  <c r="T47" i="36" s="1"/>
  <c r="J47" i="36"/>
  <c r="K47" i="36"/>
  <c r="J38" i="36"/>
  <c r="K38" i="36"/>
  <c r="T14" i="36"/>
  <c r="L51" i="36"/>
  <c r="S38" i="36"/>
  <c r="T38" i="36" s="1"/>
  <c r="AC38" i="36"/>
  <c r="L101" i="36" l="1"/>
  <c r="M101" i="36"/>
  <c r="L74" i="36"/>
  <c r="M74" i="36"/>
  <c r="L94" i="36"/>
  <c r="M94" i="36"/>
  <c r="L109" i="36"/>
  <c r="M109" i="36"/>
  <c r="M81" i="36"/>
  <c r="L81" i="36"/>
  <c r="L78" i="36"/>
  <c r="M78" i="36"/>
  <c r="L65" i="36"/>
  <c r="M65" i="36"/>
  <c r="L97" i="36"/>
  <c r="M97" i="36"/>
  <c r="M70" i="36"/>
  <c r="L70" i="36"/>
  <c r="L80" i="36"/>
  <c r="M80" i="36"/>
  <c r="L69" i="36"/>
  <c r="M69" i="36"/>
  <c r="L112" i="36"/>
  <c r="M112" i="36"/>
  <c r="L63" i="36"/>
  <c r="M63" i="36"/>
  <c r="M76" i="36"/>
  <c r="L76" i="36"/>
  <c r="L67" i="36"/>
  <c r="M67" i="36"/>
  <c r="L66" i="36"/>
  <c r="M66" i="36"/>
  <c r="M61" i="36"/>
  <c r="L61" i="36"/>
  <c r="L90" i="36"/>
  <c r="M90" i="36"/>
  <c r="L108" i="36"/>
  <c r="M108" i="36"/>
  <c r="L91" i="36"/>
  <c r="M91" i="36"/>
  <c r="L71" i="36"/>
  <c r="M71" i="36"/>
  <c r="L83" i="36"/>
  <c r="M83" i="36"/>
  <c r="L107" i="36"/>
  <c r="M107" i="36"/>
  <c r="M111" i="36"/>
  <c r="L111" i="36"/>
  <c r="L84" i="36"/>
  <c r="M84" i="36"/>
  <c r="L92" i="36"/>
  <c r="M92" i="36"/>
  <c r="L82" i="36"/>
  <c r="M82" i="36"/>
  <c r="L79" i="36"/>
  <c r="M79" i="36"/>
  <c r="M85" i="36"/>
  <c r="L85" i="36"/>
  <c r="L100" i="36"/>
  <c r="M100" i="36"/>
  <c r="L104" i="36"/>
  <c r="M104" i="36"/>
  <c r="L93" i="36"/>
  <c r="M93" i="36"/>
  <c r="L75" i="36"/>
  <c r="M75" i="36"/>
  <c r="M99" i="36"/>
  <c r="L99" i="36"/>
  <c r="L64" i="36"/>
  <c r="M64" i="36"/>
  <c r="L110" i="36"/>
  <c r="M110" i="36"/>
  <c r="L87" i="36"/>
  <c r="M87" i="36"/>
  <c r="L89" i="36"/>
  <c r="M89" i="36"/>
  <c r="L103" i="36"/>
  <c r="M103" i="36"/>
  <c r="L77" i="36"/>
  <c r="M77" i="36"/>
  <c r="L73" i="36"/>
  <c r="M73" i="36"/>
  <c r="L105" i="36"/>
  <c r="M105" i="36"/>
  <c r="L72" i="36"/>
  <c r="M72" i="36"/>
  <c r="L106" i="36"/>
  <c r="M106" i="36"/>
  <c r="L95" i="36"/>
  <c r="M95" i="36"/>
  <c r="L62" i="36"/>
  <c r="M62" i="36"/>
  <c r="L96" i="36"/>
  <c r="M96" i="36"/>
  <c r="L68" i="36"/>
  <c r="M68" i="36"/>
  <c r="L60" i="36"/>
  <c r="M60" i="36"/>
  <c r="L88" i="36"/>
  <c r="M88" i="36"/>
  <c r="L98" i="36"/>
  <c r="M98" i="36"/>
  <c r="M86" i="36"/>
  <c r="L86" i="36"/>
  <c r="L102" i="36"/>
  <c r="M102" i="36"/>
  <c r="M46" i="36"/>
  <c r="M59" i="36"/>
  <c r="L43" i="36"/>
  <c r="M48" i="36"/>
  <c r="L29" i="36"/>
  <c r="M40" i="36"/>
  <c r="M37" i="36"/>
  <c r="M14" i="36"/>
  <c r="L39" i="36"/>
  <c r="L30" i="36"/>
  <c r="M30" i="36"/>
  <c r="M44" i="36"/>
  <c r="L44" i="36"/>
  <c r="M57" i="36"/>
  <c r="L57" i="36"/>
  <c r="L20" i="36"/>
  <c r="M20" i="36"/>
  <c r="M49" i="36"/>
  <c r="L49" i="36"/>
  <c r="L50" i="36"/>
  <c r="M50" i="36"/>
  <c r="M27" i="36"/>
  <c r="L27" i="36"/>
  <c r="M32" i="36"/>
  <c r="L32" i="36"/>
  <c r="M18" i="36"/>
  <c r="L18" i="36"/>
  <c r="M23" i="36"/>
  <c r="L23" i="36"/>
  <c r="M24" i="36"/>
  <c r="L24" i="36"/>
  <c r="L35" i="36"/>
  <c r="M35" i="36"/>
  <c r="L26" i="36"/>
  <c r="M26" i="36"/>
  <c r="L55" i="36"/>
  <c r="M55" i="36"/>
  <c r="L17" i="36"/>
  <c r="M17" i="36"/>
  <c r="L31" i="36"/>
  <c r="M31" i="36"/>
  <c r="L16" i="36"/>
  <c r="M16" i="36"/>
  <c r="L58" i="36"/>
  <c r="M58" i="36"/>
  <c r="L19" i="36"/>
  <c r="M19" i="36"/>
  <c r="L21" i="36"/>
  <c r="M21" i="36"/>
  <c r="L41" i="36"/>
  <c r="M41" i="36"/>
  <c r="L34" i="36"/>
  <c r="M34" i="36"/>
  <c r="M54" i="36"/>
  <c r="L54" i="36"/>
  <c r="M25" i="36"/>
  <c r="L25" i="36"/>
  <c r="M52" i="36"/>
  <c r="L52" i="36"/>
  <c r="L28" i="36"/>
  <c r="M28" i="36"/>
  <c r="L53" i="36"/>
  <c r="M53" i="36"/>
  <c r="M15" i="36"/>
  <c r="L15" i="36"/>
  <c r="L45" i="36"/>
  <c r="M45" i="36"/>
  <c r="M22" i="36"/>
  <c r="L22" i="36"/>
  <c r="L56" i="36"/>
  <c r="M56" i="36"/>
  <c r="M36" i="36"/>
  <c r="L36" i="36"/>
  <c r="L33" i="36"/>
  <c r="M33" i="36"/>
  <c r="M42" i="36"/>
  <c r="L42" i="36"/>
  <c r="L38" i="36"/>
  <c r="M38" i="36"/>
  <c r="L47" i="36"/>
  <c r="M4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Nicholson, Benjamin@ARB</author>
    <author>Dunnahoe, Matthew@DOC</author>
  </authors>
  <commentList>
    <comment ref="G13" authorId="0" shapeId="0" xr:uid="{00000000-0006-0000-0200-000001000000}">
      <text>
        <r>
          <rPr>
            <sz val="9"/>
            <color indexed="81"/>
            <rFont val="Tahoma"/>
            <family val="2"/>
          </rPr>
          <t>The is the SALC funds requested by the applicant for the project.  Enter the full number, do not divide by section.</t>
        </r>
      </text>
    </comment>
    <comment ref="H13" authorId="0" shapeId="0" xr:uid="{00000000-0006-0000-0200-000002000000}">
      <text>
        <r>
          <rPr>
            <sz val="9"/>
            <color indexed="81"/>
            <rFont val="Tahoma"/>
            <family val="2"/>
          </rPr>
          <t>This is other GGRF funding from non-SALC programs for the applicant's project.  (The value is zero if there is no funding from other GGRF programs.)</t>
        </r>
      </text>
    </comment>
    <comment ref="I13" authorId="0" shapeId="0" xr:uid="{00000000-0006-0000-0200-000003000000}">
      <text>
        <r>
          <rPr>
            <sz val="9"/>
            <color indexed="81"/>
            <rFont val="Tahoma"/>
            <family val="2"/>
          </rPr>
          <t>This is the amount of funding for the project not provided from GGRF sources.</t>
        </r>
      </text>
    </comment>
    <comment ref="J13" authorId="1" shapeId="0" xr:uid="{00000000-0006-0000-0200-000004000000}">
      <text>
        <r>
          <rPr>
            <sz val="9"/>
            <color indexed="81"/>
            <rFont val="Tahoma"/>
            <family val="2"/>
          </rPr>
          <t>Acreage which will be paid for by SALCP which is usually the assessed acreage and ultimately ending up on the appraisal.  Should be equal to the sum of eligible and ineligible development areas.</t>
        </r>
      </text>
    </comment>
    <comment ref="M13" authorId="0" shapeId="0" xr:uid="{00000000-0006-0000-0200-000005000000}">
      <text>
        <r>
          <rPr>
            <sz val="9"/>
            <color indexed="81"/>
            <rFont val="Tahoma"/>
            <family val="2"/>
          </rPr>
          <t>Different zones of the same project should all be assigned the same project number.</t>
        </r>
      </text>
    </comment>
    <comment ref="N13" authorId="0" shapeId="0" xr:uid="{00000000-0006-0000-0200-000006000000}">
      <text>
        <r>
          <rPr>
            <sz val="9"/>
            <color indexed="81"/>
            <rFont val="Tahoma"/>
            <family val="2"/>
          </rPr>
          <t>Note that Placer and El Dorado County are split into SACOG and Tahoe Basin sections.</t>
        </r>
      </text>
    </comment>
    <comment ref="O13" authorId="0" shapeId="0" xr:uid="{00000000-0006-0000-0200-000007000000}">
      <text>
        <r>
          <rPr>
            <sz val="9"/>
            <color indexed="81"/>
            <rFont val="Tahoma"/>
            <family val="2"/>
          </rPr>
          <t>Project site may be used for cropland, grazing, or forestland.</t>
        </r>
      </text>
    </comment>
    <comment ref="P13" authorId="0" shapeId="0" xr:uid="{00000000-0006-0000-0200-000008000000}">
      <text>
        <r>
          <rPr>
            <sz val="9"/>
            <color indexed="81"/>
            <rFont val="Tahoma"/>
            <family val="2"/>
          </rPr>
          <t>The year the easement is anticipated to be in place, typically two years from application year.</t>
        </r>
      </text>
    </comment>
    <comment ref="Q13" authorId="0" shapeId="0" xr:uid="{00000000-0006-0000-0200-000009000000}">
      <text>
        <r>
          <rPr>
            <sz val="9"/>
            <color indexed="81"/>
            <rFont val="Tahoma"/>
            <family val="2"/>
          </rPr>
          <t>Refer to QM to determine soil type using SoilWeb.</t>
        </r>
      </text>
    </comment>
    <comment ref="R13" authorId="0" shapeId="0" xr:uid="{00000000-0006-0000-0200-00000A000000}">
      <text>
        <r>
          <rPr>
            <sz val="9"/>
            <color indexed="81"/>
            <rFont val="Tahoma"/>
            <family val="2"/>
          </rPr>
          <t>Refer to QM to determine designation using US Census tools.</t>
        </r>
      </text>
    </comment>
    <comment ref="S13" authorId="0" shapeId="0" xr:uid="{00000000-0006-0000-0200-00000B000000}">
      <text>
        <r>
          <rPr>
            <sz val="9"/>
            <color indexed="81"/>
            <rFont val="Tahoma"/>
            <family val="2"/>
          </rPr>
          <t>See Commute Time Risk Assessment.</t>
        </r>
      </text>
    </comment>
    <comment ref="T13" authorId="0" shapeId="0" xr:uid="{00000000-0006-0000-0200-00000C000000}">
      <text>
        <r>
          <rPr>
            <sz val="9"/>
            <color indexed="81"/>
            <rFont val="Tahoma"/>
            <family val="2"/>
          </rPr>
          <t>These are the risk options that apply to the project.</t>
        </r>
      </text>
    </comment>
    <comment ref="U13" authorId="0" shapeId="0" xr:uid="{00000000-0006-0000-0200-00000D000000}">
      <text>
        <r>
          <rPr>
            <sz val="9"/>
            <color indexed="81"/>
            <rFont val="Tahoma"/>
            <family val="2"/>
          </rPr>
          <t>This is the best (smallest) risk option.</t>
        </r>
      </text>
    </comment>
    <comment ref="V13" authorId="0" shapeId="0" xr:uid="{00000000-0006-0000-0200-00000E000000}">
      <text>
        <r>
          <rPr>
            <sz val="9"/>
            <color indexed="81"/>
            <rFont val="Tahoma"/>
            <family val="2"/>
          </rPr>
          <t>Name the nearest urban area or cluster to the project site.</t>
        </r>
      </text>
    </comment>
    <comment ref="W13" authorId="0" shapeId="0" xr:uid="{00000000-0006-0000-0200-00000F000000}">
      <text>
        <r>
          <rPr>
            <sz val="9"/>
            <color indexed="81"/>
            <rFont val="Tahoma"/>
            <family val="2"/>
          </rPr>
          <t>The area inside the proposed easement that is considered not available for development.  This number to be determined by DOC staff. May include water bodies, floodways, land not at risk, and land already conserved in the project site.</t>
        </r>
      </text>
    </comment>
    <comment ref="X13" authorId="0" shapeId="0" xr:uid="{00000000-0006-0000-0200-000010000000}">
      <text>
        <r>
          <rPr>
            <sz val="9"/>
            <color indexed="81"/>
            <rFont val="Tahoma"/>
            <family val="2"/>
          </rPr>
          <t>Grades resolution to be determined by DOC staff.</t>
        </r>
      </text>
    </comment>
    <comment ref="Y13" authorId="0" shapeId="0" xr:uid="{00000000-0006-0000-0200-000011000000}">
      <text>
        <r>
          <rPr>
            <sz val="9"/>
            <color indexed="81"/>
            <rFont val="Tahoma"/>
            <family val="2"/>
          </rPr>
          <t>Grades resolution to be determined by DOC staff.</t>
        </r>
      </text>
    </comment>
    <comment ref="Z13" authorId="0" shapeId="0" xr:uid="{00000000-0006-0000-0200-000012000000}">
      <text>
        <r>
          <rPr>
            <sz val="9"/>
            <color indexed="81"/>
            <rFont val="Tahoma"/>
            <family val="2"/>
          </rPr>
          <t>Grades resolution to be determined by DOC staff.</t>
        </r>
      </text>
    </comment>
    <comment ref="AA13" authorId="0" shapeId="0" xr:uid="{00000000-0006-0000-0200-000013000000}">
      <text>
        <r>
          <rPr>
            <sz val="9"/>
            <color indexed="81"/>
            <rFont val="Tahoma"/>
            <family val="2"/>
          </rPr>
          <t>Grades resolution to be determined by DOC staff.</t>
        </r>
      </text>
    </comment>
    <comment ref="AB13" authorId="0" shapeId="0" xr:uid="{00000000-0006-0000-0200-000014000000}">
      <text>
        <r>
          <rPr>
            <sz val="9"/>
            <color indexed="81"/>
            <rFont val="Tahoma"/>
            <family val="2"/>
          </rPr>
          <t>Grades resolution to be determined by DOC staff.</t>
        </r>
      </text>
    </comment>
    <comment ref="AC13" authorId="0" shapeId="0" xr:uid="{00000000-0006-0000-0200-000015000000}">
      <text>
        <r>
          <rPr>
            <sz val="9"/>
            <color indexed="81"/>
            <rFont val="Tahoma"/>
            <family val="2"/>
          </rPr>
          <t>This number can be used to confirm that the different areas, both eligible and ineligible, add to the total area of the project site.</t>
        </r>
      </text>
    </comment>
    <comment ref="AD13" authorId="0" shapeId="0" xr:uid="{00000000-0006-0000-0200-000016000000}">
      <text>
        <r>
          <rPr>
            <sz val="9"/>
            <color indexed="81"/>
            <rFont val="Tahoma"/>
            <family val="2"/>
          </rPr>
          <t>Identify the newest residential development adjacent to the project or the newest residential zone within the boundaries of the road network analysis for the project area. Use the density of that neighborhood as a reference.</t>
        </r>
      </text>
    </comment>
    <comment ref="AE13" authorId="0" shapeId="0" xr:uid="{00000000-0006-0000-0200-000017000000}">
      <text>
        <r>
          <rPr>
            <sz val="9"/>
            <color indexed="81"/>
            <rFont val="Tahoma"/>
            <family val="2"/>
          </rPr>
          <t>Identify the newest residential development adjacent to the project or the newest residential zone within the boundaries of the road network analysis for the project area. Use the density of that neighborhood as a reference.</t>
        </r>
      </text>
    </comment>
    <comment ref="AF13" authorId="0" shapeId="0" xr:uid="{00000000-0006-0000-0200-000018000000}">
      <text>
        <r>
          <rPr>
            <sz val="9"/>
            <color indexed="81"/>
            <rFont val="Tahoma"/>
            <family val="2"/>
          </rPr>
          <t>Identify the newest residential development adjacent to the project or the newest residential zone within the boundaries of the road network analysis for the project area. Use the density of that neighborhood as a reference.</t>
        </r>
      </text>
    </comment>
    <comment ref="AG13" authorId="0" shapeId="0" xr:uid="{00000000-0006-0000-0200-000019000000}">
      <text>
        <r>
          <rPr>
            <sz val="9"/>
            <color indexed="81"/>
            <rFont val="Tahoma"/>
            <family val="2"/>
          </rPr>
          <t xml:space="preserve">This column is to be used when the acreage of an easement is larger than the acreage of 
communities within within the boundaries of the road network analysis for the project area.  Community area can extend beyond 2 miles from the easement. Enter the area, in acres of all the communities.  Leave blank or enter "0" otherwise. 
 </t>
        </r>
      </text>
    </comment>
    <comment ref="AH13" authorId="0" shapeId="0" xr:uid="{00000000-0006-0000-0200-00001A000000}">
      <text>
        <r>
          <rPr>
            <sz val="9"/>
            <color indexed="81"/>
            <rFont val="Tahoma"/>
            <family val="2"/>
          </rPr>
          <t xml:space="preserve">This column is to be used when the acreage of an easement is larger than the acreage of communities within the boundaries of the road network analysis for the project area.  If this is the case, count all DUs in communities within the boundaries of the road network analysis for residential and enter that number here. </t>
        </r>
      </text>
    </comment>
    <comment ref="AI13" authorId="0" shapeId="0" xr:uid="{00000000-0006-0000-0200-00001B000000}">
      <text>
        <r>
          <rPr>
            <sz val="9"/>
            <color indexed="81"/>
            <rFont val="Tahoma"/>
            <family val="2"/>
          </rPr>
          <t>Of the high-density rural residential zoned neighborhoods within the newest adjacent residential community or within the boundaries of the road network analysis for high-density rural residential, identify which neighborhod (&gt;40 acres if possible) was constructed most recently and use the density of that neighborhood as a reference.  It is optional to include the zoning designation for this neighborhood.</t>
        </r>
      </text>
    </comment>
    <comment ref="AJ13" authorId="0" shapeId="0" xr:uid="{00000000-0006-0000-0200-00001C000000}">
      <text>
        <r>
          <rPr>
            <sz val="9"/>
            <color indexed="81"/>
            <rFont val="Tahoma"/>
            <family val="2"/>
          </rPr>
          <t>Of the high-density rural residential zoned neighborhoods within the newest adjacent residential community or within the boundaries of the road network analysis for high-density rural residential, identify which neighborhod (&gt;40 acres if possible) was constructed most recently and use the density of that neighborhood as a reference.  It is optional to include the zoning designation for this neighborhood.</t>
        </r>
      </text>
    </comment>
    <comment ref="AK13" authorId="0" shapeId="0" xr:uid="{00000000-0006-0000-0200-00001D000000}">
      <text>
        <r>
          <rPr>
            <sz val="9"/>
            <color indexed="81"/>
            <rFont val="Tahoma"/>
            <family val="2"/>
          </rPr>
          <t>Of the high-density rural residential zoned neighborhoods within the newest adjacent residential community or within the boundaries of the road network analysis for high-density rural residential, identify which neighborhod (&gt;40 acres if possible) was constructed most recently and use the density of that neighborhood as a reference.  It is optional to include the zoning designation for this neighborhood.</t>
        </r>
      </text>
    </comment>
    <comment ref="AM13" authorId="0" shapeId="0" xr:uid="{16E476F1-8ABD-4D1A-BD30-1413A64582CB}">
      <text>
        <r>
          <rPr>
            <sz val="9"/>
            <color indexed="81"/>
            <rFont val="Tahoma"/>
            <family val="2"/>
          </rPr>
          <t xml:space="preserve">Of the low-density rural residential zoned neighborhoods within the newest adjacent residential community or within the boundaries of the road network analysis for low-density rural residential,, identify which neighborhod (&gt;40 acres if possible) was constructed most recently and use the density of that neighborhood as a reference.  It is optional to include the zoning designation for this neighborhood.
</t>
        </r>
      </text>
    </comment>
    <comment ref="AN13" authorId="0" shapeId="0" xr:uid="{2B9815D5-3091-443C-A8BA-B573A8ED71C7}">
      <text>
        <r>
          <rPr>
            <sz val="9"/>
            <color indexed="81"/>
            <rFont val="Tahoma"/>
            <family val="2"/>
          </rPr>
          <t xml:space="preserve">Of the low-density rural residential zoned neighborhoods within the newest adjacent residential community or within the boundaries of the road network analysis for low-density rural residential,, identify which neighborhod (&gt;40 acres if possible) was constructed most recently and use the density of that neighborhood as a reference.  It is optional to include the zoning designation for this neighborhood.
</t>
        </r>
      </text>
    </comment>
    <comment ref="AO13" authorId="0" shapeId="0" xr:uid="{D689DDEB-E62C-4ED1-ADE5-F802DD09653A}">
      <text>
        <r>
          <rPr>
            <sz val="9"/>
            <color indexed="81"/>
            <rFont val="Tahoma"/>
            <family val="2"/>
          </rPr>
          <t xml:space="preserve">Of the low-density rural residential zoned neighborhoods within the newest adjacent residential community or within the boundaries of the road network analysis for low-density rural residential,, identify which neighborhod (&gt;40 acres if possible) was constructed most recently and use the density of that neighborhood as a reference.  It is optional to include the zoning designation for this neighborhood.
</t>
        </r>
      </text>
    </comment>
    <comment ref="AQ13" authorId="0" shapeId="0" xr:uid="{75D5104A-9AC8-47ED-BFD5-EA05379E3E59}">
      <text>
        <r>
          <rPr>
            <sz val="9"/>
            <color indexed="81"/>
            <rFont val="Tahoma"/>
            <family val="2"/>
          </rPr>
          <t>If the project area is located in a rural at-risk of conversion area based on commute time risk assessment, use the current zoning minimum or existing certificates, whichever results in the greater number of development rights.</t>
        </r>
      </text>
    </comment>
    <comment ref="AR13" authorId="0" shapeId="0" xr:uid="{6D45F432-839D-462A-A621-A726A7291DCA}">
      <text>
        <r>
          <rPr>
            <sz val="9"/>
            <color indexed="81"/>
            <rFont val="Tahoma"/>
            <family val="2"/>
          </rPr>
          <t>If the project area is located in a rural at-risk of conversion area based on commute time risk assessment, use the current zoning minimum or existing certificates, whichever results in the greater number of development rights.</t>
        </r>
      </text>
    </comment>
    <comment ref="AS13" authorId="0" shapeId="0" xr:uid="{44D9295C-23CC-4884-B357-EA34BBFA14C9}">
      <text>
        <r>
          <rPr>
            <sz val="9"/>
            <color indexed="81"/>
            <rFont val="Tahoma"/>
            <family val="2"/>
          </rPr>
          <t>If the project area is located in a rural at-risk of conversion area based on commute time risk assessment, use the current zoning minimum or existing certificates, whichever results in the greater number of development rights.</t>
        </r>
      </text>
    </comment>
    <comment ref="BC13" authorId="0" shapeId="0" xr:uid="{00000000-0006-0000-0200-00001E000000}">
      <text>
        <r>
          <rPr>
            <sz val="9"/>
            <color indexed="81"/>
            <rFont val="Tahoma"/>
            <family val="2"/>
          </rPr>
          <t>If the easement site already has a specified number of development rights planned, enter that number here.  This number supercedes all development rights calculations.</t>
        </r>
      </text>
    </comment>
    <comment ref="BD13" authorId="0" shapeId="0" xr:uid="{00000000-0006-0000-0200-00001F000000}">
      <text>
        <r>
          <rPr>
            <sz val="9"/>
            <color indexed="81"/>
            <rFont val="Tahoma"/>
            <family val="2"/>
          </rPr>
          <t>Enter the number of existing or reserved dwelling units already on the project site.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Nicholson, Benjamin@ARB</author>
  </authors>
  <commentList>
    <comment ref="B11" authorId="0" shapeId="0" xr:uid="{00000000-0006-0000-0300-000001000000}">
      <text>
        <r>
          <rPr>
            <sz val="9"/>
            <color indexed="81"/>
            <rFont val="Tahoma"/>
            <family val="2"/>
          </rPr>
          <t>Adjust values to different fiscal years as needed.</t>
        </r>
      </text>
    </comment>
    <comment ref="O11" authorId="0" shapeId="0" xr:uid="{00000000-0006-0000-0300-000002000000}">
      <text>
        <r>
          <rPr>
            <sz val="9"/>
            <color indexed="81"/>
            <rFont val="Tahoma"/>
            <family val="2"/>
          </rPr>
          <t>Enter this information into CCIRTS template.</t>
        </r>
      </text>
    </comment>
    <comment ref="X11" authorId="0" shapeId="0" xr:uid="{00000000-0006-0000-0300-000003000000}">
      <text>
        <r>
          <rPr>
            <sz val="9"/>
            <color indexed="81"/>
            <rFont val="Tahoma"/>
            <family val="2"/>
          </rPr>
          <t>Do not enter this information into CCIRTS template.</t>
        </r>
      </text>
    </comment>
    <comment ref="J12" authorId="0" shapeId="0" xr:uid="{00000000-0006-0000-0300-000004000000}">
      <text>
        <r>
          <rPr>
            <sz val="9"/>
            <color indexed="81"/>
            <rFont val="Tahoma"/>
            <family val="2"/>
          </rPr>
          <t>Total GHG Emissions Due to SALC Program Funds</t>
        </r>
      </text>
    </comment>
    <comment ref="K12" authorId="0" shapeId="0" xr:uid="{00000000-0006-0000-0300-000005000000}">
      <text>
        <r>
          <rPr>
            <sz val="9"/>
            <color indexed="81"/>
            <rFont val="Tahoma"/>
            <family val="2"/>
          </rPr>
          <t>Total GHG Emissions Due to all GGRF Funds used in Project</t>
        </r>
      </text>
    </comment>
  </commentList>
</comments>
</file>

<file path=xl/sharedStrings.xml><?xml version="1.0" encoding="utf-8"?>
<sst xmlns="http://schemas.openxmlformats.org/spreadsheetml/2006/main" count="15000" uniqueCount="3216">
  <si>
    <t>California Air Resources Board</t>
  </si>
  <si>
    <t>California Climate Investments</t>
  </si>
  <si>
    <t>GGRFProgram@arb.ca.gov</t>
  </si>
  <si>
    <t>Note to applicants:</t>
  </si>
  <si>
    <t>Third-party tools:</t>
  </si>
  <si>
    <t>GHG Summary</t>
  </si>
  <si>
    <t>Key for color-coded fields:</t>
  </si>
  <si>
    <t>Green</t>
  </si>
  <si>
    <t>Blue</t>
  </si>
  <si>
    <t>Yellow</t>
  </si>
  <si>
    <t>Grey</t>
  </si>
  <si>
    <t>More information:</t>
  </si>
  <si>
    <t>ABOUT:</t>
  </si>
  <si>
    <t>Benefits Calculator Tool for</t>
  </si>
  <si>
    <t>Agricultural Lands Conservation</t>
  </si>
  <si>
    <t>This tool will be completed by Agency staff but is available for public review.</t>
  </si>
  <si>
    <t>County</t>
  </si>
  <si>
    <t>Soil Type</t>
  </si>
  <si>
    <t>Public Project Name (alias)</t>
  </si>
  <si>
    <t>Applicant</t>
  </si>
  <si>
    <t>Number of Agricultural Conservation Easements</t>
  </si>
  <si>
    <t>Development Risk Type</t>
  </si>
  <si>
    <t>Project Site Current Use</t>
  </si>
  <si>
    <t>Baseline Extinguished VMT</t>
  </si>
  <si>
    <t>d.u.</t>
  </si>
  <si>
    <t>Baseline Extinguished Household VMT</t>
  </si>
  <si>
    <t>Total Development Rights Extinguished</t>
  </si>
  <si>
    <t>Project Replacement VMT</t>
  </si>
  <si>
    <t>VMT Reduction</t>
  </si>
  <si>
    <t>#</t>
  </si>
  <si>
    <t>miles</t>
  </si>
  <si>
    <t>Soil Carbon Loss Avoided</t>
  </si>
  <si>
    <t>Baseline Predicted Household Electricity Use</t>
  </si>
  <si>
    <t>Project Predicted Household Electricity Use</t>
  </si>
  <si>
    <t>MWh/du-yr</t>
  </si>
  <si>
    <t>Project Predicted Electricity Savings</t>
  </si>
  <si>
    <t>Project Predicted Household Natural Gas Use</t>
  </si>
  <si>
    <t>therm/du-yr</t>
  </si>
  <si>
    <t>Current or Reserved Dwelling Units</t>
  </si>
  <si>
    <t>Project 
VMT 
GHG 
Benefit</t>
  </si>
  <si>
    <t>Project 
VMT 
NOx 
Benefit</t>
  </si>
  <si>
    <t>Project 
VMT 
ROG 
Benefit</t>
  </si>
  <si>
    <t>Project 
VMT 
PM2.5 
Benefit</t>
  </si>
  <si>
    <t>Project 
VMT 
Diesel PM 
Benefit</t>
  </si>
  <si>
    <t>lbs</t>
  </si>
  <si>
    <t>Program
GGRF 
Funds 
Requested</t>
  </si>
  <si>
    <t>Other
GGRF 
Funds 
Requested</t>
  </si>
  <si>
    <t>Project Electricity GHG Benefit</t>
  </si>
  <si>
    <t>Project Electricity NOx Benefit</t>
  </si>
  <si>
    <t>Project Electricity ROG Benefit</t>
  </si>
  <si>
    <t>Project Electricity PM2.5 Benefit</t>
  </si>
  <si>
    <t>Project Natural Gas GHG Benefit</t>
  </si>
  <si>
    <t>Development Rights Calculations</t>
  </si>
  <si>
    <t>MT-C/ha</t>
  </si>
  <si>
    <t>Soil Carbon GHG Benefit</t>
  </si>
  <si>
    <t>Natural Gas Benefit</t>
  </si>
  <si>
    <t>Electricity Reduction Benefit</t>
  </si>
  <si>
    <t>Development Grading Area Avoided</t>
  </si>
  <si>
    <t>Census Designation</t>
  </si>
  <si>
    <t>Rural</t>
  </si>
  <si>
    <t>Urban</t>
  </si>
  <si>
    <t>IPCC Soil Classification</t>
  </si>
  <si>
    <t>Alfisols</t>
  </si>
  <si>
    <t>High Activity Clay Soils</t>
  </si>
  <si>
    <t>Andisols</t>
  </si>
  <si>
    <t>Volcanic Soils</t>
  </si>
  <si>
    <t>Aridisols</t>
  </si>
  <si>
    <t>Entisols</t>
  </si>
  <si>
    <t>Low Activity Clay Soils</t>
  </si>
  <si>
    <t>Gelisols</t>
  </si>
  <si>
    <t>Inceptisols</t>
  </si>
  <si>
    <t>Mollisols</t>
  </si>
  <si>
    <t>Oxisols</t>
  </si>
  <si>
    <t>&gt;70% Sand</t>
  </si>
  <si>
    <t>Sandy Soils</t>
  </si>
  <si>
    <t>Spodosols</t>
  </si>
  <si>
    <t>Spodic Soils</t>
  </si>
  <si>
    <t>Ultisols</t>
  </si>
  <si>
    <t>Vertisols</t>
  </si>
  <si>
    <t>Residential</t>
  </si>
  <si>
    <t>Rural 
or Urban 
Census Designation</t>
  </si>
  <si>
    <t>Histosol</t>
  </si>
  <si>
    <t>N/A</t>
  </si>
  <si>
    <t>Yes/No</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</si>
  <si>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</si>
  <si>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</si>
  <si>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</si>
  <si>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</si>
  <si>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</si>
  <si>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</si>
  <si>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</si>
  <si>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</si>
  <si>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</si>
  <si>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</si>
  <si>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</si>
  <si>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</si>
  <si>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</si>
  <si>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</si>
  <si>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</si>
  <si>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</si>
  <si>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</si>
  <si>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</si>
  <si>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</si>
  <si>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</si>
  <si>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</si>
  <si>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</si>
  <si>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</si>
  <si>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</si>
  <si>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</si>
  <si>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</si>
  <si>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</si>
  <si>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</si>
  <si>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</si>
  <si>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</si>
  <si>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</si>
  <si>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</si>
  <si>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</si>
  <si>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</si>
  <si>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</si>
  <si>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</si>
  <si>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</si>
  <si>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</si>
  <si>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</si>
  <si>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</si>
  <si>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</si>
  <si>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</si>
  <si>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</si>
  <si>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</si>
  <si>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</si>
  <si>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</si>
  <si>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</si>
  <si>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</si>
  <si>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</si>
  <si>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</si>
  <si>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</si>
  <si>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</si>
  <si>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</si>
  <si>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</si>
  <si>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</si>
  <si>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</si>
  <si>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</si>
  <si>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</si>
  <si>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Region</t>
  </si>
  <si>
    <t>MTC</t>
  </si>
  <si>
    <t>North Coast</t>
  </si>
  <si>
    <t>SACOG</t>
  </si>
  <si>
    <t>SCAG</t>
  </si>
  <si>
    <t>South Coast</t>
  </si>
  <si>
    <t>Predicted Urban Natural Gas Consumption</t>
  </si>
  <si>
    <t>Predicted Electricity Consumption</t>
  </si>
  <si>
    <t>Project Lifetime</t>
  </si>
  <si>
    <t>Years</t>
  </si>
  <si>
    <t>GHG</t>
  </si>
  <si>
    <t>MTCO2e/MWh</t>
  </si>
  <si>
    <t>ROG</t>
  </si>
  <si>
    <t>PM2.5</t>
  </si>
  <si>
    <t>lb/MWh</t>
  </si>
  <si>
    <t>NOx</t>
  </si>
  <si>
    <t>MTCO2e/therm</t>
  </si>
  <si>
    <t>Natural Gas Emission Factors</t>
  </si>
  <si>
    <t>lb/therm</t>
  </si>
  <si>
    <t>Propane Emission Factors</t>
  </si>
  <si>
    <t>Project Natural Gas NOx Benefit</t>
  </si>
  <si>
    <t>Project Natural Gas ROG Benefit</t>
  </si>
  <si>
    <t>Project Natural Gas PM2.5 Benefit</t>
  </si>
  <si>
    <t>Non
GGRF 
Funds 
Leveraged</t>
  </si>
  <si>
    <t>California Average Grid Electricity Emission Factors</t>
  </si>
  <si>
    <t>Soil Carbon Loss from Conversion from Farmland to Settlements</t>
  </si>
  <si>
    <t>acres/du</t>
  </si>
  <si>
    <t>Maximum Area Loss</t>
  </si>
  <si>
    <t>Percent Loss</t>
  </si>
  <si>
    <t>du/acre</t>
  </si>
  <si>
    <t>Conversion Factors</t>
  </si>
  <si>
    <t>acres per hectare</t>
  </si>
  <si>
    <t>ac/ha</t>
  </si>
  <si>
    <t>CO2:C</t>
  </si>
  <si>
    <t>MT-CO2/MT-C</t>
  </si>
  <si>
    <t>Aquic</t>
  </si>
  <si>
    <t>Wetland Soils</t>
  </si>
  <si>
    <t>GHG Emission Factors for Autos</t>
  </si>
  <si>
    <t>References</t>
  </si>
  <si>
    <t>Region Type: County and Air Basin</t>
  </si>
  <si>
    <t>Region: California</t>
  </si>
  <si>
    <t>Season: Annual</t>
  </si>
  <si>
    <t>Vehicle Classification: EMFAC2011 Categories</t>
  </si>
  <si>
    <t>Mdl Year: All Mdl years</t>
  </si>
  <si>
    <t>Speed: Aggregated</t>
  </si>
  <si>
    <t>Fuel: All</t>
  </si>
  <si>
    <t>Units: miles/day for VMT, trips/day for Trips, tons/day for Emissions, 1000 gallons/day for Fuel Consumption</t>
  </si>
  <si>
    <t xml:space="preserve">Data is derived from EMFAC. Available online at: 
</t>
  </si>
  <si>
    <t>CalYr</t>
  </si>
  <si>
    <t>Ryr</t>
  </si>
  <si>
    <t>% VMT from Gasoline and Diesel</t>
  </si>
  <si>
    <t>Gallons/Mile (Gasoline and Diesel)</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</si>
  <si>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</si>
  <si>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</si>
  <si>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</si>
  <si>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</si>
  <si>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</si>
  <si>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</si>
  <si>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</si>
  <si>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</si>
  <si>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</si>
  <si>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</si>
  <si>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</si>
  <si>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</si>
  <si>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</si>
  <si>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</si>
  <si>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</si>
  <si>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</si>
  <si>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</si>
  <si>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</si>
  <si>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</si>
  <si>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</si>
  <si>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</si>
  <si>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</si>
  <si>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</si>
  <si>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</si>
  <si>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</si>
  <si>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</si>
  <si>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</si>
  <si>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</si>
  <si>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</si>
  <si>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</si>
  <si>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</si>
  <si>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</si>
  <si>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</si>
  <si>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</si>
  <si>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</si>
  <si>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</si>
  <si>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</si>
  <si>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</si>
  <si>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</si>
  <si>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</si>
  <si>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</si>
  <si>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</si>
  <si>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</si>
  <si>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</si>
  <si>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</si>
  <si>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</si>
  <si>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</si>
  <si>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</si>
  <si>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</si>
  <si>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</si>
  <si>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</si>
  <si>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</si>
  <si>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</si>
  <si>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</si>
  <si>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</si>
  <si>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</si>
  <si>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</si>
  <si>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</si>
  <si>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</si>
  <si>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</si>
  <si>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</si>
  <si>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</si>
  <si>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</si>
  <si>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</si>
  <si>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</si>
  <si>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</si>
  <si>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</si>
  <si>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</si>
  <si>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</si>
  <si>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</si>
  <si>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</si>
  <si>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</si>
  <si>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</si>
  <si>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</si>
  <si>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</si>
  <si>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</si>
  <si>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</si>
  <si>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</si>
  <si>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</si>
  <si>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</si>
  <si>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</si>
  <si>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</si>
  <si>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</si>
  <si>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</si>
  <si>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</si>
  <si>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</si>
  <si>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</si>
  <si>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</si>
  <si>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</si>
  <si>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</si>
  <si>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</si>
  <si>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</si>
  <si>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</si>
  <si>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</si>
  <si>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</si>
  <si>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</si>
  <si>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</si>
  <si>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</si>
  <si>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</si>
  <si>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</si>
  <si>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</si>
  <si>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</si>
  <si>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</si>
  <si>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</si>
  <si>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</si>
  <si>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</si>
  <si>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</si>
  <si>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</si>
  <si>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</si>
  <si>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</si>
  <si>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</si>
  <si>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</si>
  <si>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</si>
  <si>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</si>
  <si>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</si>
  <si>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</si>
  <si>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</si>
  <si>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</si>
  <si>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</si>
  <si>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</si>
  <si>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</si>
  <si>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</si>
  <si>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</si>
  <si>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</si>
  <si>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</si>
  <si>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</si>
  <si>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</si>
  <si>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</si>
  <si>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</si>
  <si>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</si>
  <si>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</si>
  <si>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</si>
  <si>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</si>
  <si>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</si>
  <si>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</si>
  <si>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</si>
  <si>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</si>
  <si>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</si>
  <si>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</si>
  <si>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</si>
  <si>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</si>
  <si>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</si>
  <si>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</si>
  <si>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</si>
  <si>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</si>
  <si>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</si>
  <si>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</si>
  <si>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</si>
  <si>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</si>
  <si>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</si>
  <si>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</si>
  <si>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</si>
  <si>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</si>
  <si>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</si>
  <si>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</si>
  <si>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</si>
  <si>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</si>
  <si>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</si>
  <si>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</si>
  <si>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</si>
  <si>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</si>
  <si>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</si>
  <si>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</si>
  <si>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</si>
  <si>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</si>
  <si>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</si>
  <si>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</si>
  <si>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</si>
  <si>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</si>
  <si>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</si>
  <si>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</si>
  <si>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</si>
  <si>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</si>
  <si>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</si>
  <si>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</si>
  <si>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</si>
  <si>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</si>
  <si>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</si>
  <si>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</si>
  <si>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</si>
  <si>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</si>
  <si>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</si>
  <si>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</si>
  <si>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</si>
  <si>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</si>
  <si>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</si>
  <si>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</si>
  <si>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</si>
  <si>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</si>
  <si>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</si>
  <si>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</si>
  <si>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</si>
  <si>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</si>
  <si>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</si>
  <si>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</si>
  <si>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</si>
  <si>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</si>
  <si>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</si>
  <si>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</si>
  <si>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</si>
  <si>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</si>
  <si>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</si>
  <si>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</si>
  <si>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</si>
  <si>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</si>
  <si>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</si>
  <si>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</si>
  <si>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</si>
  <si>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</si>
  <si>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</si>
  <si>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</si>
  <si>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</si>
  <si>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</si>
  <si>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</si>
  <si>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</si>
  <si>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</si>
  <si>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</si>
  <si>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</si>
  <si>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</si>
  <si>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</si>
  <si>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</si>
  <si>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</si>
  <si>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</si>
  <si>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</si>
  <si>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</si>
  <si>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</si>
  <si>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</si>
  <si>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</si>
  <si>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</si>
  <si>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</si>
  <si>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</si>
  <si>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</si>
  <si>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</si>
  <si>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</si>
  <si>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</si>
  <si>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</si>
  <si>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</si>
  <si>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</si>
  <si>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</si>
  <si>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</si>
  <si>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</si>
  <si>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</si>
  <si>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</si>
  <si>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</si>
  <si>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</si>
  <si>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</si>
  <si>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</si>
  <si>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</si>
  <si>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</si>
  <si>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</si>
  <si>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</si>
  <si>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</si>
  <si>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</si>
  <si>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</si>
  <si>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</si>
  <si>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</si>
  <si>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</si>
  <si>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</si>
  <si>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</si>
  <si>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</si>
  <si>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</si>
  <si>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</si>
  <si>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</si>
  <si>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</si>
  <si>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</si>
  <si>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</si>
  <si>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</si>
  <si>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</si>
  <si>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</si>
  <si>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</si>
  <si>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</si>
  <si>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</si>
  <si>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</si>
  <si>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</si>
  <si>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</si>
  <si>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</si>
  <si>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</si>
  <si>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</si>
  <si>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</si>
  <si>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</si>
  <si>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</si>
  <si>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</si>
  <si>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</si>
  <si>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</si>
  <si>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</si>
  <si>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</si>
  <si>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</si>
  <si>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</si>
  <si>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</si>
  <si>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</si>
  <si>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</si>
  <si>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</si>
  <si>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</si>
  <si>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</si>
  <si>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</si>
  <si>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</si>
  <si>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</si>
  <si>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</si>
  <si>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</si>
  <si>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</si>
  <si>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</si>
  <si>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</si>
  <si>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</si>
  <si>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</si>
  <si>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</si>
  <si>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</si>
  <si>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</si>
  <si>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</si>
  <si>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</si>
  <si>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</si>
  <si>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</si>
  <si>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</si>
  <si>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</si>
  <si>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</si>
  <si>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</si>
  <si>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</si>
  <si>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</si>
  <si>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</si>
  <si>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</si>
  <si>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</si>
  <si>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</si>
  <si>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</si>
  <si>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</si>
  <si>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</si>
  <si>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</si>
  <si>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</si>
  <si>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</si>
  <si>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</si>
  <si>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</si>
  <si>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</si>
  <si>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</si>
  <si>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</si>
  <si>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</si>
  <si>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</si>
  <si>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</si>
  <si>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</si>
  <si>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</si>
  <si>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</si>
  <si>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</si>
  <si>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</si>
  <si>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</si>
  <si>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</si>
  <si>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</si>
  <si>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</si>
  <si>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</si>
  <si>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</si>
  <si>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</si>
  <si>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</si>
  <si>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</si>
  <si>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</si>
  <si>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</si>
  <si>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</si>
  <si>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</si>
  <si>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</si>
  <si>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</si>
  <si>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</si>
  <si>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</si>
  <si>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</si>
  <si>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</si>
  <si>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</si>
  <si>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</si>
  <si>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</si>
  <si>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</si>
  <si>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</si>
  <si>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</si>
  <si>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</si>
  <si>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</si>
  <si>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</si>
  <si>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</si>
  <si>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</si>
  <si>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</si>
  <si>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</si>
  <si>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</si>
  <si>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</si>
  <si>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</si>
  <si>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</si>
  <si>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</si>
  <si>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</si>
  <si>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</si>
  <si>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</si>
  <si>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</si>
  <si>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</si>
  <si>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</si>
  <si>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</si>
  <si>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</si>
  <si>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</si>
  <si>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</si>
  <si>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</si>
  <si>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</si>
  <si>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</si>
  <si>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</si>
  <si>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</si>
  <si>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</si>
  <si>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</si>
  <si>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</si>
  <si>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</si>
  <si>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</si>
  <si>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</si>
  <si>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</si>
  <si>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</si>
  <si>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</si>
  <si>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</si>
  <si>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</si>
  <si>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</si>
  <si>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</si>
  <si>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</si>
  <si>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</si>
  <si>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</si>
  <si>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</si>
  <si>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</si>
  <si>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</si>
  <si>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</si>
  <si>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</si>
  <si>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</si>
  <si>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</si>
  <si>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</si>
  <si>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</si>
  <si>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</si>
  <si>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</si>
  <si>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</si>
  <si>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</si>
  <si>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</si>
  <si>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</si>
  <si>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</si>
  <si>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</si>
  <si>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</si>
  <si>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</si>
  <si>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</si>
  <si>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</si>
  <si>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</si>
  <si>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</si>
  <si>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</si>
  <si>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</si>
  <si>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</si>
  <si>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</si>
  <si>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</si>
  <si>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</si>
  <si>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</si>
  <si>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</si>
  <si>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</si>
  <si>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</si>
  <si>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</si>
  <si>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</si>
  <si>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</si>
  <si>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</si>
  <si>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</si>
  <si>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</si>
  <si>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</si>
  <si>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</si>
  <si>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</si>
  <si>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</si>
  <si>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</si>
  <si>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</si>
  <si>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</si>
  <si>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</si>
  <si>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</si>
  <si>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</si>
  <si>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</si>
  <si>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</si>
  <si>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</si>
  <si>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</si>
  <si>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</si>
  <si>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</si>
  <si>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</si>
  <si>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</si>
  <si>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</si>
  <si>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</si>
  <si>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</si>
  <si>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</si>
  <si>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</si>
  <si>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</si>
  <si>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</si>
  <si>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</si>
  <si>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</si>
  <si>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</si>
  <si>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</si>
  <si>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</si>
  <si>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</si>
  <si>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</si>
  <si>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</si>
  <si>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</si>
  <si>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</si>
  <si>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</si>
  <si>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</si>
  <si>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</si>
  <si>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</si>
  <si>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</si>
  <si>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</si>
  <si>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</si>
  <si>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</si>
  <si>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</si>
  <si>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</si>
  <si>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</si>
  <si>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</si>
  <si>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</si>
  <si>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</si>
  <si>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</si>
  <si>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</si>
  <si>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</si>
  <si>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</si>
  <si>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</si>
  <si>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</si>
  <si>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</si>
  <si>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</si>
  <si>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</si>
  <si>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</si>
  <si>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</si>
  <si>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</si>
  <si>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</si>
  <si>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</si>
  <si>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</si>
  <si>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</si>
  <si>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</si>
  <si>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</si>
  <si>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</si>
  <si>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</si>
  <si>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</si>
  <si>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</si>
  <si>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</si>
  <si>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</si>
  <si>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</si>
  <si>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</si>
  <si>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</si>
  <si>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</si>
  <si>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</si>
  <si>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</si>
  <si>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</si>
  <si>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</si>
  <si>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</si>
  <si>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</si>
  <si>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</si>
  <si>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</si>
  <si>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</si>
  <si>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</si>
  <si>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</si>
  <si>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</si>
  <si>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</si>
  <si>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</si>
  <si>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</si>
  <si>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</si>
  <si>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</si>
  <si>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</si>
  <si>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</si>
  <si>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</si>
  <si>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</si>
  <si>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</si>
  <si>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</si>
  <si>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</si>
  <si>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</si>
  <si>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</si>
  <si>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</si>
  <si>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</si>
  <si>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</si>
  <si>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</si>
  <si>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</si>
  <si>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</si>
  <si>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</si>
  <si>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</si>
  <si>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</si>
  <si>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</si>
  <si>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</si>
  <si>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</si>
  <si>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</si>
  <si>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</si>
  <si>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</si>
  <si>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</si>
  <si>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</si>
  <si>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</si>
  <si>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</si>
  <si>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</si>
  <si>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</si>
  <si>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</si>
  <si>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</si>
  <si>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</si>
  <si>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</si>
  <si>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</si>
  <si>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</si>
  <si>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</si>
  <si>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</si>
  <si>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</si>
  <si>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</si>
  <si>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</si>
  <si>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</si>
  <si>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</si>
  <si>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</si>
  <si>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</si>
  <si>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</si>
  <si>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</si>
  <si>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</si>
  <si>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</si>
  <si>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</si>
  <si>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</si>
  <si>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</si>
  <si>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</si>
  <si>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</si>
  <si>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</si>
  <si>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</si>
  <si>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</si>
  <si>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</si>
  <si>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</si>
  <si>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</si>
  <si>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</si>
  <si>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</si>
  <si>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</si>
  <si>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</si>
  <si>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</si>
  <si>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</si>
  <si>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</si>
  <si>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</si>
  <si>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</si>
  <si>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</si>
  <si>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</si>
  <si>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</si>
  <si>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</si>
  <si>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</si>
  <si>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</si>
  <si>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</si>
  <si>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</si>
  <si>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</si>
  <si>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</si>
  <si>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</si>
  <si>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</si>
  <si>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</si>
  <si>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</si>
  <si>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</si>
  <si>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</si>
  <si>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</si>
  <si>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</si>
  <si>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</si>
  <si>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</si>
  <si>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</si>
  <si>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</si>
  <si>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</si>
  <si>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</si>
  <si>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</si>
  <si>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</si>
  <si>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</si>
  <si>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</si>
  <si>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</si>
  <si>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</si>
  <si>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</si>
  <si>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</si>
  <si>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</si>
  <si>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</si>
  <si>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</si>
  <si>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</si>
  <si>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</si>
  <si>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</si>
  <si>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</si>
  <si>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</si>
  <si>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</si>
  <si>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</si>
  <si>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</si>
  <si>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</si>
  <si>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</si>
  <si>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</si>
  <si>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</si>
  <si>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</si>
  <si>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</si>
  <si>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</si>
  <si>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</si>
  <si>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</si>
  <si>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</si>
  <si>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</si>
  <si>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</si>
  <si>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</si>
  <si>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</si>
  <si>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</si>
  <si>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</si>
  <si>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</si>
  <si>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</si>
  <si>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</si>
  <si>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</si>
  <si>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</si>
  <si>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</si>
  <si>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</si>
  <si>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</si>
  <si>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</si>
  <si>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</si>
  <si>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</si>
  <si>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</si>
  <si>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</si>
  <si>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</si>
  <si>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</si>
  <si>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</si>
  <si>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</si>
  <si>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</si>
  <si>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</si>
  <si>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</si>
  <si>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</si>
  <si>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</si>
  <si>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</si>
  <si>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</si>
  <si>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</si>
  <si>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</si>
  <si>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</si>
  <si>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</si>
  <si>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</si>
  <si>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</si>
  <si>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</si>
  <si>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</si>
  <si>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</si>
  <si>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</si>
  <si>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</si>
  <si>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</si>
  <si>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</si>
  <si>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</si>
  <si>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</si>
  <si>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</si>
  <si>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</si>
  <si>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</si>
  <si>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</si>
  <si>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</si>
  <si>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</si>
  <si>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</si>
  <si>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</si>
  <si>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</si>
  <si>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</si>
  <si>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</si>
  <si>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</si>
  <si>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</si>
  <si>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</si>
  <si>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</si>
  <si>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</si>
  <si>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</si>
  <si>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</si>
  <si>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</si>
  <si>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</si>
  <si>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</si>
  <si>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</si>
  <si>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</si>
  <si>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</si>
  <si>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</si>
  <si>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</si>
  <si>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</si>
  <si>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</si>
  <si>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</si>
  <si>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</si>
  <si>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</si>
  <si>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</si>
  <si>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</si>
  <si>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</si>
  <si>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</si>
  <si>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</si>
  <si>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</si>
  <si>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</si>
  <si>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</si>
  <si>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</si>
  <si>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</si>
  <si>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</si>
  <si>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</si>
  <si>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</si>
  <si>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</si>
  <si>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</si>
  <si>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</si>
  <si>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</si>
  <si>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</si>
  <si>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</si>
  <si>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</si>
  <si>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</si>
  <si>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</si>
  <si>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</si>
  <si>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</si>
  <si>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</si>
  <si>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</si>
  <si>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</si>
  <si>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</si>
  <si>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</si>
  <si>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</si>
  <si>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</si>
  <si>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</si>
  <si>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</si>
  <si>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</si>
  <si>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</si>
  <si>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</si>
  <si>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</si>
  <si>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</si>
  <si>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</si>
  <si>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</si>
  <si>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</si>
  <si>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</si>
  <si>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</si>
  <si>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</si>
  <si>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</si>
  <si>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</si>
  <si>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</si>
  <si>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</si>
  <si>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</si>
  <si>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</si>
  <si>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</si>
  <si>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</si>
  <si>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</si>
  <si>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</si>
  <si>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</si>
  <si>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</si>
  <si>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</si>
  <si>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</si>
  <si>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</si>
  <si>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</si>
  <si>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</si>
  <si>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</si>
  <si>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</si>
  <si>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</si>
  <si>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</si>
  <si>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</si>
  <si>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</si>
  <si>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</si>
  <si>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</si>
  <si>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</si>
  <si>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</si>
  <si>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</si>
  <si>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</si>
  <si>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</si>
  <si>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</si>
  <si>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</si>
  <si>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</si>
  <si>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</si>
  <si>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</si>
  <si>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</si>
  <si>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</si>
  <si>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</si>
  <si>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</si>
  <si>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</si>
  <si>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</si>
  <si>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</si>
  <si>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</si>
  <si>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</si>
  <si>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</si>
  <si>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</si>
  <si>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</si>
  <si>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</si>
  <si>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</si>
  <si>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</si>
  <si>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</si>
  <si>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</si>
  <si>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</si>
  <si>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</si>
  <si>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</si>
  <si>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</si>
  <si>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</si>
  <si>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</si>
  <si>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</si>
  <si>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</si>
  <si>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</si>
  <si>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</si>
  <si>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</si>
  <si>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</si>
  <si>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</si>
  <si>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</si>
  <si>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</si>
  <si>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</si>
  <si>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</si>
  <si>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</si>
  <si>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</si>
  <si>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</si>
  <si>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</si>
  <si>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</si>
  <si>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</si>
  <si>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</si>
  <si>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</si>
  <si>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</si>
  <si>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</si>
  <si>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</si>
  <si>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</si>
  <si>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</si>
  <si>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</si>
  <si>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</si>
  <si>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</si>
  <si>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</si>
  <si>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</si>
  <si>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</si>
  <si>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</si>
  <si>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</si>
  <si>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</si>
  <si>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</si>
  <si>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</si>
  <si>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</si>
  <si>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</si>
  <si>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</si>
  <si>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</si>
  <si>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</si>
  <si>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</si>
  <si>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</si>
  <si>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</si>
  <si>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</si>
  <si>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</si>
  <si>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</si>
  <si>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</si>
  <si>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</si>
  <si>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</si>
  <si>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</si>
  <si>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</si>
  <si>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</si>
  <si>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</si>
  <si>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</si>
  <si>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</si>
  <si>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</si>
  <si>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</si>
  <si>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</si>
  <si>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</si>
  <si>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</si>
  <si>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</si>
  <si>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</si>
  <si>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</si>
  <si>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</si>
  <si>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</si>
  <si>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</si>
  <si>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</si>
  <si>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</si>
  <si>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</si>
  <si>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</si>
  <si>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</si>
  <si>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</si>
  <si>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</si>
  <si>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</si>
  <si>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</si>
  <si>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</si>
  <si>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</si>
  <si>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</si>
  <si>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</si>
  <si>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</si>
  <si>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</si>
  <si>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</si>
  <si>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</si>
  <si>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</si>
  <si>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</si>
  <si>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</si>
  <si>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</si>
  <si>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</si>
  <si>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</si>
  <si>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</si>
  <si>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</si>
  <si>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</si>
  <si>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</si>
  <si>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</si>
  <si>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</si>
  <si>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</si>
  <si>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</si>
  <si>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</si>
  <si>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</si>
  <si>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</si>
  <si>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</si>
  <si>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</si>
  <si>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</si>
  <si>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</si>
  <si>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</si>
  <si>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</si>
  <si>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</si>
  <si>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</si>
  <si>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</si>
  <si>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</si>
  <si>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</si>
  <si>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</si>
  <si>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</si>
  <si>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</si>
  <si>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</si>
  <si>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</si>
  <si>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</si>
  <si>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</si>
  <si>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</si>
  <si>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</si>
  <si>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</si>
  <si>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</si>
  <si>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</si>
  <si>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</si>
  <si>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</si>
  <si>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</si>
  <si>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</si>
  <si>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</si>
  <si>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</si>
  <si>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</si>
  <si>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</si>
  <si>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</si>
  <si>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</si>
  <si>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</si>
  <si>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</si>
  <si>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</si>
  <si>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</si>
  <si>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</si>
  <si>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</si>
  <si>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</si>
  <si>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</si>
  <si>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</si>
  <si>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</si>
  <si>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</si>
  <si>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</si>
  <si>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</si>
  <si>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</si>
  <si>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</si>
  <si>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</si>
  <si>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</si>
  <si>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</si>
  <si>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</si>
  <si>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</si>
  <si>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</si>
  <si>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</si>
  <si>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</si>
  <si>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</si>
  <si>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</si>
  <si>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</si>
  <si>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</si>
  <si>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</si>
  <si>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</si>
  <si>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</si>
  <si>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</si>
  <si>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</si>
  <si>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</si>
  <si>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</si>
  <si>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</si>
  <si>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</si>
  <si>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</si>
  <si>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</si>
  <si>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</si>
  <si>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</si>
  <si>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</si>
  <si>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</si>
  <si>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</si>
  <si>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</si>
  <si>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</si>
  <si>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</si>
  <si>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</si>
  <si>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</si>
  <si>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</si>
  <si>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</si>
  <si>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</si>
  <si>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</si>
  <si>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</si>
  <si>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</si>
  <si>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</si>
  <si>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</si>
  <si>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</si>
  <si>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</si>
  <si>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</si>
  <si>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</si>
  <si>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</si>
  <si>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</si>
  <si>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</si>
  <si>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</si>
  <si>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</si>
  <si>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</si>
  <si>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</si>
  <si>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</si>
  <si>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</si>
  <si>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</si>
  <si>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</si>
  <si>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</si>
  <si>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</si>
  <si>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</si>
  <si>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</si>
  <si>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</si>
  <si>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</si>
  <si>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</si>
  <si>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</si>
  <si>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</si>
  <si>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</si>
  <si>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</si>
  <si>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</si>
  <si>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</si>
  <si>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</si>
  <si>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</si>
  <si>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</si>
  <si>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</si>
  <si>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</si>
  <si>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</si>
  <si>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</si>
  <si>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</si>
  <si>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</si>
  <si>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</si>
  <si>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</si>
  <si>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</si>
  <si>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</si>
  <si>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</si>
  <si>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</si>
  <si>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</si>
  <si>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</si>
  <si>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</si>
  <si>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</si>
  <si>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</si>
  <si>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</si>
  <si>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</si>
  <si>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</si>
  <si>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</si>
  <si>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</si>
  <si>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</si>
  <si>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</si>
  <si>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</si>
  <si>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</si>
  <si>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</si>
  <si>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</si>
  <si>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</si>
  <si>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</si>
  <si>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</si>
  <si>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</si>
  <si>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</si>
  <si>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</si>
  <si>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</si>
  <si>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</si>
  <si>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</si>
  <si>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</si>
  <si>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</si>
  <si>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</si>
  <si>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</si>
  <si>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</si>
  <si>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</si>
  <si>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</si>
  <si>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</si>
  <si>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</si>
  <si>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</si>
  <si>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</si>
  <si>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</si>
  <si>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</si>
  <si>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</si>
  <si>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</si>
  <si>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</si>
  <si>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</si>
  <si>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</si>
  <si>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</si>
  <si>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</si>
  <si>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</si>
  <si>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</si>
  <si>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</si>
  <si>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</si>
  <si>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</si>
  <si>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</si>
  <si>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</si>
  <si>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</si>
  <si>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</si>
  <si>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</si>
  <si>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</si>
  <si>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</si>
  <si>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</si>
  <si>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</si>
  <si>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</si>
  <si>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</si>
  <si>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</si>
  <si>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</si>
  <si>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</si>
  <si>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</si>
  <si>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</si>
  <si>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</si>
  <si>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</si>
  <si>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</si>
  <si>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</si>
  <si>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</si>
  <si>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</si>
  <si>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</si>
  <si>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</si>
  <si>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</si>
  <si>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</si>
  <si>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</si>
  <si>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</si>
  <si>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</si>
  <si>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</si>
  <si>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</si>
  <si>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</si>
  <si>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</si>
  <si>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</si>
  <si>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</si>
  <si>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</si>
  <si>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</si>
  <si>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</si>
  <si>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</si>
  <si>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</si>
  <si>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</si>
  <si>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</si>
  <si>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</si>
  <si>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</si>
  <si>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</si>
  <si>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</si>
  <si>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</si>
  <si>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</si>
  <si>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</si>
  <si>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</si>
  <si>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</si>
  <si>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</si>
  <si>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</si>
  <si>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</si>
  <si>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</si>
  <si>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</si>
  <si>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</si>
  <si>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</si>
  <si>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</si>
  <si>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</si>
  <si>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</si>
  <si>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</si>
  <si>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</si>
  <si>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</si>
  <si>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</si>
  <si>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</si>
  <si>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</si>
  <si>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</si>
  <si>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</si>
  <si>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</si>
  <si>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</si>
  <si>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</si>
  <si>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</si>
  <si>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</si>
  <si>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</si>
  <si>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</si>
  <si>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</si>
  <si>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</si>
  <si>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</si>
  <si>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</si>
  <si>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</si>
  <si>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</si>
  <si>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</si>
  <si>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</si>
  <si>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</si>
  <si>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</si>
  <si>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</si>
  <si>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</si>
  <si>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</si>
  <si>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</si>
  <si>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</si>
  <si>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</si>
  <si>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</si>
  <si>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</si>
  <si>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</si>
  <si>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</si>
  <si>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</si>
  <si>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</si>
  <si>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</si>
  <si>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</si>
  <si>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</si>
  <si>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</si>
  <si>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</si>
  <si>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</si>
  <si>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</si>
  <si>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</si>
  <si>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</si>
  <si>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</si>
  <si>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</si>
  <si>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</si>
  <si>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</si>
  <si>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</si>
  <si>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</si>
  <si>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</si>
  <si>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</si>
  <si>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</si>
  <si>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</si>
  <si>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</si>
  <si>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</si>
  <si>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</si>
  <si>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</si>
  <si>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</si>
  <si>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</si>
  <si>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</si>
  <si>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</si>
  <si>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</si>
  <si>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</si>
  <si>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</si>
  <si>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</si>
  <si>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</si>
  <si>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</si>
  <si>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</si>
  <si>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</si>
  <si>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</si>
  <si>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</si>
  <si>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</si>
  <si>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</si>
  <si>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</si>
  <si>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</si>
  <si>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</si>
  <si>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</si>
  <si>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</si>
  <si>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</si>
  <si>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</si>
  <si>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</si>
  <si>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</si>
  <si>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</si>
  <si>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</si>
  <si>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</si>
  <si>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</si>
  <si>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</si>
  <si>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</si>
  <si>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</si>
  <si>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</si>
  <si>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</si>
  <si>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</si>
  <si>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</si>
  <si>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</si>
  <si>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</si>
  <si>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</si>
  <si>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</si>
  <si>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</si>
  <si>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</si>
  <si>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</si>
  <si>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</si>
  <si>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</si>
  <si>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</si>
  <si>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</si>
  <si>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</si>
  <si>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</si>
  <si>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</si>
  <si>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</si>
  <si>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</si>
  <si>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</si>
  <si>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</si>
  <si>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</si>
  <si>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</si>
  <si>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</si>
  <si>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</si>
  <si>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</si>
  <si>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</si>
  <si>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</si>
  <si>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</si>
  <si>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</si>
  <si>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</si>
  <si>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</si>
  <si>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</si>
  <si>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</si>
  <si>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</si>
  <si>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</si>
  <si>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</si>
  <si>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</si>
  <si>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</si>
  <si>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</si>
  <si>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</si>
  <si>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</si>
  <si>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</si>
  <si>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</si>
  <si>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</si>
  <si>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</si>
  <si>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</si>
  <si>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</si>
  <si>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</si>
  <si>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</si>
  <si>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</si>
  <si>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</si>
  <si>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</si>
  <si>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</si>
  <si>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</si>
  <si>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</si>
  <si>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</si>
  <si>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</si>
  <si>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</si>
  <si>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</si>
  <si>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</si>
  <si>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</si>
  <si>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</si>
  <si>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</si>
  <si>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</si>
  <si>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</si>
  <si>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</si>
  <si>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</si>
  <si>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</si>
  <si>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</si>
  <si>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</si>
  <si>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</si>
  <si>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</si>
  <si>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</si>
  <si>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</si>
  <si>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</si>
  <si>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</si>
  <si>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</si>
  <si>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</si>
  <si>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</si>
  <si>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</si>
  <si>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</si>
  <si>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</si>
  <si>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</si>
  <si>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</si>
  <si>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</si>
  <si>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</si>
  <si>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</si>
  <si>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</si>
  <si>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</si>
  <si>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</si>
  <si>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</si>
  <si>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</si>
  <si>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</si>
  <si>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</si>
  <si>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</si>
  <si>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</si>
  <si>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</si>
  <si>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</si>
  <si>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</si>
  <si>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</si>
  <si>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</si>
  <si>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</si>
  <si>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</si>
  <si>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</si>
  <si>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</si>
  <si>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</si>
  <si>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</si>
  <si>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</si>
  <si>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</si>
  <si>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</si>
  <si>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</si>
  <si>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</si>
  <si>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</si>
  <si>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</si>
  <si>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</si>
  <si>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</si>
  <si>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</si>
  <si>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</si>
  <si>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</si>
  <si>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</si>
  <si>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</si>
  <si>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</si>
  <si>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</si>
  <si>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</si>
  <si>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</si>
  <si>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</si>
  <si>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</si>
  <si>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</si>
  <si>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</si>
  <si>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</si>
  <si>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</si>
  <si>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</si>
  <si>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</si>
  <si>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</si>
  <si>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</si>
  <si>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</si>
  <si>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</si>
  <si>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</si>
  <si>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</si>
  <si>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</si>
  <si>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</si>
  <si>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</si>
  <si>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</si>
  <si>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</si>
  <si>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</si>
  <si>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</si>
  <si>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</si>
  <si>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</si>
  <si>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</si>
  <si>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</si>
  <si>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</si>
  <si>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</si>
  <si>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</si>
  <si>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</si>
  <si>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</si>
  <si>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</si>
  <si>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</si>
  <si>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</si>
  <si>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</si>
  <si>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</si>
  <si>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</si>
  <si>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</si>
  <si>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</si>
  <si>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</si>
  <si>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</si>
  <si>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</si>
  <si>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</si>
  <si>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</si>
  <si>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</si>
  <si>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</si>
  <si>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</si>
  <si>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</si>
  <si>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</si>
  <si>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</si>
  <si>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</si>
  <si>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</si>
  <si>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</si>
  <si>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</si>
  <si>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</si>
  <si>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</si>
  <si>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</si>
  <si>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</si>
  <si>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</si>
  <si>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</si>
  <si>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</si>
  <si>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</si>
  <si>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</si>
  <si>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</si>
  <si>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</si>
  <si>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</si>
  <si>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</si>
  <si>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</si>
  <si>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</si>
  <si>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</si>
  <si>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</si>
  <si>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</si>
  <si>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</si>
  <si>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</si>
  <si>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</si>
  <si>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</si>
  <si>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</si>
  <si>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</si>
  <si>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</si>
  <si>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</si>
  <si>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</si>
  <si>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</si>
  <si>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</si>
  <si>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</si>
  <si>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</si>
  <si>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</si>
  <si>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</si>
  <si>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</si>
  <si>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</si>
  <si>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</si>
  <si>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</si>
  <si>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</si>
  <si>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</si>
  <si>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</si>
  <si>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</si>
  <si>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</si>
  <si>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</si>
  <si>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</si>
  <si>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</si>
  <si>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</si>
  <si>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</si>
  <si>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</si>
  <si>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</si>
  <si>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</si>
  <si>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</si>
  <si>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</si>
  <si>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</si>
  <si>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</si>
  <si>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</si>
  <si>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</si>
  <si>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</si>
  <si>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</si>
  <si>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</si>
  <si>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</si>
  <si>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</si>
  <si>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</si>
  <si>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</si>
  <si>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</si>
  <si>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</si>
  <si>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</si>
  <si>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</si>
  <si>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</si>
  <si>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</si>
  <si>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</si>
  <si>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</si>
  <si>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</si>
  <si>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</si>
  <si>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</si>
  <si>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</si>
  <si>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</si>
  <si>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</si>
  <si>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</si>
  <si>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</si>
  <si>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</si>
  <si>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</si>
  <si>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</si>
  <si>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</si>
  <si>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</si>
  <si>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</si>
  <si>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</si>
  <si>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</si>
  <si>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</si>
  <si>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</si>
  <si>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</si>
  <si>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</si>
  <si>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</si>
  <si>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</si>
  <si>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</si>
  <si>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</si>
  <si>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</si>
  <si>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</si>
  <si>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</si>
  <si>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</si>
  <si>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</si>
  <si>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</si>
  <si>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</si>
  <si>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</si>
  <si>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</si>
  <si>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</si>
  <si>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</si>
  <si>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</si>
  <si>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</si>
  <si>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</si>
  <si>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</si>
  <si>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</si>
  <si>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</si>
  <si>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</si>
  <si>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</si>
  <si>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</si>
  <si>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</si>
  <si>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</si>
  <si>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</si>
  <si>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</si>
  <si>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</si>
  <si>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</si>
  <si>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</si>
  <si>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</si>
  <si>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</si>
  <si>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</si>
  <si>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</si>
  <si>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</si>
  <si>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</si>
  <si>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</si>
  <si>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</si>
  <si>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</si>
  <si>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</si>
  <si>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</si>
  <si>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</si>
  <si>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</si>
  <si>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</si>
  <si>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</si>
  <si>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</si>
  <si>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</si>
  <si>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</si>
  <si>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</si>
  <si>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</si>
  <si>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</si>
  <si>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</si>
  <si>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</si>
  <si>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</si>
  <si>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</si>
  <si>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</si>
  <si>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</si>
  <si>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</si>
  <si>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</si>
  <si>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</si>
  <si>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</si>
  <si>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</si>
  <si>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</si>
  <si>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</si>
  <si>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</si>
  <si>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</si>
  <si>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</si>
  <si>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</si>
  <si>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</si>
  <si>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</si>
  <si>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</si>
  <si>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</si>
  <si>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</si>
  <si>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</si>
  <si>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</si>
  <si>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</si>
  <si>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</si>
  <si>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</si>
  <si>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</si>
  <si>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</si>
  <si>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</si>
  <si>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</si>
  <si>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</si>
  <si>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</si>
  <si>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</si>
  <si>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</si>
  <si>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</si>
  <si>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</si>
  <si>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</si>
  <si>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</si>
  <si>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</si>
  <si>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</si>
  <si>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</si>
  <si>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</si>
  <si>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</si>
  <si>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</si>
  <si>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</si>
  <si>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</si>
  <si>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</si>
  <si>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</si>
  <si>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</si>
  <si>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</si>
  <si>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</si>
  <si>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</si>
  <si>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</si>
  <si>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</si>
  <si>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</si>
  <si>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</si>
  <si>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</si>
  <si>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</si>
  <si>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</si>
  <si>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</si>
  <si>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</si>
  <si>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</si>
  <si>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</si>
  <si>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</si>
  <si>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</si>
  <si>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</si>
  <si>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</si>
  <si>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</si>
  <si>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</si>
  <si>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</si>
  <si>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</si>
  <si>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</si>
  <si>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</si>
  <si>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</si>
  <si>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</si>
  <si>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</si>
  <si>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</si>
  <si>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</si>
  <si>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</si>
  <si>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</si>
  <si>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</si>
  <si>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</si>
  <si>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</si>
  <si>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</si>
  <si>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</si>
  <si>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</si>
  <si>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</si>
  <si>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</si>
  <si>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</si>
  <si>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</si>
  <si>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</si>
  <si>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</si>
  <si>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</si>
  <si>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</si>
  <si>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</si>
  <si>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</si>
  <si>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</si>
  <si>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</si>
  <si>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</si>
  <si>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</si>
  <si>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</si>
  <si>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</si>
  <si>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</si>
  <si>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</si>
  <si>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</si>
  <si>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</si>
  <si>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</si>
  <si>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</si>
  <si>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</si>
  <si>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</si>
  <si>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</si>
  <si>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</si>
  <si>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</si>
  <si>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</si>
  <si>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</si>
  <si>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</si>
  <si>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</si>
  <si>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</si>
  <si>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</si>
  <si>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</si>
  <si>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</si>
  <si>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</si>
  <si>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</si>
  <si>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</si>
  <si>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</si>
  <si>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</si>
  <si>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</si>
  <si>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</si>
  <si>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</si>
  <si>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</si>
  <si>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</si>
  <si>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</si>
  <si>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</si>
  <si>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</si>
  <si>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</si>
  <si>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</si>
  <si>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</si>
  <si>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</si>
  <si>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</si>
  <si>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</si>
  <si>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</si>
  <si>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</si>
  <si>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</si>
  <si>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</si>
  <si>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</si>
  <si>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</si>
  <si>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</si>
  <si>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</si>
  <si>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</si>
  <si>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</si>
  <si>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</si>
  <si>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</si>
  <si>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</si>
  <si>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</si>
  <si>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</si>
  <si>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</si>
  <si>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</si>
  <si>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</si>
  <si>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</si>
  <si>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</si>
  <si>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</si>
  <si>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</si>
  <si>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</si>
  <si>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</si>
  <si>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</si>
  <si>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</si>
  <si>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</si>
  <si>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</si>
  <si>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</si>
  <si>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</si>
  <si>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</si>
  <si>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</si>
  <si>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</si>
  <si>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</si>
  <si>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</si>
  <si>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</si>
  <si>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</si>
  <si>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</si>
  <si>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</si>
  <si>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</si>
  <si>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</si>
  <si>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</si>
  <si>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</si>
  <si>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</si>
  <si>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</si>
  <si>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</si>
  <si>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</si>
  <si>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</si>
  <si>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</si>
  <si>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</si>
  <si>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</si>
  <si>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</si>
  <si>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</si>
  <si>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</si>
  <si>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</si>
  <si>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</si>
  <si>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</si>
  <si>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</si>
  <si>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</si>
  <si>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</si>
  <si>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</si>
  <si>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</si>
  <si>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</si>
  <si>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</si>
  <si>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</si>
  <si>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</si>
  <si>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</si>
  <si>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</si>
  <si>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</si>
  <si>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</si>
  <si>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</si>
  <si>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</si>
  <si>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</si>
  <si>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</si>
  <si>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</si>
  <si>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</si>
  <si>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</si>
  <si>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</si>
  <si>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</si>
  <si>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</si>
  <si>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</si>
  <si>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</si>
  <si>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</si>
  <si>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</si>
  <si>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</si>
  <si>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</si>
  <si>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</si>
  <si>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</si>
  <si>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</si>
  <si>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</si>
  <si>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</si>
  <si>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</si>
  <si>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</si>
  <si>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</si>
  <si>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</si>
  <si>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</si>
  <si>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</si>
  <si>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</si>
  <si>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</si>
  <si>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</si>
  <si>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</si>
  <si>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</si>
  <si>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</si>
  <si>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</si>
  <si>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</si>
  <si>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</si>
  <si>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</si>
  <si>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</si>
  <si>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</si>
  <si>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</si>
  <si>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</si>
  <si>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</si>
  <si>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</si>
  <si>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</si>
  <si>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</si>
  <si>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</si>
  <si>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</si>
  <si>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</si>
  <si>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</si>
  <si>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</si>
  <si>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</si>
  <si>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</si>
  <si>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</si>
  <si>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</si>
  <si>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</si>
  <si>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</si>
  <si>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</si>
  <si>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</si>
  <si>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</si>
  <si>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</si>
  <si>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</si>
  <si>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</si>
  <si>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</si>
  <si>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</si>
  <si>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</si>
  <si>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</si>
  <si>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</si>
  <si>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</si>
  <si>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</si>
  <si>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</si>
  <si>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</si>
  <si>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</si>
  <si>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</si>
  <si>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</si>
  <si>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</si>
  <si>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</si>
  <si>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</si>
  <si>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</si>
  <si>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</si>
  <si>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</si>
  <si>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</si>
  <si>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</si>
  <si>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</si>
  <si>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</si>
  <si>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</si>
  <si>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</si>
  <si>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</si>
  <si>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</si>
  <si>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</si>
  <si>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</si>
  <si>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</si>
  <si>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</si>
  <si>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</si>
  <si>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</si>
  <si>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</si>
  <si>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</si>
  <si>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</si>
  <si>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</si>
  <si>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</si>
  <si>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</si>
  <si>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</si>
  <si>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</si>
  <si>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</si>
  <si>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</si>
  <si>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</si>
  <si>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</si>
  <si>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</si>
  <si>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</si>
  <si>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</si>
  <si>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</si>
  <si>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</si>
  <si>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</si>
  <si>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</si>
  <si>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</si>
  <si>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</si>
  <si>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</si>
  <si>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</si>
  <si>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</si>
  <si>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</si>
  <si>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</si>
  <si>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</si>
  <si>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</si>
  <si>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</si>
  <si>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</si>
  <si>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</si>
  <si>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</si>
  <si>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</si>
  <si>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</si>
  <si>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</si>
  <si>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</si>
  <si>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</si>
  <si>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</si>
  <si>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</si>
  <si>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</si>
  <si>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</si>
  <si>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</si>
  <si>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</si>
  <si>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</si>
  <si>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</si>
  <si>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</si>
  <si>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</si>
  <si>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</si>
  <si>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</si>
  <si>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</si>
  <si>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</si>
  <si>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</si>
  <si>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</si>
  <si>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</si>
  <si>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</si>
  <si>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</si>
  <si>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</si>
  <si>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</si>
  <si>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</si>
  <si>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</si>
  <si>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</si>
  <si>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</si>
  <si>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</si>
  <si>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</si>
  <si>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</si>
  <si>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</si>
  <si>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</si>
  <si>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</si>
  <si>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t>
  </si>
  <si>
    <t>Lake County (Air Basin)</t>
  </si>
  <si>
    <t>Lake Tahoe</t>
  </si>
  <si>
    <t>Mojave Desert</t>
  </si>
  <si>
    <t>Mountain Counties</t>
  </si>
  <si>
    <t>North Central Coast</t>
  </si>
  <si>
    <t>Northeast Plateau</t>
  </si>
  <si>
    <t>Sacramento Valley</t>
  </si>
  <si>
    <t>Salton Sea</t>
  </si>
  <si>
    <t>San Diego (Air Basin)</t>
  </si>
  <si>
    <t>San Francisco Bay Area</t>
  </si>
  <si>
    <t>San Joaquin Valley</t>
  </si>
  <si>
    <t>South Central Coast</t>
  </si>
  <si>
    <t>Select Criteria and Toxic Air Pollutant Emission Factors for Passenger Autos</t>
  </si>
  <si>
    <t>Mdl Year: Aggregated</t>
  </si>
  <si>
    <t>Units: miles/day for VMT, trips/day for Trips, g/mile for RUNEX, PMBW and PMTW, g/trip for STREX, HTSK and</t>
  </si>
  <si>
    <t>RUNLS, g/vehicle/day for IDLEX, RESTL and DIURN</t>
  </si>
  <si>
    <t xml:space="preserve">Criteria </t>
  </si>
  <si>
    <t>Toxics</t>
  </si>
  <si>
    <t>Weighted ROG (g/mile)</t>
  </si>
  <si>
    <t>Lake County</t>
  </si>
  <si>
    <t xml:space="preserve">Project Life Criteria </t>
  </si>
  <si>
    <t>Project Life Toxics</t>
  </si>
  <si>
    <t>30 Year Project Life</t>
  </si>
  <si>
    <t>Project ROG (g/an.mile)</t>
  </si>
  <si>
    <t>Western Range</t>
  </si>
  <si>
    <t>Project 
Urban Household VMT</t>
  </si>
  <si>
    <t>Gallons Saved</t>
  </si>
  <si>
    <t xml:space="preserve">Total Program GHG Emission Reductions </t>
  </si>
  <si>
    <t xml:space="preserve">Total GHG Emission Reductions </t>
  </si>
  <si>
    <t>ROG 
Emission Reduction</t>
  </si>
  <si>
    <t>NOx 
Emission Reduction</t>
  </si>
  <si>
    <t>PM2.5 
Emission Reduction</t>
  </si>
  <si>
    <t>Diesel PM 
Emission Reduction</t>
  </si>
  <si>
    <t xml:space="preserve">Total GHG Emission Reductions per Total Program GGRF Funds </t>
  </si>
  <si>
    <t>Land Conserved</t>
  </si>
  <si>
    <t>Soil Benefit</t>
  </si>
  <si>
    <t>MTCO2e</t>
  </si>
  <si>
    <t>MTCO2e/$</t>
  </si>
  <si>
    <t xml:space="preserve"> MTCO2e/$</t>
  </si>
  <si>
    <t>acres</t>
  </si>
  <si>
    <t>gallons</t>
  </si>
  <si>
    <t xml:space="preserve">Transportation Fossil Fuel Use Reduction </t>
  </si>
  <si>
    <t>grams per pound</t>
  </si>
  <si>
    <t>g/lb</t>
  </si>
  <si>
    <t>Project Site Information</t>
  </si>
  <si>
    <t>hide</t>
  </si>
  <si>
    <t>Residential Zoning</t>
  </si>
  <si>
    <t>Development Rights Extinguished</t>
  </si>
  <si>
    <t>www.arb.ca.gov/cci-cobenefits</t>
  </si>
  <si>
    <t>Travel Cost Savings</t>
  </si>
  <si>
    <t>CalTrans Mileage Reimbursement Rates</t>
  </si>
  <si>
    <t>Personal Vehicles</t>
  </si>
  <si>
    <t>/mile</t>
  </si>
  <si>
    <t>Add any explanatory comments or references here</t>
  </si>
  <si>
    <t>Urban Household Average</t>
  </si>
  <si>
    <t>Urban New Single Family</t>
  </si>
  <si>
    <t>Rural Household Average</t>
  </si>
  <si>
    <t>of Average</t>
  </si>
  <si>
    <t>Single Family Adjustment</t>
  </si>
  <si>
    <t>New House Adjustment</t>
  </si>
  <si>
    <t>Rural New Single Family</t>
  </si>
  <si>
    <t>El Dorado (Tahoe Basin)</t>
  </si>
  <si>
    <t>Placer (Tahoe Basin)</t>
  </si>
  <si>
    <t>Project Number</t>
  </si>
  <si>
    <t>ALA</t>
  </si>
  <si>
    <t>ALP</t>
  </si>
  <si>
    <t>AMA</t>
  </si>
  <si>
    <t>BUT</t>
  </si>
  <si>
    <t>CAL</t>
  </si>
  <si>
    <t>COL</t>
  </si>
  <si>
    <t>FRE</t>
  </si>
  <si>
    <t>GLE</t>
  </si>
  <si>
    <t>HUM</t>
  </si>
  <si>
    <t>IMP</t>
  </si>
  <si>
    <t>INY</t>
  </si>
  <si>
    <t>KER</t>
  </si>
  <si>
    <t>KIN</t>
  </si>
  <si>
    <t>LAK</t>
  </si>
  <si>
    <t>LAS</t>
  </si>
  <si>
    <t>MAD</t>
  </si>
  <si>
    <t>MEN</t>
  </si>
  <si>
    <t>MPA</t>
  </si>
  <si>
    <t>MER</t>
  </si>
  <si>
    <t>MOD</t>
  </si>
  <si>
    <t>MON</t>
  </si>
  <si>
    <t>NAP</t>
  </si>
  <si>
    <t>NEV</t>
  </si>
  <si>
    <t>ORA</t>
  </si>
  <si>
    <t>PLA</t>
  </si>
  <si>
    <t>PLU</t>
  </si>
  <si>
    <t>RIV</t>
  </si>
  <si>
    <t>SAC</t>
  </si>
  <si>
    <t>SBT</t>
  </si>
  <si>
    <t>SBD</t>
  </si>
  <si>
    <t>SLO</t>
  </si>
  <si>
    <t>SCL</t>
  </si>
  <si>
    <t>SCR</t>
  </si>
  <si>
    <t>SHA</t>
  </si>
  <si>
    <t>SIS</t>
  </si>
  <si>
    <t>SOL</t>
  </si>
  <si>
    <t>SON</t>
  </si>
  <si>
    <t>STA</t>
  </si>
  <si>
    <t>SUT</t>
  </si>
  <si>
    <t>TRI</t>
  </si>
  <si>
    <t>TUL</t>
  </si>
  <si>
    <t>TUO</t>
  </si>
  <si>
    <t>VEN</t>
  </si>
  <si>
    <t>YOL</t>
  </si>
  <si>
    <t>YUB</t>
  </si>
  <si>
    <t>Abbrev.</t>
  </si>
  <si>
    <t>Public 
Project Name 
(alias)</t>
  </si>
  <si>
    <t>Current Use</t>
  </si>
  <si>
    <t>Cropland</t>
  </si>
  <si>
    <t>Grazing</t>
  </si>
  <si>
    <t>Carbon Stock Change Factor</t>
  </si>
  <si>
    <t>Forest</t>
  </si>
  <si>
    <t>Reference Carbon Stock by Soil Type</t>
  </si>
  <si>
    <t>Estimated Soil Carbon Stock</t>
  </si>
  <si>
    <t xml:space="preserve">Tracking Column 
(hide)
</t>
  </si>
  <si>
    <t>&gt;&gt; DO NOT MERGE CELLS &gt;&gt; Assign each differently characterized section to a new row.</t>
  </si>
  <si>
    <t>This is General Project Information for the entire easement. &lt;&lt; MAY MERGE CELLS &lt;&lt;</t>
  </si>
  <si>
    <t>Mountain</t>
  </si>
  <si>
    <t>BCAG</t>
  </si>
  <si>
    <t>SJ Valley</t>
  </si>
  <si>
    <t>AMBAG</t>
  </si>
  <si>
    <t>SLOCOG</t>
  </si>
  <si>
    <t>Santa Barbara County</t>
  </si>
  <si>
    <t>San Diego County</t>
  </si>
  <si>
    <t>VMT Calculations (hide)</t>
  </si>
  <si>
    <t>Utility Calculations (hide)</t>
  </si>
  <si>
    <t>Soil Carbon Calculations (hide)</t>
  </si>
  <si>
    <t>18/19</t>
  </si>
  <si>
    <t>Site Geography</t>
  </si>
  <si>
    <t>14/15</t>
  </si>
  <si>
    <t>15/16</t>
  </si>
  <si>
    <t>16/17</t>
  </si>
  <si>
    <t>17/18</t>
  </si>
  <si>
    <t>19/20</t>
  </si>
  <si>
    <t>CCIRTS Reference Name</t>
  </si>
  <si>
    <t>Total Project Cost</t>
  </si>
  <si>
    <t>Program Co-Benefits Summary (Project Lifetime: 30 years)</t>
  </si>
  <si>
    <t>Total Co-Benefits Summary (Project Lifetime: 30 years)</t>
  </si>
  <si>
    <t>Residential: 2 ac/du</t>
  </si>
  <si>
    <t>Rural Res. : 10 ac/du</t>
  </si>
  <si>
    <t>Grade                               Residential Density Reduction</t>
  </si>
  <si>
    <t>CON</t>
  </si>
  <si>
    <t>ELD</t>
  </si>
  <si>
    <t>LOS</t>
  </si>
  <si>
    <t>MAR</t>
  </si>
  <si>
    <t>MNT</t>
  </si>
  <si>
    <t>SDG</t>
  </si>
  <si>
    <t>SFO</t>
  </si>
  <si>
    <t>SJQ</t>
  </si>
  <si>
    <t>SMT</t>
  </si>
  <si>
    <t>SBA</t>
  </si>
  <si>
    <t>SRA</t>
  </si>
  <si>
    <t>TEH</t>
  </si>
  <si>
    <t>DNT</t>
  </si>
  <si>
    <t>Program</t>
  </si>
  <si>
    <t>Solicitation
Fiscal Year (##/##)</t>
  </si>
  <si>
    <t>Project Implementation Year</t>
  </si>
  <si>
    <t>Zoning Density Defaults</t>
  </si>
  <si>
    <t>Zoning Type</t>
  </si>
  <si>
    <t>Density</t>
  </si>
  <si>
    <t>Units</t>
  </si>
  <si>
    <t>Urban VMT
mi/du-yr</t>
  </si>
  <si>
    <t>Rural VMT
mi/du-yr</t>
  </si>
  <si>
    <t>Total Development 
Rights Anticipated
(Calculated)</t>
  </si>
  <si>
    <t>20/21</t>
  </si>
  <si>
    <t>21/22</t>
  </si>
  <si>
    <t>22/23</t>
  </si>
  <si>
    <t>23/24</t>
  </si>
  <si>
    <t>25/26</t>
  </si>
  <si>
    <t>26/27</t>
  </si>
  <si>
    <t>27/28</t>
  </si>
  <si>
    <t>28/29</t>
  </si>
  <si>
    <t>29/30</t>
  </si>
  <si>
    <t>30/31</t>
  </si>
  <si>
    <t>Total Area Assessed
(acres)</t>
  </si>
  <si>
    <t>Program
GGRF Funds 
Requested</t>
  </si>
  <si>
    <t>Other
GGRF Funds 
Requested</t>
  </si>
  <si>
    <t>Non
GGRF Funds 
Leveraged</t>
  </si>
  <si>
    <t>Closest City, 
Unincorporated Community, 
or 
Census Designated Place</t>
  </si>
  <si>
    <t>Ineligible Acreage for Development</t>
  </si>
  <si>
    <t>Acreage 
with Grades 
&lt;15%</t>
  </si>
  <si>
    <t>Acreage 
with Grades 
15%-20%</t>
  </si>
  <si>
    <t>Acreage 
with Grades 
20%-25%</t>
  </si>
  <si>
    <t>Acreage 
with Grades 
25%-30%</t>
  </si>
  <si>
    <t>Acreage 
with Grades 
&gt;30%</t>
  </si>
  <si>
    <t>Summed Acreage</t>
  </si>
  <si>
    <t>Reference
Residential Zone (Zoning)</t>
  </si>
  <si>
    <t>Reference
Residential Zone 
(acres)</t>
  </si>
  <si>
    <t>$</t>
  </si>
  <si>
    <t>Total GHG Emission Reductions per Total Cost</t>
  </si>
  <si>
    <t>Total Development 
Rights Planned
(Manual)</t>
  </si>
  <si>
    <t>Calculated Residential from Reference Density</t>
  </si>
  <si>
    <t>Isolated Community Residential DU Count</t>
  </si>
  <si>
    <t>Benefits Calculator Tool</t>
  </si>
  <si>
    <t xml:space="preserve">California Climate Investments </t>
  </si>
  <si>
    <t>www.arb.ca.gov/cci-resources</t>
  </si>
  <si>
    <t>· Questions on this Benefits Calculator Tool should be sent to:</t>
  </si>
  <si>
    <t>Required input</t>
  </si>
  <si>
    <t>Optional input*</t>
  </si>
  <si>
    <t xml:space="preserve">· For more information on California Climate Investments, see: </t>
  </si>
  <si>
    <t>Output field (not modifiable)</t>
  </si>
  <si>
    <t>www.caclimateinvestments.ca.gov</t>
  </si>
  <si>
    <t>Helpful hints</t>
  </si>
  <si>
    <t>*See "Documentation" tab for additional information</t>
  </si>
  <si>
    <t>· Questions pertaining to the program guidelines, management and operation should be sent to the agency program contact.</t>
  </si>
  <si>
    <t>This tool will be completed by Agency staff but is available for public review.  Applicants do not need to use this tool.</t>
  </si>
  <si>
    <t>Data outputs from the following third-party tools are required to use this Benefits Calculator Tool:</t>
  </si>
  <si>
    <t xml:space="preserve">Available at: </t>
  </si>
  <si>
    <t>Available at:</t>
  </si>
  <si>
    <t> TIGERweb</t>
  </si>
  <si>
    <t> SoilWeb</t>
  </si>
  <si>
    <t>https://tigerweb.geo.census.gov/</t>
  </si>
  <si>
    <t>https://casoilresource.lawr.ucdavis.edu/gmap/</t>
  </si>
  <si>
    <t xml:space="preserve">This Benefits Calculator Tool requires data inputs obtained from several third-party tools.  </t>
  </si>
  <si>
    <t>Information for using each of these tools is available in the Quantification Methodology</t>
  </si>
  <si>
    <t>Alameda_2015</t>
  </si>
  <si>
    <t>Alameda_2016</t>
  </si>
  <si>
    <t>Alpine_2015</t>
  </si>
  <si>
    <t>Alpine_2016</t>
  </si>
  <si>
    <t>Amador_2015</t>
  </si>
  <si>
    <t>Amador_2016</t>
  </si>
  <si>
    <t>Butte_2015</t>
  </si>
  <si>
    <t>Butte_2016</t>
  </si>
  <si>
    <t>Calaveras_2015</t>
  </si>
  <si>
    <t>Calaveras_2016</t>
  </si>
  <si>
    <t>Colusa_2015</t>
  </si>
  <si>
    <t>Colusa_2016</t>
  </si>
  <si>
    <t>Contra Costa_2015</t>
  </si>
  <si>
    <t>Contra Costa_2016</t>
  </si>
  <si>
    <t>Del Norte_2015</t>
  </si>
  <si>
    <t>Del Norte_2016</t>
  </si>
  <si>
    <t>El Dorado_2015</t>
  </si>
  <si>
    <t>El Dorado_2016</t>
  </si>
  <si>
    <t>Fresno_2015</t>
  </si>
  <si>
    <t>Fresno_2016</t>
  </si>
  <si>
    <t>Glenn_2015</t>
  </si>
  <si>
    <t>Glenn_2016</t>
  </si>
  <si>
    <t>Humboldt_2015</t>
  </si>
  <si>
    <t>Humboldt_2016</t>
  </si>
  <si>
    <t>Imperial_2015</t>
  </si>
  <si>
    <t>Imperial_2016</t>
  </si>
  <si>
    <t>Inyo_2015</t>
  </si>
  <si>
    <t>Inyo_2016</t>
  </si>
  <si>
    <t>Kern_2015</t>
  </si>
  <si>
    <t>Kern_2016</t>
  </si>
  <si>
    <t>Kings_2015</t>
  </si>
  <si>
    <t>Kings_2016</t>
  </si>
  <si>
    <t>Lake_2015</t>
  </si>
  <si>
    <t>Lake_2016</t>
  </si>
  <si>
    <t>Lassen_2015</t>
  </si>
  <si>
    <t>Lassen_2016</t>
  </si>
  <si>
    <t>Los Angeles_2015</t>
  </si>
  <si>
    <t>Los Angeles_2016</t>
  </si>
  <si>
    <t>Madera_2015</t>
  </si>
  <si>
    <t>Madera_2016</t>
  </si>
  <si>
    <t>Marin_2015</t>
  </si>
  <si>
    <t>Marin_2016</t>
  </si>
  <si>
    <t>Mariposa_2015</t>
  </si>
  <si>
    <t>Mariposa_2016</t>
  </si>
  <si>
    <t>Mendocino_2015</t>
  </si>
  <si>
    <t>Mendocino_2016</t>
  </si>
  <si>
    <t>Merced_2015</t>
  </si>
  <si>
    <t>Merced_2016</t>
  </si>
  <si>
    <t>Modoc_2015</t>
  </si>
  <si>
    <t>Modoc_2016</t>
  </si>
  <si>
    <t>Mono_2015</t>
  </si>
  <si>
    <t>Mono_2016</t>
  </si>
  <si>
    <t>Monterey_2015</t>
  </si>
  <si>
    <t>Monterey_2016</t>
  </si>
  <si>
    <t>Napa_2015</t>
  </si>
  <si>
    <t>Napa_2016</t>
  </si>
  <si>
    <t>Nevada_2015</t>
  </si>
  <si>
    <t>Nevada_2016</t>
  </si>
  <si>
    <t>Orange_2015</t>
  </si>
  <si>
    <t>Orange_2016</t>
  </si>
  <si>
    <t>Placer_2015</t>
  </si>
  <si>
    <t>Placer_2016</t>
  </si>
  <si>
    <t>Plumas_2015</t>
  </si>
  <si>
    <t>Plumas_2016</t>
  </si>
  <si>
    <t>Riverside_2015</t>
  </si>
  <si>
    <t>Riverside_2016</t>
  </si>
  <si>
    <t>Sacramento_2015</t>
  </si>
  <si>
    <t>Sacramento_2016</t>
  </si>
  <si>
    <t>San Benito_2015</t>
  </si>
  <si>
    <t>San Benito_2016</t>
  </si>
  <si>
    <t>San Bernardino_2015</t>
  </si>
  <si>
    <t>San Bernardino_2016</t>
  </si>
  <si>
    <t>San Diego_2015</t>
  </si>
  <si>
    <t>San Diego_2016</t>
  </si>
  <si>
    <t>San Francisco_2015</t>
  </si>
  <si>
    <t>San Francisco_2016</t>
  </si>
  <si>
    <t>San Joaquin_2015</t>
  </si>
  <si>
    <t>San Joaquin_2016</t>
  </si>
  <si>
    <t>San Luis Obispo_2015</t>
  </si>
  <si>
    <t>San Luis Obispo_2016</t>
  </si>
  <si>
    <t>San Mateo_2015</t>
  </si>
  <si>
    <t>San Mateo_2016</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</si>
  <si>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</si>
  <si>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</si>
  <si>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</si>
  <si>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</si>
  <si>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</si>
  <si>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</si>
  <si>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</si>
  <si>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</si>
  <si>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</si>
  <si>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</si>
  <si>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</si>
  <si>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</si>
  <si>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Solano_2015</t>
  </si>
  <si>
    <t>Solano_2016</t>
  </si>
  <si>
    <t>Sonoma_2015</t>
  </si>
  <si>
    <t>Sonoma_2016</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</si>
  <si>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</si>
  <si>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</si>
  <si>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</si>
  <si>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</si>
  <si>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</si>
  <si>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</si>
  <si>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</si>
  <si>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</si>
  <si>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</si>
  <si>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</si>
  <si>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</si>
  <si>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</si>
  <si>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</si>
  <si>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</si>
  <si>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</si>
  <si>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</si>
  <si>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</si>
  <si>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</si>
  <si>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</si>
  <si>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</si>
  <si>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</si>
  <si>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</si>
  <si>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</si>
  <si>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</si>
  <si>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</si>
  <si>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</si>
  <si>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</si>
  <si>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</si>
  <si>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</si>
  <si>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</si>
  <si>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</si>
  <si>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</si>
  <si>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</si>
  <si>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</si>
  <si>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</si>
  <si>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</si>
  <si>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</si>
  <si>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</si>
  <si>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</si>
  <si>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</si>
  <si>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</si>
  <si>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</si>
  <si>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</si>
  <si>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</si>
  <si>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</si>
  <si>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</si>
  <si>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</si>
  <si>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</si>
  <si>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</si>
  <si>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</si>
  <si>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</si>
  <si>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</si>
  <si>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</si>
  <si>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</si>
  <si>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</si>
  <si>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</si>
  <si>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</si>
  <si>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</si>
  <si>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</si>
  <si>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</si>
  <si>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</si>
  <si>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</si>
  <si>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</si>
  <si>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</si>
  <si>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</si>
  <si>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</si>
  <si>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</si>
  <si>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</si>
  <si>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</si>
  <si>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</si>
  <si>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</si>
  <si>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</si>
  <si>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</si>
  <si>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</si>
  <si>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</si>
  <si>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</si>
  <si>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</si>
  <si>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</si>
  <si>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</si>
  <si>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</si>
  <si>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</si>
  <si>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</si>
  <si>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</si>
  <si>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</si>
  <si>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</si>
  <si>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</si>
  <si>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</si>
  <si>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</si>
  <si>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</si>
  <si>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</si>
  <si>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</si>
  <si>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</si>
  <si>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</si>
  <si>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</si>
  <si>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</si>
  <si>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</si>
  <si>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</si>
  <si>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</si>
  <si>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</si>
  <si>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</si>
  <si>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</si>
  <si>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</si>
  <si>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</si>
  <si>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</si>
  <si>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</si>
  <si>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</si>
  <si>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</si>
  <si>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</si>
  <si>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</si>
  <si>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</si>
  <si>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</si>
  <si>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</si>
  <si>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</si>
  <si>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</si>
  <si>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</si>
  <si>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</si>
  <si>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</si>
  <si>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</si>
  <si>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</si>
  <si>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</si>
  <si>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</si>
  <si>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</si>
  <si>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</si>
  <si>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</si>
  <si>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</si>
  <si>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</si>
  <si>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</si>
  <si>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</si>
  <si>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</si>
  <si>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</si>
  <si>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</si>
  <si>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</si>
  <si>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</si>
  <si>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</si>
  <si>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</si>
  <si>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</si>
  <si>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</si>
  <si>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</si>
  <si>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</si>
  <si>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</si>
  <si>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</si>
  <si>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</si>
  <si>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</si>
  <si>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</si>
  <si>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</si>
  <si>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</si>
  <si>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</si>
  <si>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</si>
  <si>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</si>
  <si>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</si>
  <si>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</si>
  <si>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</si>
  <si>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</si>
  <si>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</si>
  <si>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</si>
  <si>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</si>
  <si>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</si>
  <si>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</si>
  <si>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</si>
  <si>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</si>
  <si>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</si>
  <si>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</si>
  <si>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</si>
  <si>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</si>
  <si>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</si>
  <si>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</si>
  <si>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</si>
  <si>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</si>
  <si>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</si>
  <si>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</si>
  <si>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</si>
  <si>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</si>
  <si>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</si>
  <si>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</si>
  <si>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</si>
  <si>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</si>
  <si>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</si>
  <si>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</si>
  <si>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</si>
  <si>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</si>
  <si>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</si>
  <si>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</si>
  <si>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</si>
  <si>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</si>
  <si>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</si>
  <si>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</si>
  <si>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</si>
  <si>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</si>
  <si>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</si>
  <si>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</si>
  <si>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</si>
  <si>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</si>
  <si>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</si>
  <si>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</si>
  <si>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</si>
  <si>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</si>
  <si>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</si>
  <si>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</si>
  <si>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</si>
  <si>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</si>
  <si>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</si>
  <si>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</si>
  <si>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</si>
  <si>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</si>
  <si>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</si>
  <si>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</si>
  <si>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</si>
  <si>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</si>
  <si>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</si>
  <si>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</si>
  <si>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</si>
  <si>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</si>
  <si>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</si>
  <si>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</si>
  <si>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</si>
  <si>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</si>
  <si>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</si>
  <si>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</si>
  <si>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</si>
  <si>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</si>
  <si>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</si>
  <si>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</si>
  <si>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</si>
  <si>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</si>
  <si>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</si>
  <si>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</si>
  <si>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</si>
  <si>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</si>
  <si>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</si>
  <si>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</si>
  <si>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</si>
  <si>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</si>
  <si>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</si>
  <si>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</si>
  <si>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</si>
  <si>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</si>
  <si>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</si>
  <si>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</si>
  <si>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</si>
  <si>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</si>
  <si>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</si>
  <si>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</si>
  <si>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</si>
  <si>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</si>
  <si>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</si>
  <si>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</si>
  <si>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</si>
  <si>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</si>
  <si>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</si>
  <si>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</si>
  <si>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</si>
  <si>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</si>
  <si>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</si>
  <si>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</si>
  <si>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</si>
  <si>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</si>
  <si>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</si>
  <si>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</si>
  <si>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</si>
  <si>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</si>
  <si>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</si>
  <si>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</si>
  <si>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</si>
  <si>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</si>
  <si>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</si>
  <si>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</si>
  <si>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</si>
  <si>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</si>
  <si>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</si>
  <si>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</si>
  <si>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</si>
  <si>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</si>
  <si>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</si>
  <si>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</si>
  <si>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</si>
  <si>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</si>
  <si>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</si>
  <si>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</si>
  <si>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</si>
  <si>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</si>
  <si>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</si>
  <si>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</si>
  <si>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</si>
  <si>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</si>
  <si>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</si>
  <si>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</si>
  <si>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</si>
  <si>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</si>
  <si>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</si>
  <si>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</si>
  <si>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</si>
  <si>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</si>
  <si>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</si>
  <si>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</si>
  <si>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</si>
  <si>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</si>
  <si>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</si>
  <si>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</si>
  <si>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</si>
  <si>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</si>
  <si>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</si>
  <si>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</si>
  <si>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</si>
  <si>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</si>
  <si>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</si>
  <si>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</si>
  <si>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</si>
  <si>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</si>
  <si>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</si>
  <si>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</si>
  <si>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</si>
  <si>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</si>
  <si>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</si>
  <si>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</si>
  <si>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</si>
  <si>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</si>
  <si>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</si>
  <si>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</si>
  <si>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</si>
  <si>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</si>
  <si>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</si>
  <si>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</si>
  <si>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</si>
  <si>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</si>
  <si>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</si>
  <si>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</si>
  <si>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</si>
  <si>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</si>
  <si>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</si>
  <si>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</si>
  <si>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</si>
  <si>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</si>
  <si>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</si>
  <si>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</si>
  <si>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</si>
  <si>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</si>
  <si>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</si>
  <si>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</si>
  <si>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</si>
  <si>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</si>
  <si>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</si>
  <si>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</si>
  <si>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</si>
  <si>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</si>
  <si>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</si>
  <si>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</si>
  <si>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</si>
  <si>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</si>
  <si>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</si>
  <si>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</si>
  <si>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</si>
  <si>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</si>
  <si>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</si>
  <si>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</si>
  <si>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</si>
  <si>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</si>
  <si>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</si>
  <si>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</si>
  <si>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</si>
  <si>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</si>
  <si>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</si>
  <si>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</si>
  <si>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</si>
  <si>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</si>
  <si>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</si>
  <si>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</si>
  <si>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</si>
  <si>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</si>
  <si>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</si>
  <si>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</si>
  <si>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</si>
  <si>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</si>
  <si>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</si>
  <si>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</si>
  <si>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</si>
  <si>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</si>
  <si>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</si>
  <si>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</si>
  <si>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</si>
  <si>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</si>
  <si>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</si>
  <si>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</si>
  <si>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</si>
  <si>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</si>
  <si>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</si>
  <si>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</si>
  <si>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</si>
  <si>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</si>
  <si>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</si>
  <si>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</si>
  <si>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</si>
  <si>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</si>
  <si>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</si>
  <si>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</si>
  <si>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</si>
  <si>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</si>
  <si>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</si>
  <si>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</si>
  <si>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</si>
  <si>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</si>
  <si>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</si>
  <si>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</si>
  <si>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</si>
  <si>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</si>
  <si>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</si>
  <si>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</si>
  <si>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</si>
  <si>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</si>
  <si>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</si>
  <si>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</si>
  <si>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</si>
  <si>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</si>
  <si>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</si>
  <si>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</si>
  <si>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</si>
  <si>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</si>
  <si>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</si>
  <si>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</si>
  <si>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</si>
  <si>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</si>
  <si>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</si>
  <si>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</si>
  <si>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</si>
  <si>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</si>
  <si>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</si>
  <si>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</si>
  <si>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</si>
  <si>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</si>
  <si>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</si>
  <si>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</si>
  <si>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</si>
  <si>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</si>
  <si>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</si>
  <si>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</si>
  <si>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</si>
  <si>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</si>
  <si>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</si>
  <si>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</si>
  <si>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</si>
  <si>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</si>
  <si>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</si>
  <si>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</si>
  <si>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</si>
  <si>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</si>
  <si>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</si>
  <si>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</si>
  <si>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</si>
  <si>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</si>
  <si>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</si>
  <si>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</si>
  <si>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</si>
  <si>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</si>
  <si>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</si>
  <si>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</si>
  <si>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</si>
  <si>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</si>
  <si>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</si>
  <si>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</si>
  <si>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</si>
  <si>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</si>
  <si>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</si>
  <si>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</si>
  <si>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</si>
  <si>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</si>
  <si>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</si>
  <si>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</si>
  <si>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</si>
  <si>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</si>
  <si>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</si>
  <si>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</si>
  <si>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</si>
  <si>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</si>
  <si>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</si>
  <si>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</si>
  <si>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</si>
  <si>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</si>
  <si>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</si>
  <si>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</si>
  <si>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</si>
  <si>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</si>
  <si>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</si>
  <si>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</si>
  <si>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</si>
  <si>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</si>
  <si>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</si>
  <si>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</si>
  <si>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</si>
  <si>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</si>
  <si>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</si>
  <si>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</si>
  <si>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</si>
  <si>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</si>
  <si>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</si>
  <si>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</si>
  <si>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</si>
  <si>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</si>
  <si>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</si>
  <si>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</si>
  <si>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</si>
  <si>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</si>
  <si>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</si>
  <si>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</si>
  <si>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</si>
  <si>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</si>
  <si>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</si>
  <si>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</si>
  <si>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</si>
  <si>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</si>
  <si>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</si>
  <si>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</si>
  <si>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</si>
  <si>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</si>
  <si>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</si>
  <si>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</si>
  <si>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</si>
  <si>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</si>
  <si>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</si>
  <si>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</si>
  <si>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</si>
  <si>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</si>
  <si>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</si>
  <si>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</si>
  <si>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</si>
  <si>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</si>
  <si>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</si>
  <si>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</si>
  <si>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</si>
  <si>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</si>
  <si>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</si>
  <si>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</si>
  <si>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</si>
  <si>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</si>
  <si>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</si>
  <si>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</si>
  <si>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</si>
  <si>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</si>
  <si>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</si>
  <si>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</si>
  <si>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</si>
  <si>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</si>
  <si>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</si>
  <si>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</si>
  <si>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</si>
  <si>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</si>
  <si>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</si>
  <si>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</si>
  <si>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</si>
  <si>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</si>
  <si>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</si>
  <si>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</si>
  <si>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</si>
  <si>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</si>
  <si>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</si>
  <si>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</si>
  <si>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</si>
  <si>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</si>
  <si>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</si>
  <si>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</si>
  <si>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Calendar Year: 2017, 2018, 2019, 2020, 2021, 2022, 2023, 2024, 2025, 2026, 2027, 2028, 2029, 2030, 2031, 2032, 2033, 2034,</t>
  </si>
  <si>
    <t>2035, 2036, 2037, 2038, 2039, 2040, 2041, 2042, 2043, 2044, 2045, 2046, 2047, 2048, 2049, 2050</t>
  </si>
  <si>
    <t>Calendar Year: 2017, 2018, 2019, 2020, 2021, 2022, 2023, 2024, 2025, 2026, 2027, 2028, 2029, 2030, 2031, 2032, 2033, 2034, 2035, 2036,</t>
  </si>
  <si>
    <t>2037, 2038, 2039, 2040, 2041, 2042, 2043, 2044, 2045, 2046, 2047, 2048, 2049, 2050</t>
  </si>
  <si>
    <t xml:space="preserve">* Passenger auto GHGs are annually weighted to account for the four different vehicle class types (LDA, LDT1, LDT2, MDV). The </t>
  </si>
  <si>
    <t>emissions per day (g CO2e/day). The summation of the emissions per day values is divided by the summation of the associated annual vehicle</t>
  </si>
  <si>
    <t>miles traveled (VMT) (miles/day) driven by each vehicle class using both diesel and gasoline. The final result is an annually weighted GHG</t>
  </si>
  <si>
    <t>Calendar Year: 2015, 2016, 2017, 2018, 2019, 2020, 2021, 2022, 2023, 2024, 2025, 2026, 2027, 2028, 2029, 2030, 2031,</t>
  </si>
  <si>
    <t>2032, 2033, 2034, 2035, 2036, 2037, 2038, 2039, 2040, 2041, 2042, 2043, 2044, 2045, 2046, 2047, 2048, 2049, 2050</t>
  </si>
  <si>
    <t>RUNEX emission factor (g/mile) for each vehicle class type using both diesel and gasoline is multiplied by the associated vehicle</t>
  </si>
  <si>
    <t>miles traveled (VMT) (miles/day) to generate a daily emissions output (g/day). The annual VMT driven by each vehicle class and</t>
  </si>
  <si>
    <t>* Passenger auto criteria pollutant and toxic air contaminant emission factors are annually weighted to account for the</t>
  </si>
  <si>
    <t>the calculated emissions output (g/day) are both aggregated separately.   The aggregated emissions output (g/day) is divided by</t>
  </si>
  <si>
    <t>the aggregated VMT (miles/day) of the four vehicle class types. The final result is an annually weighted emission factor in grams</t>
  </si>
  <si>
    <t>per mile (g/mile) for each air pollutant.</t>
  </si>
  <si>
    <t>https://www.arb.ca.gov/emfac/2017/</t>
  </si>
  <si>
    <t>EMFAC2017 (v1.0.2) Emissions</t>
  </si>
  <si>
    <r>
      <rPr>
        <b/>
        <sz val="12"/>
        <color rgb="FF000000"/>
        <rFont val="Avenir LT Std 55 Roman"/>
        <family val="2"/>
      </rPr>
      <t>weighting is calculated as follows:</t>
    </r>
    <r>
      <rPr>
        <sz val="12"/>
        <color rgb="FF000000"/>
        <rFont val="Avenir LT Std 55 Roman"/>
        <family val="2"/>
      </rPr>
      <t xml:space="preserve"> The annual fuel consumption (gallons/day) from each vehicle class type using both diesel and gasoline is</t>
    </r>
  </si>
  <si>
    <r>
      <t>calculated and multiplied by the relevant fuel specific Low Carbon Fuel Standard (LCFS) emission factor (gCO</t>
    </r>
    <r>
      <rPr>
        <vertAlign val="subscript"/>
        <sz val="12"/>
        <color rgb="FF000000"/>
        <rFont val="Avenir LT Std 55 Roman"/>
        <family val="2"/>
      </rPr>
      <t>2</t>
    </r>
    <r>
      <rPr>
        <sz val="12"/>
        <color rgb="FF000000"/>
        <rFont val="Avenir LT Std 55 Roman"/>
        <family val="2"/>
      </rPr>
      <t>e/gallon) to generate values in</t>
    </r>
  </si>
  <si>
    <r>
      <t>emission factor in grams of carbon dioxide equivalent (CO</t>
    </r>
    <r>
      <rPr>
        <vertAlign val="subscript"/>
        <sz val="12"/>
        <color rgb="FF000000"/>
        <rFont val="Avenir LT Std 55 Roman"/>
        <family val="2"/>
      </rPr>
      <t>2</t>
    </r>
    <r>
      <rPr>
        <sz val="12"/>
        <color rgb="FF000000"/>
        <rFont val="Avenir LT Std 55 Roman"/>
        <family val="2"/>
      </rPr>
      <t>e) per mile (gCO</t>
    </r>
    <r>
      <rPr>
        <vertAlign val="subscript"/>
        <sz val="12"/>
        <color rgb="FF000000"/>
        <rFont val="Avenir LT Std 55 Roman"/>
        <family val="2"/>
      </rPr>
      <t>2</t>
    </r>
    <r>
      <rPr>
        <sz val="12"/>
        <color rgb="FF000000"/>
        <rFont val="Avenir LT Std 55 Roman"/>
        <family val="2"/>
      </rPr>
      <t>e/mile).</t>
    </r>
  </si>
  <si>
    <r>
      <t>gCO</t>
    </r>
    <r>
      <rPr>
        <b/>
        <vertAlign val="subscript"/>
        <sz val="12"/>
        <rFont val="Avenir LT Std 55 Roman"/>
        <family val="2"/>
      </rPr>
      <t>2</t>
    </r>
    <r>
      <rPr>
        <b/>
        <sz val="12"/>
        <rFont val="Avenir LT Std 55 Roman"/>
        <family val="2"/>
      </rPr>
      <t>e/mile</t>
    </r>
  </si>
  <si>
    <r>
      <t>Project GHG (MTCO2</t>
    </r>
    <r>
      <rPr>
        <b/>
        <vertAlign val="subscript"/>
        <sz val="12"/>
        <color rgb="FF000000"/>
        <rFont val="Avenir LT Std 55 Roman"/>
        <family val="2"/>
      </rPr>
      <t>e</t>
    </r>
    <r>
      <rPr>
        <b/>
        <sz val="12"/>
        <color rgb="FF000000"/>
        <rFont val="Avenir LT Std 55 Roman"/>
        <family val="2"/>
      </rPr>
      <t>/ annual mile)</t>
    </r>
  </si>
  <si>
    <r>
      <rPr>
        <b/>
        <sz val="12"/>
        <rFont val="Avenir LT Std 55 Roman"/>
        <family val="2"/>
      </rPr>
      <t>four different vehicle class types (LDA, LDT1, LDT2, MDV). The weighting is calculated as follows:</t>
    </r>
    <r>
      <rPr>
        <sz val="12"/>
        <rFont val="Avenir LT Std 55 Roman"/>
        <family val="2"/>
      </rPr>
      <t xml:space="preserve"> Each criteria and toxic</t>
    </r>
  </si>
  <si>
    <r>
      <t>Weighted NO</t>
    </r>
    <r>
      <rPr>
        <b/>
        <vertAlign val="subscript"/>
        <sz val="12"/>
        <rFont val="Avenir LT Std 55 Roman"/>
        <family val="2"/>
      </rPr>
      <t>x</t>
    </r>
    <r>
      <rPr>
        <b/>
        <sz val="12"/>
        <rFont val="Avenir LT Std 55 Roman"/>
        <family val="2"/>
      </rPr>
      <t xml:space="preserve"> (g/mile)</t>
    </r>
  </si>
  <si>
    <r>
      <t>Total 
PM</t>
    </r>
    <r>
      <rPr>
        <b/>
        <vertAlign val="subscript"/>
        <sz val="12"/>
        <rFont val="Avenir LT Std 55 Roman"/>
        <family val="2"/>
      </rPr>
      <t>10</t>
    </r>
    <r>
      <rPr>
        <b/>
        <sz val="12"/>
        <rFont val="Avenir LT Std 55 Roman"/>
        <family val="2"/>
      </rPr>
      <t xml:space="preserve"> (g/mile)</t>
    </r>
  </si>
  <si>
    <r>
      <t>Total PM</t>
    </r>
    <r>
      <rPr>
        <b/>
        <vertAlign val="subscript"/>
        <sz val="12"/>
        <rFont val="Avenir LT Std 55 Roman"/>
        <family val="2"/>
      </rPr>
      <t>2.5</t>
    </r>
    <r>
      <rPr>
        <b/>
        <sz val="12"/>
        <rFont val="Avenir LT Std 55 Roman"/>
        <family val="2"/>
      </rPr>
      <t xml:space="preserve"> (g/mile)</t>
    </r>
  </si>
  <si>
    <r>
      <t>Weighted DSL PM</t>
    </r>
    <r>
      <rPr>
        <b/>
        <vertAlign val="subscript"/>
        <sz val="12"/>
        <rFont val="Avenir LT Std 55 Roman"/>
        <family val="2"/>
      </rPr>
      <t>10</t>
    </r>
    <r>
      <rPr>
        <b/>
        <sz val="12"/>
        <rFont val="Avenir LT Std 55 Roman"/>
        <family val="2"/>
      </rPr>
      <t xml:space="preserve"> (g/mile)</t>
    </r>
  </si>
  <si>
    <r>
      <t>Weighted DSL PM</t>
    </r>
    <r>
      <rPr>
        <b/>
        <vertAlign val="subscript"/>
        <sz val="12"/>
        <rFont val="Avenir LT Std 55 Roman"/>
        <family val="2"/>
      </rPr>
      <t>2.5</t>
    </r>
    <r>
      <rPr>
        <b/>
        <sz val="12"/>
        <rFont val="Avenir LT Std 55 Roman"/>
        <family val="2"/>
      </rPr>
      <t xml:space="preserve"> (g/mile)</t>
    </r>
  </si>
  <si>
    <r>
      <t>Project 
NO</t>
    </r>
    <r>
      <rPr>
        <b/>
        <vertAlign val="subscript"/>
        <sz val="12"/>
        <color rgb="FF000000"/>
        <rFont val="Avenir LT Std 55 Roman"/>
        <family val="2"/>
      </rPr>
      <t>x</t>
    </r>
    <r>
      <rPr>
        <b/>
        <sz val="12"/>
        <color rgb="FF000000"/>
        <rFont val="Avenir LT Std 55 Roman"/>
        <family val="2"/>
      </rPr>
      <t xml:space="preserve"> 
(g/an.mile)</t>
    </r>
  </si>
  <si>
    <r>
      <t>Project PM</t>
    </r>
    <r>
      <rPr>
        <b/>
        <vertAlign val="subscript"/>
        <sz val="12"/>
        <color rgb="FF000000"/>
        <rFont val="Avenir LT Std 55 Roman"/>
        <family val="2"/>
      </rPr>
      <t>10</t>
    </r>
    <r>
      <rPr>
        <b/>
        <sz val="12"/>
        <color rgb="FF000000"/>
        <rFont val="Avenir LT Std 55 Roman"/>
        <family val="2"/>
      </rPr>
      <t xml:space="preserve"> (g/an.mile)</t>
    </r>
  </si>
  <si>
    <r>
      <t>Project PM</t>
    </r>
    <r>
      <rPr>
        <b/>
        <vertAlign val="subscript"/>
        <sz val="12"/>
        <color rgb="FF000000"/>
        <rFont val="Avenir LT Std 55 Roman"/>
        <family val="2"/>
      </rPr>
      <t>2.5</t>
    </r>
    <r>
      <rPr>
        <b/>
        <sz val="12"/>
        <color rgb="FF000000"/>
        <rFont val="Avenir LT Std 55 Roman"/>
        <family val="2"/>
      </rPr>
      <t xml:space="preserve"> (g/an.mile)</t>
    </r>
  </si>
  <si>
    <r>
      <t>Project DSL PM</t>
    </r>
    <r>
      <rPr>
        <b/>
        <vertAlign val="subscript"/>
        <sz val="12"/>
        <color rgb="FF000000"/>
        <rFont val="Avenir LT Std 55 Roman"/>
        <family val="2"/>
      </rPr>
      <t>10</t>
    </r>
    <r>
      <rPr>
        <b/>
        <sz val="12"/>
        <color rgb="FF000000"/>
        <rFont val="Avenir LT Std 55 Roman"/>
        <family val="2"/>
      </rPr>
      <t xml:space="preserve"> (g/an.mile)</t>
    </r>
  </si>
  <si>
    <r>
      <t>Project DSL PM</t>
    </r>
    <r>
      <rPr>
        <b/>
        <vertAlign val="subscript"/>
        <sz val="12"/>
        <color rgb="FF000000"/>
        <rFont val="Avenir LT Std 55 Roman"/>
        <family val="2"/>
      </rPr>
      <t>2.5</t>
    </r>
    <r>
      <rPr>
        <b/>
        <sz val="12"/>
        <color rgb="FF000000"/>
        <rFont val="Avenir LT Std 55 Roman"/>
        <family val="2"/>
      </rPr>
      <t xml:space="preserve"> 
(g/an.mile)</t>
    </r>
  </si>
  <si>
    <t>EMFAC2017 (v1.0.2) Emission Rates</t>
  </si>
  <si>
    <t>County (Basin)</t>
  </si>
  <si>
    <t>24/25</t>
  </si>
  <si>
    <t>Rural at risk</t>
  </si>
  <si>
    <t>High-Density Rural Residential</t>
  </si>
  <si>
    <t>Low-Density Rural Residential</t>
  </si>
  <si>
    <t>High-Density Rural Residential Zoning</t>
  </si>
  <si>
    <t>Low-Density Rural Residential Zoning</t>
  </si>
  <si>
    <t xml:space="preserve">Reference
Residential Zone (DUs)
</t>
  </si>
  <si>
    <t xml:space="preserve">Total area of communities </t>
  </si>
  <si>
    <t>Reference High-Density Rural
Residential Zone
(acres)</t>
  </si>
  <si>
    <t>Reference High-Density Rural
Residential Zone
(DUs)</t>
  </si>
  <si>
    <t>Reference High-Density 
Rural Residential Zone
(Zoning)</t>
  </si>
  <si>
    <t>Reference Low-Density 
Rural Residential Zone
(Zoning)</t>
  </si>
  <si>
    <t>Reference Low-Density Rural
Residential Zone 
(acres)</t>
  </si>
  <si>
    <t>Reference Low-Density Rural
Residential Zone 
(DUs)</t>
  </si>
  <si>
    <t>Calculated Low-Density Rural
Residential from Reference Density</t>
  </si>
  <si>
    <t>Isolated Community Low-Density Rural
Residential DU Count</t>
  </si>
  <si>
    <t>Calculated High-Density Rural Residential Zoning from Reference Density</t>
  </si>
  <si>
    <t>Isolated Community High-Density Rural Residential Zoning DU Count</t>
  </si>
  <si>
    <t>Rural at-Risk Zoning</t>
  </si>
  <si>
    <t>Calculated Rural at-Risk from Reference Density</t>
  </si>
  <si>
    <t>Isolated Community Rural at-Risk DU Count</t>
  </si>
  <si>
    <t>Number of DUs in communities within boundaries of risk category</t>
  </si>
  <si>
    <t>Residential Zone within boundaries of risk category?</t>
  </si>
  <si>
    <t>Residential Zone within boundaries of risk category?2</t>
  </si>
  <si>
    <t>Best Risk Option Details</t>
  </si>
  <si>
    <t>Rural at-Risk Zone
(acres)</t>
  </si>
  <si>
    <t>Rural at-Risk  Zone
(DUs)</t>
  </si>
  <si>
    <t>Rural at-Risk Zone
(Zoning)</t>
  </si>
  <si>
    <t>SALC21_PP12</t>
  </si>
  <si>
    <t>SALC21_PP6_</t>
  </si>
  <si>
    <t>SALC21_PP3_</t>
  </si>
  <si>
    <t>SALC21_PP22</t>
  </si>
  <si>
    <t>Risk Type</t>
  </si>
  <si>
    <t>SALC21_PP10</t>
  </si>
  <si>
    <t>SALC21_PP11</t>
  </si>
  <si>
    <t>SALC21_PP13</t>
  </si>
  <si>
    <t>SALC21_PP14</t>
  </si>
  <si>
    <t>SALC21_PP15</t>
  </si>
  <si>
    <t>SALC21_PP16</t>
  </si>
  <si>
    <t>SALC21_PP17</t>
  </si>
  <si>
    <t>SALC21_PP18</t>
  </si>
  <si>
    <t>SALC21_PP19</t>
  </si>
  <si>
    <t>SALC21_PP20</t>
  </si>
  <si>
    <t>SALC21_PP21</t>
  </si>
  <si>
    <t>SALC21_PP23</t>
  </si>
  <si>
    <t>SALC21_PP24</t>
  </si>
  <si>
    <t>SALC21_PP25</t>
  </si>
  <si>
    <t>SALC21_PP26</t>
  </si>
  <si>
    <t>SALC21_PP27</t>
  </si>
  <si>
    <t>SALC21_PP28</t>
  </si>
  <si>
    <t>SALC21_PP29</t>
  </si>
  <si>
    <t>SALC21_PP30</t>
  </si>
  <si>
    <t>SALC21_PP31</t>
  </si>
  <si>
    <t>SALC21_PP32</t>
  </si>
  <si>
    <t>SALC21_PP33</t>
  </si>
  <si>
    <t>SALC21_PP34</t>
  </si>
  <si>
    <t>SALC21_PP35</t>
  </si>
  <si>
    <t>SALC21_PP36</t>
  </si>
  <si>
    <t>SALC21_PP37</t>
  </si>
  <si>
    <t>SALC21_PP38</t>
  </si>
  <si>
    <t>SALC21_PP39</t>
  </si>
  <si>
    <t>SALC21_PP40</t>
  </si>
  <si>
    <t>SALC21_PP41</t>
  </si>
  <si>
    <t>SALC21_PP42</t>
  </si>
  <si>
    <t>SALC21_PP43</t>
  </si>
  <si>
    <t>SALC21_PP44</t>
  </si>
  <si>
    <t>SALC21_PP45</t>
  </si>
  <si>
    <t>SALC21_PP46</t>
  </si>
  <si>
    <t>SALC21_PP47</t>
  </si>
  <si>
    <t>SALC21_PP48</t>
  </si>
  <si>
    <t>SALC21_PP49</t>
  </si>
  <si>
    <t>SALC21_PP50</t>
  </si>
  <si>
    <t>SALC21_PP51</t>
  </si>
  <si>
    <t>SALC21_PP52</t>
  </si>
  <si>
    <t>SALC21_PP53</t>
  </si>
  <si>
    <t>SALC21_PP54</t>
  </si>
  <si>
    <t>SALC21_PP55</t>
  </si>
  <si>
    <t>SALC21_PP56</t>
  </si>
  <si>
    <t>SALC21_PP57</t>
  </si>
  <si>
    <t>SALC21_PP58</t>
  </si>
  <si>
    <t>SALC21_PP59</t>
  </si>
  <si>
    <t>SALC21_PP60</t>
  </si>
  <si>
    <t>SALC21_PP61</t>
  </si>
  <si>
    <t>SALC21_PP62</t>
  </si>
  <si>
    <t>SALC21_PP63</t>
  </si>
  <si>
    <t>SALC21_PP64</t>
  </si>
  <si>
    <t>SALC21_PP65</t>
  </si>
  <si>
    <t>SALC21_PP66</t>
  </si>
  <si>
    <t>SALC21_PP67</t>
  </si>
  <si>
    <t>SALC21_PP68</t>
  </si>
  <si>
    <t>SALC21_PP69</t>
  </si>
  <si>
    <t>SALC21_PP70</t>
  </si>
  <si>
    <t>SALC21_PP71</t>
  </si>
  <si>
    <t>SALC21_PP72</t>
  </si>
  <si>
    <t>SALC21_PP73</t>
  </si>
  <si>
    <t>SALC21_PP74</t>
  </si>
  <si>
    <t>SALC21_PP75</t>
  </si>
  <si>
    <t>SALC21_PP76</t>
  </si>
  <si>
    <t>SALC21_PP77</t>
  </si>
  <si>
    <t>SALC21_PP78</t>
  </si>
  <si>
    <t>SALC21_PP79</t>
  </si>
  <si>
    <t>SALC21_PP80</t>
  </si>
  <si>
    <t>SALC21_PP81</t>
  </si>
  <si>
    <t>SALC21_PP82</t>
  </si>
  <si>
    <t>SALC21_PP83</t>
  </si>
  <si>
    <t>SALC21_PP84</t>
  </si>
  <si>
    <t>SALC21_PP85</t>
  </si>
  <si>
    <t>SALC21_PP86</t>
  </si>
  <si>
    <t>SALC21_PP87</t>
  </si>
  <si>
    <t>SALC21_PP88</t>
  </si>
  <si>
    <t>SALC21_PP89</t>
  </si>
  <si>
    <t>SALC21_PP90</t>
  </si>
  <si>
    <t>SALC21_PP91</t>
  </si>
  <si>
    <t>SALC21_PP92</t>
  </si>
  <si>
    <t>SALC21_PP93</t>
  </si>
  <si>
    <t>SALC21_PP94</t>
  </si>
  <si>
    <t>SALC21_PP95</t>
  </si>
  <si>
    <t>SALC21_PP96</t>
  </si>
  <si>
    <t>SALC21_PP97</t>
  </si>
  <si>
    <t>SALC21_PP98</t>
  </si>
  <si>
    <t>SALC21_PP99</t>
  </si>
  <si>
    <t>SALC21_PP1_</t>
  </si>
  <si>
    <t>SALC21_PP5_</t>
  </si>
  <si>
    <t>SALC21_PP2_</t>
  </si>
  <si>
    <t>SALC21_PP4_</t>
  </si>
  <si>
    <t>SALC21_PP7_</t>
  </si>
  <si>
    <t>SALC21_PP8_</t>
  </si>
  <si>
    <t>SALC21_PP9_</t>
  </si>
  <si>
    <t>Project Reference Name (i.e., CCIRTS)</t>
  </si>
  <si>
    <t>For agricultural land easements projects, CARB staff developed this Agricultural Lands Conservation Benefits Calculator Tool to estimate the net greenhouse gas (GHG) benefit and selected co-benefits of each proposed project type.  In an effort to enhance the analysis, provide greater transparency, and assist in project‑level reporting, CARB has included an output tab in this Benefits Calculator Tool for selected co‑benefits and key variables.  This Benefits Calculator Tool and supporting resources are available at:</t>
  </si>
  <si>
    <t>This Benefits Calculator Tool estimates net GHG benefit and air pollutant emission co-benefits using methods described in the supporting Quantification Methodology.  Other co-benefits estimated in this and other benefits calculator tools use methods described in CARB's Co-benefit Assessment Methodologies.  All CARB Co-benefit Assessment Methodologies are available at:</t>
  </si>
  <si>
    <t>Notes (For SALC program)</t>
  </si>
  <si>
    <t>Data Point Value</t>
  </si>
  <si>
    <t>Individual Weighted Value</t>
  </si>
  <si>
    <t>Total</t>
  </si>
  <si>
    <t>Weight</t>
  </si>
  <si>
    <t>Total Weighted Average</t>
  </si>
  <si>
    <t>Data #</t>
  </si>
  <si>
    <t>Weighted Average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</si>
</sst>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quot;$&quot;#,##0"/>
    <numFmt numFmtId="165" formatCode="0.0"/>
    <numFmt numFmtId="166" formatCode="0.00000"/>
    <numFmt numFmtId="167" formatCode="0.0000"/>
    <numFmt numFmtId="168" formatCode="0.000"/>
    <numFmt numFmtId="169" formatCode="#,##0.000"/>
    <numFmt numFmtId="170" formatCode="&quot;$&quot;#,##0.000"/>
    <numFmt numFmtId="171" formatCode="0.000000"/>
    <numFmt numFmtId="172" formatCode="0.0%"/>
  </numFmts>
  <fonts count="38"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2"/>
      <color theme="1"/>
      <name val="Arial"/>
      <family val="2"/>
    </font>
    <font>
      <sz val="12"/>
      <name val="Arial"/>
      <family val="2"/>
    </font>
    <font>
      <b/>
      <sz val="12"/>
      <color theme="1"/>
      <name val="Arial"/>
      <family val="2"/>
    </font>
    <font>
      <sz val="12"/>
      <color theme="1"/>
      <name val="Calibri"/>
      <family val="2"/>
      <scheme val="minor"/>
    </font>
    <font>
      <b/>
      <sz val="16"/>
      <color theme="1"/>
      <name val="Arial"/>
      <family val="2"/>
    </font>
    <font>
      <b/>
      <sz val="11"/>
      <color theme="1"/>
      <name val="Calibri"/>
      <family val="2"/>
      <scheme val="minor"/>
    </font>
    <font>
      <b/>
      <sz val="16"/>
      <name val="Arial"/>
      <family val="2"/>
    </font>
    <font>
      <sz val="11"/>
      <name val="Calibri"/>
      <family val="2"/>
      <scheme val="minor"/>
    </font>
    <font>
      <sz val="9"/>
      <color indexed="81"/>
      <name val="Tahoma"/>
      <family val="2"/>
    </font>
    <font>
      <b/>
      <sz val="12"/>
      <color theme="1"/>
      <name val="Avenir LT Std 55 Roman"/>
      <family val="2"/>
    </font>
    <font>
      <sz val="12"/>
      <color theme="1"/>
      <name val="Avenir LT Std 55 Roman"/>
      <family val="2"/>
    </font>
    <font>
      <sz val="12"/>
      <name val="Avenir LT Std 55 Roman"/>
      <family val="2"/>
    </font>
    <font>
      <u/>
      <sz val="12"/>
      <color theme="10"/>
      <name val="Avenir LT Std 55 Roman"/>
      <family val="2"/>
    </font>
    <font>
      <b/>
      <sz val="12"/>
      <name val="Avenir LT Std 55 Roman"/>
      <family val="2"/>
    </font>
    <font>
      <b/>
      <sz val="14"/>
      <color theme="1"/>
      <name val="Avenir LT Std 55 Roman"/>
      <family val="2"/>
    </font>
    <font>
      <sz val="11"/>
      <color theme="1"/>
      <name val="Avenir LT Std 55 Roman"/>
      <family val="2"/>
    </font>
    <font>
      <b/>
      <sz val="12"/>
      <color rgb="FFC00000"/>
      <name val="Avenir LT Std 55 Roman"/>
      <family val="2"/>
    </font>
    <font>
      <b/>
      <sz val="14"/>
      <name val="Avenir LT Std 55 Roman"/>
      <family val="2"/>
    </font>
    <font>
      <sz val="11"/>
      <color rgb="FF000000"/>
      <name val="Avenir LT Std 55 Roman"/>
      <family val="2"/>
    </font>
    <font>
      <b/>
      <sz val="12"/>
      <color rgb="FF000000"/>
      <name val="Avenir LT Std 55 Roman"/>
      <family val="2"/>
    </font>
    <font>
      <sz val="12"/>
      <color rgb="FF000000"/>
      <name val="Avenir LT Std 55 Roman"/>
      <family val="2"/>
    </font>
    <font>
      <u/>
      <sz val="12"/>
      <color rgb="FF0563C1"/>
      <name val="Avenir LT Std 55 Roman"/>
      <family val="2"/>
    </font>
    <font>
      <vertAlign val="subscript"/>
      <sz val="12"/>
      <color rgb="FF000000"/>
      <name val="Avenir LT Std 55 Roman"/>
      <family val="2"/>
    </font>
    <font>
      <b/>
      <vertAlign val="subscript"/>
      <sz val="12"/>
      <name val="Avenir LT Std 55 Roman"/>
      <family val="2"/>
    </font>
    <font>
      <b/>
      <vertAlign val="subscript"/>
      <sz val="12"/>
      <color rgb="FF000000"/>
      <name val="Avenir LT Std 55 Roman"/>
      <family val="2"/>
    </font>
    <font>
      <b/>
      <sz val="16"/>
      <color theme="1"/>
      <name val="Avenir LT Std 55 Roman"/>
      <family val="2"/>
    </font>
    <font>
      <b/>
      <sz val="16"/>
      <name val="Avenir LT Std 55 Roman"/>
      <family val="2"/>
    </font>
    <font>
      <b/>
      <sz val="11"/>
      <color theme="1"/>
      <name val="Avenir LT Std 55 Roman"/>
      <family val="2"/>
    </font>
    <font>
      <b/>
      <sz val="11"/>
      <name val="Avenir LT Std 55 Roman"/>
      <family val="2"/>
    </font>
    <font>
      <sz val="11"/>
      <name val="Avenir LT Std 55 Roman"/>
      <family val="2"/>
    </font>
    <font>
      <sz val="11"/>
      <color rgb="FFFF0000"/>
      <name val="Avenir LT Std 55 Roman"/>
      <family val="2"/>
    </font>
    <font>
      <sz val="12"/>
      <color theme="1"/>
      <name val="Avenir LT Std 55 Roman"/>
    </font>
    <font>
      <sz val="12"/>
      <name val="Avenir LT Std 55 Roman"/>
    </font>
    <font>
      <sz val="8"/>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66"/>
        <bgColor indexed="64"/>
      </patternFill>
    </fill>
    <fill>
      <patternFill patternType="solid">
        <fgColor theme="4" tint="0.79998168889431442"/>
        <bgColor indexed="64"/>
      </patternFill>
    </fill>
    <fill>
      <patternFill patternType="solid">
        <fgColor rgb="FFA9D08E"/>
        <bgColor rgb="FF000000"/>
      </patternFill>
    </fill>
    <fill>
      <patternFill patternType="solid">
        <fgColor rgb="FFBFBFBF"/>
        <bgColor rgb="FF000000"/>
      </patternFill>
    </fill>
    <fill>
      <patternFill patternType="solid">
        <fgColor rgb="FFE2EFDA"/>
        <bgColor rgb="FF000000"/>
      </patternFill>
    </fill>
    <fill>
      <patternFill patternType="solid">
        <fgColor rgb="FF9BC2E6"/>
        <bgColor rgb="FF000000"/>
      </patternFill>
    </fill>
    <fill>
      <patternFill patternType="solid">
        <fgColor rgb="FFDDEBF7"/>
        <bgColor rgb="FF000000"/>
      </patternFill>
    </fill>
    <fill>
      <patternFill patternType="solid">
        <fgColor rgb="FFFFD966"/>
        <bgColor rgb="FF000000"/>
      </patternFill>
    </fill>
    <fill>
      <patternFill patternType="solid">
        <fgColor rgb="FFBDD7EE"/>
        <bgColor rgb="FF000000"/>
      </patternFill>
    </fill>
    <fill>
      <patternFill patternType="solid">
        <fgColor rgb="FFFFE699"/>
        <bgColor rgb="FF000000"/>
      </patternFill>
    </fill>
    <fill>
      <patternFill patternType="solid">
        <fgColor rgb="FFFFF2CC"/>
        <bgColor rgb="FF000000"/>
      </patternFill>
    </fill>
    <fill>
      <patternFill patternType="solid">
        <fgColor theme="8" tint="0.79998168889431442"/>
        <bgColor indexed="64"/>
      </patternFill>
    </fill>
    <fill>
      <patternFill patternType="solid">
        <fgColor theme="7" tint="0.79998168889431442"/>
        <bgColor indexed="64"/>
      </patternFill>
    </fill>
    <fill>
      <patternFill patternType="darkGray">
        <bgColor theme="9" tint="0.79998168889431442"/>
      </patternFill>
    </fill>
    <fill>
      <patternFill patternType="solid">
        <fgColor theme="0"/>
        <bgColor indexed="64"/>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medium">
        <color indexed="64"/>
      </right>
      <top style="medium">
        <color auto="1"/>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2"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0" fontId="2" fillId="0" borderId="0"/>
    <xf numFmtId="9" fontId="1" fillId="0" borderId="0" applyFont="0" applyFill="0" applyBorder="0" applyAlignment="0" applyProtection="0"/>
  </cellStyleXfs>
  <cellXfs count="483">
    <xf numFmtId="0" fontId="0" fillId="0" borderId="0" xfId="0"/>
    <xf numFmtId="0" fontId="0" fillId="0" borderId="0" xfId="0" applyFill="1" applyBorder="1"/>
    <xf numFmtId="0" fontId="5" fillId="0" borderId="0" xfId="0" applyFont="1"/>
    <xf numFmtId="0" fontId="5" fillId="0" borderId="0" xfId="0" applyFont="1" applyAlignment="1">
      <alignment horizontal="left"/>
    </xf>
    <xf numFmtId="0" fontId="7" fillId="0" borderId="0" xfId="0" applyFont="1" applyFill="1" applyBorder="1"/>
    <xf numFmtId="0" fontId="4" fillId="0" borderId="0" xfId="0" applyFont="1" applyAlignment="1">
      <alignment vertical="top" wrapText="1"/>
    </xf>
    <xf numFmtId="0" fontId="5" fillId="0" borderId="0" xfId="0" applyFont="1" applyFill="1" applyBorder="1" applyAlignment="1">
      <alignment vertical="top" wrapText="1"/>
    </xf>
    <xf numFmtId="0" fontId="0" fillId="0" borderId="0" xfId="0" applyFill="1" applyBorder="1" applyAlignment="1">
      <alignment horizontal="center" vertical="center" wrapText="1"/>
    </xf>
    <xf numFmtId="0" fontId="0" fillId="0" borderId="0" xfId="0" applyFont="1" applyFill="1" applyBorder="1"/>
    <xf numFmtId="0" fontId="9" fillId="0" borderId="0" xfId="0" applyFont="1" applyFill="1" applyBorder="1"/>
    <xf numFmtId="0" fontId="0" fillId="0" borderId="0" xfId="0" applyFont="1" applyFill="1" applyBorder="1" applyAlignment="1">
      <alignment vertical="top" wrapText="1"/>
    </xf>
    <xf numFmtId="0" fontId="3" fillId="0" borderId="0" xfId="3" applyFont="1" applyFill="1" applyBorder="1" applyAlignment="1">
      <alignment vertical="top" wrapText="1"/>
    </xf>
    <xf numFmtId="0" fontId="9" fillId="0" borderId="0" xfId="0" applyFont="1" applyAlignment="1">
      <alignment vertical="top"/>
    </xf>
    <xf numFmtId="0" fontId="0" fillId="0" borderId="0" xfId="0" applyFont="1" applyAlignment="1">
      <alignment vertical="top" wrapText="1"/>
    </xf>
    <xf numFmtId="3" fontId="0" fillId="0" borderId="0" xfId="0" applyNumberFormat="1" applyFill="1" applyBorder="1"/>
    <xf numFmtId="3" fontId="0" fillId="2" borderId="1" xfId="0" applyNumberFormat="1" applyFill="1" applyBorder="1" applyAlignment="1">
      <alignment horizontal="center" vertical="center" wrapText="1"/>
    </xf>
    <xf numFmtId="0" fontId="0" fillId="3" borderId="17" xfId="0" applyFont="1" applyFill="1" applyBorder="1"/>
    <xf numFmtId="3" fontId="0" fillId="2" borderId="1" xfId="0" applyNumberFormat="1" applyFill="1" applyBorder="1" applyAlignment="1">
      <alignment horizontal="center" vertical="center"/>
    </xf>
    <xf numFmtId="0" fontId="0" fillId="3" borderId="7" xfId="0" applyFont="1" applyFill="1" applyBorder="1"/>
    <xf numFmtId="164" fontId="0" fillId="3" borderId="17" xfId="0" applyNumberFormat="1" applyFont="1" applyFill="1" applyBorder="1"/>
    <xf numFmtId="3" fontId="0" fillId="3" borderId="17" xfId="0" applyNumberFormat="1" applyFont="1" applyFill="1" applyBorder="1"/>
    <xf numFmtId="0" fontId="0" fillId="0" borderId="51" xfId="0" applyFill="1" applyBorder="1" applyAlignment="1">
      <alignment horizontal="center" vertical="center" wrapText="1"/>
    </xf>
    <xf numFmtId="0" fontId="0" fillId="2" borderId="52" xfId="0" applyFill="1" applyBorder="1" applyAlignment="1">
      <alignment horizontal="center" vertical="center" wrapText="1"/>
    </xf>
    <xf numFmtId="3" fontId="0" fillId="2" borderId="10" xfId="0" applyNumberFormat="1" applyFill="1" applyBorder="1" applyAlignment="1">
      <alignment horizontal="center" vertical="center" wrapText="1"/>
    </xf>
    <xf numFmtId="0" fontId="0" fillId="0" borderId="49" xfId="0" applyFill="1" applyBorder="1" applyAlignment="1">
      <alignment horizontal="center" vertical="center" wrapText="1"/>
    </xf>
    <xf numFmtId="3" fontId="0" fillId="2" borderId="9" xfId="0" applyNumberFormat="1" applyFill="1" applyBorder="1" applyAlignment="1">
      <alignment horizontal="center" vertical="center" wrapText="1"/>
    </xf>
    <xf numFmtId="3" fontId="0" fillId="0" borderId="0" xfId="0" applyNumberFormat="1" applyFill="1" applyBorder="1" applyAlignment="1">
      <alignment horizontal="center"/>
    </xf>
    <xf numFmtId="3" fontId="0" fillId="2" borderId="12" xfId="0" applyNumberFormat="1" applyFill="1" applyBorder="1" applyAlignment="1">
      <alignment horizontal="center" vertical="center" wrapText="1"/>
    </xf>
    <xf numFmtId="3" fontId="0" fillId="3" borderId="50" xfId="0" applyNumberFormat="1" applyFont="1" applyFill="1" applyBorder="1"/>
    <xf numFmtId="169" fontId="8" fillId="0" borderId="0" xfId="0" applyNumberFormat="1" applyFont="1" applyFill="1" applyBorder="1" applyAlignment="1">
      <alignment vertical="center"/>
    </xf>
    <xf numFmtId="169" fontId="0" fillId="0" borderId="0" xfId="0" applyNumberFormat="1" applyFill="1" applyBorder="1" applyAlignment="1">
      <alignment horizontal="center"/>
    </xf>
    <xf numFmtId="169" fontId="0" fillId="0" borderId="0" xfId="0" applyNumberFormat="1" applyFill="1" applyBorder="1" applyAlignment="1"/>
    <xf numFmtId="169" fontId="10" fillId="0" borderId="0" xfId="0" applyNumberFormat="1" applyFont="1" applyFill="1" applyBorder="1" applyAlignment="1">
      <alignment vertical="center"/>
    </xf>
    <xf numFmtId="169" fontId="0" fillId="0" borderId="0" xfId="0" applyNumberFormat="1" applyFill="1" applyBorder="1"/>
    <xf numFmtId="169" fontId="0" fillId="2" borderId="10" xfId="0" applyNumberFormat="1" applyFill="1" applyBorder="1" applyAlignment="1">
      <alignment horizontal="center" vertical="center" wrapText="1"/>
    </xf>
    <xf numFmtId="169" fontId="0" fillId="2" borderId="1" xfId="0" applyNumberFormat="1" applyFill="1" applyBorder="1" applyAlignment="1">
      <alignment horizontal="center" vertical="center" wrapText="1"/>
    </xf>
    <xf numFmtId="3" fontId="8" fillId="0"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11" fillId="3" borderId="17" xfId="0" applyNumberFormat="1" applyFont="1" applyFill="1" applyBorder="1"/>
    <xf numFmtId="169" fontId="0" fillId="2" borderId="48" xfId="0" applyNumberFormat="1" applyFill="1" applyBorder="1" applyAlignment="1">
      <alignment horizontal="center" vertical="center" wrapText="1"/>
    </xf>
    <xf numFmtId="169" fontId="0" fillId="2" borderId="7" xfId="0" applyNumberFormat="1" applyFill="1" applyBorder="1" applyAlignment="1">
      <alignment horizontal="center" vertical="center" wrapText="1"/>
    </xf>
    <xf numFmtId="0" fontId="0" fillId="0" borderId="46" xfId="0" applyFill="1" applyBorder="1" applyAlignment="1">
      <alignment horizontal="center"/>
    </xf>
    <xf numFmtId="169" fontId="0" fillId="2" borderId="55" xfId="0" applyNumberFormat="1" applyFill="1" applyBorder="1" applyAlignment="1">
      <alignment horizontal="center" vertical="center" wrapText="1"/>
    </xf>
    <xf numFmtId="169" fontId="0" fillId="2" borderId="54" xfId="0" applyNumberFormat="1" applyFill="1" applyBorder="1" applyAlignment="1">
      <alignment horizontal="center" vertical="center" wrapText="1"/>
    </xf>
    <xf numFmtId="3" fontId="0" fillId="3" borderId="54" xfId="0" applyNumberFormat="1" applyFont="1" applyFill="1" applyBorder="1" applyAlignment="1">
      <alignment horizontal="right" indent="1"/>
    </xf>
    <xf numFmtId="0" fontId="0" fillId="0" borderId="43" xfId="0" applyFill="1" applyBorder="1" applyAlignment="1">
      <alignment horizontal="center" vertical="center" wrapText="1"/>
    </xf>
    <xf numFmtId="4" fontId="0" fillId="3" borderId="17" xfId="0" applyNumberFormat="1" applyFont="1" applyFill="1" applyBorder="1"/>
    <xf numFmtId="0" fontId="0" fillId="0" borderId="0" xfId="0" applyFill="1" applyBorder="1" applyAlignment="1">
      <alignment horizontal="center"/>
    </xf>
    <xf numFmtId="0" fontId="0" fillId="2" borderId="19" xfId="0" applyFill="1" applyBorder="1" applyAlignment="1">
      <alignment horizontal="center" vertical="center" wrapText="1"/>
    </xf>
    <xf numFmtId="0" fontId="6" fillId="0" borderId="0" xfId="0" applyFont="1" applyFill="1" applyBorder="1" applyAlignment="1"/>
    <xf numFmtId="164" fontId="11" fillId="3" borderId="17" xfId="0" applyNumberFormat="1" applyFont="1" applyFill="1" applyBorder="1"/>
    <xf numFmtId="3" fontId="11" fillId="3" borderId="27" xfId="0" applyNumberFormat="1" applyFont="1" applyFill="1" applyBorder="1"/>
    <xf numFmtId="164" fontId="11" fillId="3" borderId="27" xfId="0" applyNumberFormat="1" applyFont="1" applyFill="1" applyBorder="1"/>
    <xf numFmtId="3" fontId="0" fillId="2" borderId="48" xfId="0" applyNumberFormat="1" applyFill="1" applyBorder="1" applyAlignment="1">
      <alignment horizontal="center" vertical="center" wrapText="1"/>
    </xf>
    <xf numFmtId="3" fontId="0" fillId="2" borderId="7" xfId="0" applyNumberFormat="1" applyFill="1" applyBorder="1" applyAlignment="1">
      <alignment horizontal="center" vertical="center"/>
    </xf>
    <xf numFmtId="3" fontId="0" fillId="3" borderId="53" xfId="0" applyNumberFormat="1" applyFont="1" applyFill="1" applyBorder="1"/>
    <xf numFmtId="3" fontId="0" fillId="2" borderId="11" xfId="0" applyNumberFormat="1" applyFill="1" applyBorder="1" applyAlignment="1">
      <alignment horizontal="center" vertical="center" wrapText="1"/>
    </xf>
    <xf numFmtId="3" fontId="0" fillId="2" borderId="13" xfId="0" applyNumberFormat="1" applyFill="1" applyBorder="1" applyAlignment="1">
      <alignment horizontal="center" vertical="center"/>
    </xf>
    <xf numFmtId="0" fontId="0" fillId="0" borderId="0" xfId="0" applyFill="1" applyBorder="1" applyProtection="1"/>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3" fontId="0" fillId="0" borderId="0" xfId="0" applyNumberFormat="1" applyFill="1" applyBorder="1" applyProtection="1"/>
    <xf numFmtId="0" fontId="0" fillId="0" borderId="0" xfId="0" applyFill="1" applyBorder="1" applyAlignment="1" applyProtection="1">
      <alignment horizontal="center"/>
    </xf>
    <xf numFmtId="0" fontId="0" fillId="0" borderId="0" xfId="0" applyFill="1" applyBorder="1" applyAlignment="1" applyProtection="1"/>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vertical="top" wrapText="1"/>
    </xf>
    <xf numFmtId="0" fontId="6" fillId="0" borderId="27" xfId="0" applyFont="1" applyFill="1" applyBorder="1" applyAlignment="1" applyProtection="1"/>
    <xf numFmtId="0" fontId="4" fillId="0" borderId="0" xfId="0" applyFont="1" applyProtection="1"/>
    <xf numFmtId="0" fontId="0" fillId="0" borderId="0" xfId="0" applyFont="1" applyFill="1" applyBorder="1" applyProtection="1"/>
    <xf numFmtId="0" fontId="9" fillId="0" borderId="0" xfId="0" applyFont="1" applyFill="1" applyBorder="1" applyProtection="1"/>
    <xf numFmtId="0" fontId="0" fillId="0" borderId="0" xfId="0" applyFont="1" applyFill="1" applyBorder="1" applyAlignment="1" applyProtection="1">
      <alignment vertical="top" wrapText="1"/>
    </xf>
    <xf numFmtId="0" fontId="3" fillId="0" borderId="0" xfId="3" applyFont="1" applyFill="1" applyBorder="1" applyAlignment="1" applyProtection="1">
      <alignment vertical="top" wrapText="1"/>
    </xf>
    <xf numFmtId="0" fontId="9" fillId="0" borderId="0" xfId="0" applyFont="1" applyAlignment="1" applyProtection="1">
      <alignment vertical="top"/>
    </xf>
    <xf numFmtId="0" fontId="0" fillId="0" borderId="0" xfId="0" applyFont="1" applyAlignment="1" applyProtection="1">
      <alignment vertical="top" wrapText="1"/>
    </xf>
    <xf numFmtId="0" fontId="4" fillId="0" borderId="0" xfId="0" applyFont="1" applyAlignment="1" applyProtection="1">
      <alignment vertical="top" wrapText="1"/>
    </xf>
    <xf numFmtId="0" fontId="5" fillId="0" borderId="0" xfId="0" applyFont="1" applyProtection="1"/>
    <xf numFmtId="0" fontId="5" fillId="0" borderId="0" xfId="0" applyFont="1" applyAlignment="1" applyProtection="1">
      <alignment horizontal="left"/>
    </xf>
    <xf numFmtId="0" fontId="7" fillId="0" borderId="0" xfId="0" applyFont="1" applyFill="1" applyBorder="1" applyProtection="1"/>
    <xf numFmtId="0" fontId="13" fillId="2" borderId="21" xfId="0" applyFont="1" applyFill="1" applyBorder="1" applyAlignment="1" applyProtection="1">
      <alignment horizontal="center" vertical="center" wrapText="1"/>
    </xf>
    <xf numFmtId="0" fontId="13" fillId="2" borderId="22" xfId="0" applyFont="1" applyFill="1" applyBorder="1" applyAlignment="1" applyProtection="1">
      <alignment horizontal="center" vertical="center" wrapText="1"/>
    </xf>
    <xf numFmtId="0" fontId="14" fillId="2" borderId="23" xfId="0" applyFont="1" applyFill="1" applyBorder="1" applyAlignment="1" applyProtection="1">
      <alignment vertical="center" wrapText="1"/>
    </xf>
    <xf numFmtId="0" fontId="14" fillId="2" borderId="24" xfId="0" applyFont="1" applyFill="1" applyBorder="1" applyAlignment="1" applyProtection="1">
      <alignment horizontal="right" vertical="center" wrapText="1"/>
    </xf>
    <xf numFmtId="0" fontId="14" fillId="2" borderId="27" xfId="0" quotePrefix="1" applyFont="1" applyFill="1" applyBorder="1" applyAlignment="1" applyProtection="1">
      <alignment horizontal="center"/>
    </xf>
    <xf numFmtId="0" fontId="14" fillId="2" borderId="27" xfId="0" quotePrefix="1" applyFont="1" applyFill="1" applyBorder="1" applyAlignment="1" applyProtection="1"/>
    <xf numFmtId="0" fontId="14" fillId="2" borderId="28" xfId="0" quotePrefix="1" applyFont="1" applyFill="1" applyBorder="1" applyAlignment="1" applyProtection="1"/>
    <xf numFmtId="3" fontId="14" fillId="2" borderId="27" xfId="0" applyNumberFormat="1" applyFont="1" applyFill="1" applyBorder="1" applyAlignment="1" applyProtection="1"/>
    <xf numFmtId="3" fontId="14" fillId="2" borderId="28" xfId="0" applyNumberFormat="1" applyFont="1" applyFill="1" applyBorder="1" applyAlignment="1" applyProtection="1"/>
    <xf numFmtId="0" fontId="14" fillId="2" borderId="26" xfId="0" applyFont="1" applyFill="1" applyBorder="1" applyProtection="1"/>
    <xf numFmtId="0" fontId="14" fillId="2" borderId="27" xfId="0" applyFont="1" applyFill="1" applyBorder="1" applyProtection="1"/>
    <xf numFmtId="0" fontId="14" fillId="6" borderId="25" xfId="0" applyFont="1" applyFill="1" applyBorder="1" applyAlignment="1" applyProtection="1">
      <alignment horizontal="center" vertical="center" wrapText="1"/>
    </xf>
    <xf numFmtId="0" fontId="14" fillId="2" borderId="7" xfId="0" applyFont="1" applyFill="1" applyBorder="1" applyAlignment="1" applyProtection="1">
      <alignment horizontal="center"/>
    </xf>
    <xf numFmtId="0" fontId="14" fillId="6" borderId="1" xfId="0" applyFont="1" applyFill="1" applyBorder="1" applyAlignment="1" applyProtection="1">
      <protection locked="0"/>
    </xf>
    <xf numFmtId="164" fontId="14" fillId="4" borderId="1" xfId="0" applyNumberFormat="1" applyFont="1" applyFill="1" applyBorder="1" applyAlignment="1" applyProtection="1">
      <protection locked="0"/>
    </xf>
    <xf numFmtId="0" fontId="14" fillId="4" borderId="1" xfId="0" applyFont="1" applyFill="1" applyBorder="1" applyAlignment="1" applyProtection="1">
      <protection locked="0"/>
    </xf>
    <xf numFmtId="0" fontId="14" fillId="6" borderId="17" xfId="0" applyFont="1" applyFill="1" applyBorder="1" applyAlignment="1" applyProtection="1">
      <alignment horizontal="center"/>
      <protection locked="0"/>
    </xf>
    <xf numFmtId="0" fontId="14" fillId="4" borderId="8" xfId="0" applyFont="1" applyFill="1" applyBorder="1" applyAlignment="1" applyProtection="1">
      <alignment horizontal="center"/>
      <protection locked="0"/>
    </xf>
    <xf numFmtId="0" fontId="14" fillId="4" borderId="1" xfId="0" applyFont="1" applyFill="1" applyBorder="1" applyProtection="1">
      <protection locked="0"/>
    </xf>
    <xf numFmtId="0" fontId="14" fillId="4" borderId="1" xfId="0" applyFont="1" applyFill="1" applyBorder="1" applyAlignment="1" applyProtection="1">
      <alignment horizontal="center"/>
      <protection locked="0"/>
    </xf>
    <xf numFmtId="0" fontId="14" fillId="6" borderId="1" xfId="0" applyFont="1" applyFill="1" applyBorder="1" applyProtection="1">
      <protection locked="0"/>
    </xf>
    <xf numFmtId="3" fontId="14" fillId="4" borderId="1" xfId="0" applyNumberFormat="1" applyFont="1" applyFill="1" applyBorder="1" applyProtection="1">
      <protection locked="0"/>
    </xf>
    <xf numFmtId="3" fontId="15" fillId="4" borderId="8" xfId="0" applyNumberFormat="1" applyFont="1" applyFill="1" applyBorder="1" applyProtection="1">
      <protection locked="0"/>
    </xf>
    <xf numFmtId="3" fontId="14" fillId="4" borderId="7" xfId="0" applyNumberFormat="1" applyFont="1" applyFill="1" applyBorder="1" applyProtection="1">
      <protection locked="0"/>
    </xf>
    <xf numFmtId="3" fontId="14" fillId="2" borderId="7" xfId="0" applyNumberFormat="1" applyFont="1" applyFill="1" applyBorder="1" applyProtection="1"/>
    <xf numFmtId="0" fontId="14" fillId="2" borderId="17" xfId="0" applyFont="1" applyFill="1" applyBorder="1" applyProtection="1"/>
    <xf numFmtId="0" fontId="15" fillId="6" borderId="1" xfId="0" applyFont="1" applyFill="1" applyBorder="1" applyProtection="1">
      <protection locked="0"/>
    </xf>
    <xf numFmtId="0" fontId="14" fillId="2" borderId="8" xfId="0" applyFont="1" applyFill="1" applyBorder="1" applyProtection="1"/>
    <xf numFmtId="3" fontId="14" fillId="2" borderId="17" xfId="0" applyNumberFormat="1" applyFont="1" applyFill="1" applyBorder="1" applyProtection="1"/>
    <xf numFmtId="2" fontId="14" fillId="2" borderId="17" xfId="0" applyNumberFormat="1" applyFont="1" applyFill="1" applyBorder="1" applyProtection="1"/>
    <xf numFmtId="165" fontId="14" fillId="2" borderId="17" xfId="0" applyNumberFormat="1" applyFont="1" applyFill="1" applyBorder="1" applyProtection="1"/>
    <xf numFmtId="1" fontId="14" fillId="2" borderId="8" xfId="0" applyNumberFormat="1" applyFont="1" applyFill="1" applyBorder="1" applyProtection="1"/>
    <xf numFmtId="0" fontId="14" fillId="6" borderId="1" xfId="0" applyFont="1" applyFill="1" applyBorder="1" applyAlignment="1" applyProtection="1">
      <alignment vertical="top" wrapText="1"/>
      <protection locked="0"/>
    </xf>
    <xf numFmtId="0" fontId="14" fillId="6" borderId="17" xfId="0" applyFont="1" applyFill="1" applyBorder="1" applyAlignment="1" applyProtection="1">
      <alignment horizontal="center" vertical="top" wrapText="1"/>
      <protection locked="0"/>
    </xf>
    <xf numFmtId="0" fontId="16" fillId="6" borderId="1" xfId="3" applyFont="1" applyFill="1" applyBorder="1" applyAlignment="1" applyProtection="1">
      <alignment vertical="top" wrapText="1"/>
      <protection locked="0"/>
    </xf>
    <xf numFmtId="0" fontId="13" fillId="6" borderId="1" xfId="0" applyFont="1" applyFill="1" applyBorder="1" applyAlignment="1" applyProtection="1">
      <alignment vertical="top"/>
      <protection locked="0"/>
    </xf>
    <xf numFmtId="0" fontId="15" fillId="6" borderId="17" xfId="0" applyFont="1" applyFill="1" applyBorder="1" applyAlignment="1" applyProtection="1">
      <alignment horizontal="center"/>
      <protection locked="0"/>
    </xf>
    <xf numFmtId="0" fontId="15" fillId="6" borderId="1" xfId="0" applyFont="1" applyFill="1" applyBorder="1" applyAlignment="1" applyProtection="1">
      <alignment horizontal="left"/>
      <protection locked="0"/>
    </xf>
    <xf numFmtId="0" fontId="14" fillId="2" borderId="17" xfId="0" applyFont="1" applyFill="1" applyBorder="1" applyAlignment="1" applyProtection="1">
      <alignment horizontal="center"/>
    </xf>
    <xf numFmtId="0" fontId="11" fillId="0" borderId="0"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0" fillId="2" borderId="1" xfId="0" applyFill="1" applyBorder="1" applyAlignment="1">
      <alignment horizontal="center" vertical="center" wrapText="1"/>
    </xf>
    <xf numFmtId="0" fontId="0" fillId="2" borderId="13" xfId="0" applyFill="1" applyBorder="1" applyAlignment="1">
      <alignment horizontal="center" vertical="center" wrapText="1"/>
    </xf>
    <xf numFmtId="0" fontId="13" fillId="2" borderId="22" xfId="0" applyFont="1" applyFill="1" applyBorder="1" applyAlignment="1" applyProtection="1">
      <alignment horizontal="centerContinuous"/>
    </xf>
    <xf numFmtId="0" fontId="13" fillId="2" borderId="23" xfId="0" applyFont="1" applyFill="1" applyBorder="1" applyAlignment="1" applyProtection="1">
      <alignment horizontal="centerContinuous"/>
    </xf>
    <xf numFmtId="0" fontId="3" fillId="0" borderId="0" xfId="3"/>
    <xf numFmtId="0" fontId="18" fillId="19" borderId="0" xfId="0" applyFont="1" applyFill="1" applyAlignment="1">
      <alignment horizontal="center" vertical="center"/>
    </xf>
    <xf numFmtId="0" fontId="19" fillId="19" borderId="0" xfId="0" applyFont="1" applyFill="1"/>
    <xf numFmtId="0" fontId="14" fillId="19" borderId="0" xfId="0" applyFont="1" applyFill="1"/>
    <xf numFmtId="0" fontId="13" fillId="19" borderId="0" xfId="0" applyFont="1" applyFill="1" applyBorder="1"/>
    <xf numFmtId="0" fontId="16" fillId="19" borderId="59" xfId="3" applyFont="1" applyFill="1" applyBorder="1"/>
    <xf numFmtId="0" fontId="14" fillId="19" borderId="59" xfId="0" applyFont="1" applyFill="1" applyBorder="1"/>
    <xf numFmtId="0" fontId="14" fillId="19" borderId="59" xfId="0" applyFont="1" applyFill="1" applyBorder="1" applyAlignment="1">
      <alignment wrapText="1"/>
    </xf>
    <xf numFmtId="0" fontId="13" fillId="19" borderId="59" xfId="0" applyFont="1" applyFill="1" applyBorder="1"/>
    <xf numFmtId="0" fontId="16" fillId="19" borderId="59" xfId="3" applyFont="1" applyFill="1" applyBorder="1" applyAlignment="1">
      <alignment horizontal="left" indent="4"/>
    </xf>
    <xf numFmtId="0" fontId="17" fillId="0" borderId="61" xfId="7" applyFont="1" applyFill="1" applyBorder="1" applyAlignment="1" applyProtection="1">
      <alignment horizontal="centerContinuous" vertical="center"/>
    </xf>
    <xf numFmtId="0" fontId="14" fillId="0" borderId="62" xfId="0" applyFont="1" applyBorder="1" applyAlignment="1" applyProtection="1">
      <alignment horizontal="centerContinuous"/>
    </xf>
    <xf numFmtId="0" fontId="14" fillId="0" borderId="63" xfId="0" applyFont="1" applyBorder="1" applyAlignment="1" applyProtection="1">
      <alignment horizontal="centerContinuous"/>
    </xf>
    <xf numFmtId="0" fontId="15" fillId="4" borderId="2" xfId="7" applyFont="1" applyFill="1" applyBorder="1" applyAlignment="1" applyProtection="1">
      <alignment vertical="center"/>
    </xf>
    <xf numFmtId="0" fontId="14" fillId="0" borderId="0" xfId="0" applyFont="1" applyBorder="1" applyProtection="1"/>
    <xf numFmtId="0" fontId="14" fillId="0" borderId="3" xfId="0" applyFont="1" applyBorder="1" applyProtection="1"/>
    <xf numFmtId="0" fontId="20" fillId="19" borderId="59" xfId="0" applyFont="1" applyFill="1" applyBorder="1" applyAlignment="1">
      <alignment horizontal="left" indent="4"/>
    </xf>
    <xf numFmtId="0" fontId="15" fillId="16" borderId="2" xfId="7" applyFont="1" applyFill="1" applyBorder="1" applyAlignment="1" applyProtection="1">
      <alignment vertical="center"/>
    </xf>
    <xf numFmtId="0" fontId="15" fillId="3" borderId="2" xfId="7" applyFont="1" applyFill="1" applyBorder="1" applyAlignment="1" applyProtection="1">
      <alignment vertical="center"/>
    </xf>
    <xf numFmtId="0" fontId="16" fillId="19" borderId="60" xfId="3" applyFont="1" applyFill="1" applyBorder="1" applyAlignment="1">
      <alignment horizontal="left" indent="4"/>
    </xf>
    <xf numFmtId="0" fontId="15" fillId="20" borderId="4" xfId="7" applyFont="1" applyFill="1" applyBorder="1" applyAlignment="1" applyProtection="1">
      <alignment vertical="center"/>
    </xf>
    <xf numFmtId="0" fontId="14" fillId="0" borderId="5" xfId="0" applyFont="1" applyBorder="1" applyProtection="1"/>
    <xf numFmtId="0" fontId="14" fillId="0" borderId="6" xfId="0" applyFont="1" applyBorder="1" applyProtection="1"/>
    <xf numFmtId="0" fontId="15" fillId="0" borderId="0" xfId="7" applyFont="1" applyFill="1" applyBorder="1" applyAlignment="1" applyProtection="1">
      <alignment vertical="top"/>
    </xf>
    <xf numFmtId="0" fontId="21" fillId="19" borderId="0" xfId="0" applyFont="1" applyFill="1" applyAlignment="1">
      <alignment horizontal="center" vertical="center"/>
    </xf>
    <xf numFmtId="0" fontId="15" fillId="19" borderId="59" xfId="0" applyFont="1" applyFill="1" applyBorder="1" applyAlignment="1">
      <alignment wrapText="1"/>
    </xf>
    <xf numFmtId="0" fontId="15" fillId="19" borderId="58" xfId="0" applyFont="1" applyFill="1" applyBorder="1" applyAlignment="1">
      <alignment vertical="top" wrapText="1"/>
    </xf>
    <xf numFmtId="0" fontId="15" fillId="19" borderId="59" xfId="0" applyFont="1" applyFill="1" applyBorder="1"/>
    <xf numFmtId="0" fontId="14" fillId="20" borderId="59" xfId="0" applyFont="1" applyFill="1" applyBorder="1" applyAlignment="1">
      <alignment horizontal="center" wrapText="1"/>
    </xf>
    <xf numFmtId="0" fontId="14" fillId="0" borderId="0" xfId="0" applyFont="1" applyAlignment="1" applyProtection="1">
      <alignment horizontal="centerContinuous"/>
    </xf>
    <xf numFmtId="0" fontId="18" fillId="0" borderId="0" xfId="0" applyFont="1" applyAlignment="1" applyProtection="1">
      <alignment horizontal="centerContinuous"/>
    </xf>
    <xf numFmtId="0" fontId="14" fillId="0" borderId="0" xfId="0" applyFont="1" applyProtection="1"/>
    <xf numFmtId="0" fontId="18" fillId="0" borderId="0" xfId="0" applyFont="1" applyProtection="1"/>
    <xf numFmtId="0" fontId="14" fillId="0" borderId="0" xfId="0" applyFont="1" applyFill="1" applyBorder="1" applyProtection="1"/>
    <xf numFmtId="0" fontId="13" fillId="0" borderId="0" xfId="0" applyFont="1" applyFill="1" applyBorder="1" applyProtection="1"/>
    <xf numFmtId="0" fontId="17" fillId="0" borderId="0" xfId="3" applyFont="1" applyFill="1" applyBorder="1" applyAlignment="1" applyProtection="1">
      <alignment vertical="top"/>
    </xf>
    <xf numFmtId="0" fontId="15" fillId="0" borderId="0" xfId="3" applyFont="1" applyFill="1" applyBorder="1" applyAlignment="1" applyProtection="1">
      <alignment vertical="top"/>
    </xf>
    <xf numFmtId="0" fontId="15" fillId="0" borderId="0" xfId="3" applyFont="1" applyFill="1" applyBorder="1" applyAlignment="1" applyProtection="1">
      <alignment vertical="top" wrapText="1"/>
    </xf>
    <xf numFmtId="0" fontId="15" fillId="0" borderId="0" xfId="3" applyFont="1" applyFill="1" applyBorder="1" applyAlignment="1" applyProtection="1">
      <alignment horizontal="right" vertical="top" wrapText="1"/>
      <protection locked="0"/>
    </xf>
    <xf numFmtId="0" fontId="14" fillId="0" borderId="0" xfId="0" applyFont="1" applyAlignment="1" applyProtection="1"/>
    <xf numFmtId="0" fontId="14" fillId="0" borderId="0" xfId="0" applyFont="1" applyAlignment="1" applyProtection="1">
      <alignment horizontal="right"/>
      <protection locked="0"/>
    </xf>
    <xf numFmtId="0" fontId="14" fillId="0" borderId="0" xfId="0" applyFont="1" applyFill="1" applyProtection="1"/>
    <xf numFmtId="0" fontId="16" fillId="0" borderId="0" xfId="3" applyFont="1" applyAlignment="1" applyProtection="1">
      <protection locked="0"/>
    </xf>
    <xf numFmtId="0" fontId="17" fillId="0" borderId="0" xfId="3" applyFont="1" applyFill="1" applyBorder="1" applyAlignment="1" applyProtection="1">
      <alignment horizontal="left" vertical="top" indent="3"/>
      <protection locked="0"/>
    </xf>
    <xf numFmtId="0" fontId="15" fillId="5" borderId="7" xfId="3" applyFont="1" applyFill="1" applyBorder="1" applyAlignment="1">
      <alignment horizontal="left" vertical="center"/>
    </xf>
    <xf numFmtId="0" fontId="21" fillId="0" borderId="0" xfId="0" applyFont="1" applyAlignment="1" applyProtection="1">
      <alignment horizontal="centerContinuous"/>
    </xf>
    <xf numFmtId="0" fontId="8"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8" fillId="0" borderId="0" xfId="0" applyFont="1" applyFill="1" applyBorder="1" applyAlignment="1">
      <alignment horizontal="center" vertical="center"/>
    </xf>
    <xf numFmtId="0" fontId="0" fillId="0" borderId="0" xfId="0" applyFill="1" applyBorder="1" applyAlignment="1">
      <alignment horizontal="center"/>
    </xf>
    <xf numFmtId="0" fontId="10" fillId="0" borderId="0" xfId="0" applyFont="1" applyFill="1" applyBorder="1" applyAlignment="1">
      <alignment horizontal="center" vertical="center"/>
    </xf>
    <xf numFmtId="0" fontId="16" fillId="20" borderId="17" xfId="3" applyFont="1" applyFill="1" applyBorder="1" applyAlignment="1" applyProtection="1">
      <alignment horizontal="left" vertical="justify" wrapText="1"/>
      <protection locked="0"/>
    </xf>
    <xf numFmtId="0" fontId="16" fillId="20" borderId="8" xfId="3" applyFont="1" applyFill="1" applyBorder="1" applyAlignment="1" applyProtection="1">
      <alignment horizontal="left" vertical="justify" wrapText="1"/>
      <protection locked="0"/>
    </xf>
    <xf numFmtId="0" fontId="10" fillId="0" borderId="0" xfId="0" applyFont="1" applyFill="1" applyBorder="1" applyAlignment="1" applyProtection="1">
      <alignment vertical="center"/>
    </xf>
    <xf numFmtId="3" fontId="17" fillId="2" borderId="8" xfId="0" applyNumberFormat="1" applyFont="1" applyFill="1" applyBorder="1" applyAlignment="1" applyProtection="1">
      <alignment horizontal="center" vertical="center" wrapText="1"/>
    </xf>
    <xf numFmtId="3" fontId="17" fillId="2" borderId="1" xfId="0" applyNumberFormat="1" applyFont="1" applyFill="1" applyBorder="1" applyAlignment="1" applyProtection="1">
      <alignment horizontal="center" vertical="center" wrapText="1"/>
    </xf>
    <xf numFmtId="3" fontId="13" fillId="2" borderId="22" xfId="0" applyNumberFormat="1" applyFont="1" applyFill="1" applyBorder="1" applyAlignment="1" applyProtection="1">
      <alignment horizontal="centerContinuous"/>
    </xf>
    <xf numFmtId="3" fontId="13" fillId="2" borderId="23" xfId="0" applyNumberFormat="1" applyFont="1" applyFill="1" applyBorder="1" applyAlignment="1" applyProtection="1">
      <alignment horizontal="centerContinuous"/>
    </xf>
    <xf numFmtId="0" fontId="14" fillId="2" borderId="26" xfId="0" applyFont="1" applyFill="1" applyBorder="1" applyAlignment="1" applyProtection="1">
      <alignment horizontal="centerContinuous"/>
    </xf>
    <xf numFmtId="0" fontId="14" fillId="2" borderId="27" xfId="0" applyFont="1" applyFill="1" applyBorder="1" applyAlignment="1" applyProtection="1">
      <alignment horizontal="centerContinuous"/>
    </xf>
    <xf numFmtId="0" fontId="14" fillId="2" borderId="28" xfId="0" applyFont="1" applyFill="1" applyBorder="1" applyAlignment="1" applyProtection="1">
      <alignment horizontal="centerContinuous"/>
    </xf>
    <xf numFmtId="0" fontId="13" fillId="2" borderId="21" xfId="0" applyFont="1" applyFill="1" applyBorder="1" applyAlignment="1" applyProtection="1">
      <alignment horizontal="centerContinuous"/>
    </xf>
    <xf numFmtId="0" fontId="5" fillId="5" borderId="7" xfId="3" applyFont="1" applyFill="1" applyBorder="1" applyAlignment="1" applyProtection="1">
      <alignment horizontal="centerContinuous" vertical="center" wrapText="1"/>
    </xf>
    <xf numFmtId="0" fontId="5" fillId="5" borderId="17" xfId="3" applyFont="1" applyFill="1" applyBorder="1" applyAlignment="1" applyProtection="1">
      <alignment horizontal="centerContinuous" vertical="center" wrapText="1"/>
    </xf>
    <xf numFmtId="0" fontId="5" fillId="5" borderId="8" xfId="3" applyFont="1" applyFill="1" applyBorder="1" applyAlignment="1" applyProtection="1">
      <alignment horizontal="centerContinuous" vertical="center" wrapText="1"/>
    </xf>
    <xf numFmtId="0" fontId="8" fillId="0" borderId="0" xfId="0" applyFont="1" applyFill="1" applyBorder="1" applyAlignment="1">
      <alignment vertical="center"/>
    </xf>
    <xf numFmtId="0" fontId="0" fillId="0" borderId="0" xfId="0" applyFill="1" applyBorder="1" applyAlignment="1"/>
    <xf numFmtId="0" fontId="10" fillId="0" borderId="0" xfId="0" applyFont="1" applyFill="1" applyBorder="1" applyAlignment="1">
      <alignment vertical="center"/>
    </xf>
    <xf numFmtId="0" fontId="5" fillId="5" borderId="7" xfId="3" applyFont="1" applyFill="1" applyBorder="1" applyAlignment="1">
      <alignment horizontal="centerContinuous" vertical="center" wrapText="1"/>
    </xf>
    <xf numFmtId="0" fontId="5" fillId="5" borderId="17" xfId="3" applyFont="1" applyFill="1" applyBorder="1" applyAlignment="1">
      <alignment horizontal="centerContinuous" vertical="center" wrapText="1"/>
    </xf>
    <xf numFmtId="0" fontId="5" fillId="5" borderId="8" xfId="3" applyFont="1" applyFill="1" applyBorder="1" applyAlignment="1">
      <alignment horizontal="centerContinuous" vertical="center" wrapText="1"/>
    </xf>
    <xf numFmtId="0" fontId="0" fillId="0" borderId="43" xfId="0" applyFill="1" applyBorder="1" applyAlignment="1">
      <alignment horizontal="centerContinuous"/>
    </xf>
    <xf numFmtId="0" fontId="0" fillId="0" borderId="44" xfId="0" applyFill="1" applyBorder="1" applyAlignment="1">
      <alignment horizontal="centerContinuous"/>
    </xf>
    <xf numFmtId="0" fontId="0" fillId="0" borderId="45" xfId="0" applyFill="1" applyBorder="1" applyAlignment="1">
      <alignment horizontal="centerContinuous"/>
    </xf>
    <xf numFmtId="3" fontId="0" fillId="0" borderId="43" xfId="0" applyNumberFormat="1" applyFill="1" applyBorder="1" applyAlignment="1">
      <alignment horizontal="centerContinuous"/>
    </xf>
    <xf numFmtId="3" fontId="0" fillId="0" borderId="44" xfId="0" applyNumberFormat="1" applyFill="1" applyBorder="1" applyAlignment="1">
      <alignment horizontal="centerContinuous"/>
    </xf>
    <xf numFmtId="3" fontId="0" fillId="0" borderId="45" xfId="0" applyNumberFormat="1" applyFill="1" applyBorder="1" applyAlignment="1">
      <alignment horizontal="centerContinuous"/>
    </xf>
    <xf numFmtId="0" fontId="17" fillId="2" borderId="21"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6" borderId="29" xfId="0" applyFont="1" applyFill="1" applyBorder="1" applyAlignment="1" applyProtection="1">
      <alignment horizontal="center" vertical="center" wrapText="1"/>
    </xf>
    <xf numFmtId="0" fontId="17" fillId="4" borderId="29" xfId="0" applyFont="1" applyFill="1" applyBorder="1" applyAlignment="1" applyProtection="1">
      <alignment horizontal="center" vertical="center" wrapText="1"/>
    </xf>
    <xf numFmtId="0" fontId="17" fillId="4" borderId="23"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3" fontId="17" fillId="4" borderId="29" xfId="0" applyNumberFormat="1" applyFont="1" applyFill="1" applyBorder="1" applyAlignment="1" applyProtection="1">
      <alignment horizontal="center" vertical="center" wrapText="1"/>
    </xf>
    <xf numFmtId="3" fontId="17" fillId="4" borderId="21" xfId="0" applyNumberFormat="1" applyFont="1" applyFill="1" applyBorder="1" applyAlignment="1" applyProtection="1">
      <alignment horizontal="center" vertical="center" wrapText="1"/>
    </xf>
    <xf numFmtId="3" fontId="17" fillId="2" borderId="29" xfId="0" applyNumberFormat="1" applyFont="1" applyFill="1" applyBorder="1" applyAlignment="1" applyProtection="1">
      <alignment horizontal="center" vertical="center" wrapText="1"/>
    </xf>
    <xf numFmtId="0" fontId="17" fillId="6" borderId="21"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29" xfId="0" applyFont="1" applyFill="1" applyBorder="1" applyAlignment="1" applyProtection="1">
      <alignment horizontal="center" vertical="center" wrapText="1"/>
    </xf>
    <xf numFmtId="0" fontId="17" fillId="6" borderId="24" xfId="0" applyFont="1" applyFill="1" applyBorder="1" applyAlignment="1" applyProtection="1">
      <alignment horizontal="center" vertical="center" wrapText="1"/>
    </xf>
    <xf numFmtId="0" fontId="16" fillId="0" borderId="0" xfId="3" applyFont="1" applyFill="1" applyBorder="1"/>
    <xf numFmtId="0" fontId="22" fillId="0" borderId="0" xfId="0" applyFont="1" applyFill="1" applyBorder="1"/>
    <xf numFmtId="0" fontId="21" fillId="0" borderId="0" xfId="5" applyFont="1" applyAlignment="1"/>
    <xf numFmtId="0" fontId="21" fillId="0" borderId="0" xfId="5" applyFont="1" applyAlignment="1">
      <alignment horizontal="center"/>
    </xf>
    <xf numFmtId="0" fontId="19" fillId="0" borderId="0" xfId="0" applyFont="1"/>
    <xf numFmtId="0" fontId="22" fillId="0" borderId="0" xfId="0" applyFont="1" applyFill="1" applyBorder="1" applyAlignment="1"/>
    <xf numFmtId="0" fontId="22" fillId="0" borderId="0" xfId="0" applyFont="1" applyFill="1" applyBorder="1" applyAlignment="1">
      <alignment horizontal="center"/>
    </xf>
    <xf numFmtId="0" fontId="21" fillId="0" borderId="0" xfId="0" applyFont="1" applyFill="1" applyBorder="1" applyAlignment="1"/>
    <xf numFmtId="0" fontId="21" fillId="0" borderId="0" xfId="0" applyFont="1" applyFill="1" applyBorder="1" applyAlignment="1">
      <alignment horizontal="center"/>
    </xf>
    <xf numFmtId="0" fontId="18" fillId="0" borderId="0" xfId="5" applyFont="1" applyAlignment="1"/>
    <xf numFmtId="0" fontId="18" fillId="0" borderId="0" xfId="5" applyFont="1" applyAlignment="1">
      <alignment horizontal="center"/>
    </xf>
    <xf numFmtId="0" fontId="23" fillId="7" borderId="7" xfId="0" applyFont="1" applyFill="1" applyBorder="1" applyAlignment="1">
      <alignment horizontal="centerContinuous"/>
    </xf>
    <xf numFmtId="0" fontId="23" fillId="7" borderId="17" xfId="0" applyFont="1" applyFill="1" applyBorder="1" applyAlignment="1">
      <alignment horizontal="centerContinuous"/>
    </xf>
    <xf numFmtId="0" fontId="23" fillId="7" borderId="8" xfId="0" applyFont="1" applyFill="1" applyBorder="1" applyAlignment="1">
      <alignment horizontal="centerContinuous"/>
    </xf>
    <xf numFmtId="0" fontId="23" fillId="8" borderId="0" xfId="0" applyFont="1" applyFill="1" applyBorder="1" applyAlignment="1"/>
    <xf numFmtId="0" fontId="24" fillId="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vertical="top"/>
    </xf>
    <xf numFmtId="0" fontId="25" fillId="0" borderId="0" xfId="3" applyFont="1" applyFill="1" applyBorder="1"/>
    <xf numFmtId="0" fontId="23" fillId="9" borderId="0" xfId="0" applyFont="1" applyFill="1" applyBorder="1" applyAlignment="1">
      <alignment vertical="top"/>
    </xf>
    <xf numFmtId="0" fontId="24" fillId="9" borderId="0" xfId="0" applyFont="1" applyFill="1" applyBorder="1" applyAlignment="1">
      <alignment vertical="top"/>
    </xf>
    <xf numFmtId="0" fontId="24" fillId="0" borderId="0" xfId="0" applyFont="1" applyFill="1" applyBorder="1" applyAlignment="1">
      <alignment horizontal="left" vertical="top" wrapText="1"/>
    </xf>
    <xf numFmtId="0" fontId="23" fillId="7" borderId="36" xfId="2" applyFont="1" applyFill="1" applyBorder="1" applyAlignment="1">
      <alignment horizontal="center" vertical="center"/>
    </xf>
    <xf numFmtId="0" fontId="23" fillId="7" borderId="37" xfId="2" applyFont="1" applyFill="1" applyBorder="1" applyAlignment="1">
      <alignment horizontal="center" vertical="center"/>
    </xf>
    <xf numFmtId="0" fontId="17" fillId="7" borderId="37" xfId="0" applyFont="1" applyFill="1" applyBorder="1" applyAlignment="1">
      <alignment horizontal="center" vertical="center"/>
    </xf>
    <xf numFmtId="0" fontId="17" fillId="7" borderId="38" xfId="2" applyFont="1" applyFill="1" applyBorder="1" applyAlignment="1">
      <alignment horizontal="center" vertical="center"/>
    </xf>
    <xf numFmtId="1" fontId="13" fillId="0" borderId="36" xfId="0" applyNumberFormat="1"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4" fillId="0" borderId="39" xfId="0" applyFont="1" applyFill="1" applyBorder="1" applyAlignment="1">
      <alignment horizontal="center" vertical="center"/>
    </xf>
    <xf numFmtId="0" fontId="24" fillId="0" borderId="19" xfId="0" applyFont="1" applyFill="1" applyBorder="1" applyAlignment="1">
      <alignment horizontal="center" vertical="center"/>
    </xf>
    <xf numFmtId="2" fontId="24" fillId="9" borderId="40" xfId="6" applyNumberFormat="1" applyFont="1" applyFill="1" applyBorder="1" applyAlignment="1">
      <alignment horizontal="center" vertical="center"/>
    </xf>
    <xf numFmtId="1" fontId="14" fillId="0" borderId="39" xfId="0" applyNumberFormat="1" applyFont="1" applyFill="1" applyBorder="1" applyAlignment="1">
      <alignment horizontal="center"/>
    </xf>
    <xf numFmtId="167" fontId="14" fillId="0" borderId="40" xfId="0" applyNumberFormat="1" applyFont="1" applyBorder="1"/>
    <xf numFmtId="0" fontId="24" fillId="0" borderId="12" xfId="0" applyFont="1" applyFill="1" applyBorder="1" applyAlignment="1">
      <alignment horizontal="center" vertical="center"/>
    </xf>
    <xf numFmtId="0" fontId="24" fillId="0" borderId="1" xfId="0" applyFont="1" applyFill="1" applyBorder="1" applyAlignment="1">
      <alignment horizontal="center" vertical="center"/>
    </xf>
    <xf numFmtId="2" fontId="24" fillId="9" borderId="13" xfId="6" applyNumberFormat="1" applyFont="1" applyFill="1" applyBorder="1" applyAlignment="1">
      <alignment horizontal="center" vertical="center"/>
    </xf>
    <xf numFmtId="1" fontId="24" fillId="0" borderId="12" xfId="0" applyNumberFormat="1" applyFont="1" applyFill="1" applyBorder="1" applyAlignment="1">
      <alignment horizontal="center"/>
    </xf>
    <xf numFmtId="167" fontId="14" fillId="0" borderId="13" xfId="0" applyNumberFormat="1" applyFont="1" applyBorder="1"/>
    <xf numFmtId="1" fontId="14" fillId="0" borderId="12" xfId="0" applyNumberFormat="1" applyFont="1" applyFill="1" applyBorder="1" applyAlignment="1">
      <alignment horizontal="center"/>
    </xf>
    <xf numFmtId="0" fontId="24" fillId="0" borderId="41" xfId="0" applyFont="1" applyFill="1" applyBorder="1" applyAlignment="1">
      <alignment horizontal="center" vertical="center"/>
    </xf>
    <xf numFmtId="0" fontId="24" fillId="0" borderId="29" xfId="0" applyFont="1" applyFill="1" applyBorder="1" applyAlignment="1">
      <alignment horizontal="center" vertical="center"/>
    </xf>
    <xf numFmtId="2" fontId="24" fillId="9" borderId="42" xfId="6" applyNumberFormat="1" applyFont="1" applyFill="1" applyBorder="1" applyAlignment="1">
      <alignment horizontal="center" vertical="center"/>
    </xf>
    <xf numFmtId="0" fontId="24" fillId="0" borderId="9" xfId="6" applyFont="1" applyFill="1" applyBorder="1" applyAlignment="1">
      <alignment horizontal="center" vertical="center"/>
    </xf>
    <xf numFmtId="0" fontId="24" fillId="0" borderId="10" xfId="6" applyFont="1" applyFill="1" applyBorder="1" applyAlignment="1">
      <alignment horizontal="center" vertical="center"/>
    </xf>
    <xf numFmtId="2" fontId="24" fillId="9" borderId="11" xfId="6" applyNumberFormat="1" applyFont="1" applyFill="1" applyBorder="1" applyAlignment="1">
      <alignment horizontal="center" vertical="center"/>
    </xf>
    <xf numFmtId="0" fontId="24" fillId="0" borderId="12" xfId="6" applyFont="1" applyFill="1" applyBorder="1" applyAlignment="1">
      <alignment horizontal="center" vertical="center"/>
    </xf>
    <xf numFmtId="0" fontId="24" fillId="0" borderId="1" xfId="6" applyFont="1" applyFill="1" applyBorder="1" applyAlignment="1">
      <alignment horizontal="center" vertical="center"/>
    </xf>
    <xf numFmtId="0" fontId="24" fillId="0" borderId="14" xfId="6" applyFont="1" applyFill="1" applyBorder="1" applyAlignment="1">
      <alignment horizontal="center" vertical="center"/>
    </xf>
    <xf numFmtId="0" fontId="24" fillId="0" borderId="15" xfId="6" applyFont="1" applyFill="1" applyBorder="1" applyAlignment="1">
      <alignment horizontal="center" vertical="center"/>
    </xf>
    <xf numFmtId="2" fontId="24" fillId="9" borderId="16" xfId="6" applyNumberFormat="1" applyFont="1" applyFill="1" applyBorder="1" applyAlignment="1">
      <alignment horizontal="center" vertical="center"/>
    </xf>
    <xf numFmtId="1" fontId="24" fillId="0" borderId="14" xfId="0" applyNumberFormat="1" applyFont="1" applyFill="1" applyBorder="1" applyAlignment="1">
      <alignment horizontal="center"/>
    </xf>
    <xf numFmtId="167" fontId="14" fillId="0" borderId="16" xfId="0" applyNumberFormat="1" applyFont="1" applyBorder="1"/>
    <xf numFmtId="0" fontId="23" fillId="7" borderId="36" xfId="2" applyFont="1" applyFill="1" applyBorder="1" applyAlignment="1">
      <alignment horizontal="center" vertical="center" wrapText="1"/>
    </xf>
    <xf numFmtId="0" fontId="23" fillId="7" borderId="37" xfId="2" applyFont="1" applyFill="1" applyBorder="1" applyAlignment="1">
      <alignment horizontal="center" vertical="center" wrapText="1"/>
    </xf>
    <xf numFmtId="0" fontId="17" fillId="7" borderId="37" xfId="0" applyFont="1" applyFill="1" applyBorder="1" applyAlignment="1">
      <alignment horizontal="center" vertical="center" wrapText="1"/>
    </xf>
    <xf numFmtId="0" fontId="17" fillId="7" borderId="38" xfId="2" applyFont="1" applyFill="1" applyBorder="1" applyAlignment="1">
      <alignment horizontal="center" vertical="center" wrapText="1"/>
    </xf>
    <xf numFmtId="1" fontId="14" fillId="0" borderId="0" xfId="0" applyNumberFormat="1" applyFont="1" applyFill="1" applyAlignment="1">
      <alignment horizontal="center"/>
    </xf>
    <xf numFmtId="0" fontId="23" fillId="10" borderId="7" xfId="0" applyFont="1" applyFill="1" applyBorder="1" applyAlignment="1">
      <alignment horizontal="centerContinuous"/>
    </xf>
    <xf numFmtId="0" fontId="23" fillId="10" borderId="17" xfId="0" applyFont="1" applyFill="1" applyBorder="1" applyAlignment="1">
      <alignment horizontal="centerContinuous"/>
    </xf>
    <xf numFmtId="0" fontId="23" fillId="10" borderId="8" xfId="0" applyFont="1" applyFill="1" applyBorder="1" applyAlignment="1">
      <alignment horizontal="centerContinuous"/>
    </xf>
    <xf numFmtId="0" fontId="23" fillId="8" borderId="0" xfId="0" applyFont="1" applyFill="1" applyBorder="1" applyAlignment="1">
      <alignment vertical="top"/>
    </xf>
    <xf numFmtId="0" fontId="24" fillId="0" borderId="0" xfId="0" applyFont="1" applyFill="1" applyBorder="1" applyAlignment="1"/>
    <xf numFmtId="0" fontId="17" fillId="11" borderId="0" xfId="3" applyFont="1" applyFill="1" applyBorder="1" applyAlignment="1">
      <alignment vertical="top"/>
    </xf>
    <xf numFmtId="0" fontId="15" fillId="11" borderId="0" xfId="3" applyFont="1" applyFill="1" applyBorder="1" applyAlignment="1">
      <alignment vertical="top"/>
    </xf>
    <xf numFmtId="0" fontId="24" fillId="0" borderId="43" xfId="0" applyFont="1" applyFill="1" applyBorder="1"/>
    <xf numFmtId="0" fontId="24" fillId="0" borderId="44" xfId="0" applyFont="1" applyFill="1" applyBorder="1"/>
    <xf numFmtId="0" fontId="24" fillId="0" borderId="45" xfId="0" applyFont="1" applyFill="1" applyBorder="1"/>
    <xf numFmtId="0" fontId="23" fillId="10" borderId="43" xfId="0" applyFont="1" applyFill="1" applyBorder="1" applyAlignment="1">
      <alignment horizontal="centerContinuous"/>
    </xf>
    <xf numFmtId="0" fontId="23" fillId="10" borderId="44" xfId="0" applyFont="1" applyFill="1" applyBorder="1" applyAlignment="1">
      <alignment horizontal="centerContinuous"/>
    </xf>
    <xf numFmtId="0" fontId="23" fillId="12" borderId="44" xfId="0" applyFont="1" applyFill="1" applyBorder="1" applyAlignment="1">
      <alignment horizontal="centerContinuous"/>
    </xf>
    <xf numFmtId="0" fontId="23" fillId="12" borderId="45" xfId="0" applyFont="1" applyFill="1" applyBorder="1" applyAlignment="1">
      <alignment horizontal="centerContinuous"/>
    </xf>
    <xf numFmtId="1" fontId="14" fillId="0" borderId="46" xfId="0" applyNumberFormat="1" applyFont="1" applyFill="1" applyBorder="1" applyAlignment="1">
      <alignment horizontal="center"/>
    </xf>
    <xf numFmtId="0" fontId="23" fillId="0" borderId="46" xfId="0" applyFont="1" applyFill="1" applyBorder="1" applyAlignment="1">
      <alignment horizontal="center" vertical="center"/>
    </xf>
    <xf numFmtId="0" fontId="23" fillId="0" borderId="45" xfId="0" applyFont="1" applyFill="1" applyBorder="1" applyAlignment="1">
      <alignment horizontal="center" vertical="center"/>
    </xf>
    <xf numFmtId="0" fontId="23" fillId="0" borderId="44" xfId="0" applyFont="1" applyFill="1" applyBorder="1" applyAlignment="1">
      <alignment horizontal="center" vertical="center"/>
    </xf>
    <xf numFmtId="0" fontId="17" fillId="13" borderId="36" xfId="0" applyFont="1" applyFill="1" applyBorder="1" applyAlignment="1">
      <alignment horizontal="center" vertical="center" wrapText="1"/>
    </xf>
    <xf numFmtId="0" fontId="17" fillId="13" borderId="37" xfId="0" applyFont="1" applyFill="1" applyBorder="1" applyAlignment="1">
      <alignment horizontal="center" vertical="center" wrapText="1"/>
    </xf>
    <xf numFmtId="0" fontId="17" fillId="14" borderId="36" xfId="0" applyFont="1" applyFill="1" applyBorder="1" applyAlignment="1">
      <alignment horizontal="center" vertical="center" wrapText="1"/>
    </xf>
    <xf numFmtId="0" fontId="17" fillId="14" borderId="47" xfId="0" applyFont="1" applyFill="1" applyBorder="1" applyAlignment="1">
      <alignment horizontal="center" vertical="center" wrapText="1"/>
    </xf>
    <xf numFmtId="1" fontId="13" fillId="0" borderId="36" xfId="0" applyNumberFormat="1" applyFont="1" applyFill="1" applyBorder="1" applyAlignment="1">
      <alignment horizontal="center" wrapText="1"/>
    </xf>
    <xf numFmtId="0" fontId="23" fillId="0" borderId="37" xfId="0" applyFont="1" applyFill="1" applyBorder="1" applyAlignment="1">
      <alignment horizontal="center" vertical="center" wrapText="1"/>
    </xf>
    <xf numFmtId="167" fontId="24" fillId="11" borderId="19" xfId="0" applyNumberFormat="1" applyFont="1" applyFill="1" applyBorder="1"/>
    <xf numFmtId="171" fontId="14" fillId="17" borderId="2" xfId="0" applyNumberFormat="1" applyFont="1" applyFill="1" applyBorder="1"/>
    <xf numFmtId="171" fontId="24" fillId="15" borderId="19" xfId="0" applyNumberFormat="1" applyFont="1" applyFill="1" applyBorder="1"/>
    <xf numFmtId="1" fontId="14" fillId="0" borderId="28" xfId="0" applyNumberFormat="1" applyFont="1" applyFill="1" applyBorder="1" applyAlignment="1">
      <alignment horizontal="center"/>
    </xf>
    <xf numFmtId="167" fontId="14" fillId="0" borderId="19" xfId="0" applyNumberFormat="1" applyFont="1" applyBorder="1"/>
    <xf numFmtId="167" fontId="24" fillId="11" borderId="1" xfId="0" applyNumberFormat="1" applyFont="1" applyFill="1" applyBorder="1"/>
    <xf numFmtId="171" fontId="14" fillId="17" borderId="50" xfId="0" applyNumberFormat="1" applyFont="1" applyFill="1" applyBorder="1"/>
    <xf numFmtId="171" fontId="24" fillId="15" borderId="1" xfId="0" applyNumberFormat="1" applyFont="1" applyFill="1" applyBorder="1"/>
    <xf numFmtId="1" fontId="24" fillId="0" borderId="8" xfId="0" applyNumberFormat="1" applyFont="1" applyFill="1" applyBorder="1" applyAlignment="1">
      <alignment horizontal="center"/>
    </xf>
    <xf numFmtId="167" fontId="14" fillId="0" borderId="1" xfId="0" applyNumberFormat="1" applyFont="1" applyBorder="1"/>
    <xf numFmtId="1" fontId="14" fillId="0" borderId="8" xfId="0" applyNumberFormat="1" applyFont="1" applyFill="1" applyBorder="1" applyAlignment="1">
      <alignment horizontal="center"/>
    </xf>
    <xf numFmtId="0" fontId="24" fillId="0" borderId="14" xfId="0" applyFont="1" applyFill="1" applyBorder="1" applyAlignment="1">
      <alignment horizontal="center" vertical="center"/>
    </xf>
    <xf numFmtId="0" fontId="24" fillId="0" borderId="15" xfId="0" applyFont="1" applyFill="1" applyBorder="1" applyAlignment="1">
      <alignment horizontal="center" vertical="center"/>
    </xf>
    <xf numFmtId="167" fontId="24" fillId="11" borderId="15" xfId="0" applyNumberFormat="1" applyFont="1" applyFill="1" applyBorder="1"/>
    <xf numFmtId="171" fontId="14" fillId="17" borderId="56" xfId="0" applyNumberFormat="1" applyFont="1" applyFill="1" applyBorder="1"/>
    <xf numFmtId="171" fontId="24" fillId="15" borderId="15" xfId="0" applyNumberFormat="1" applyFont="1" applyFill="1" applyBorder="1"/>
    <xf numFmtId="1" fontId="24" fillId="0" borderId="57" xfId="0" applyNumberFormat="1" applyFont="1" applyFill="1" applyBorder="1" applyAlignment="1">
      <alignment horizontal="center"/>
    </xf>
    <xf numFmtId="167" fontId="14" fillId="0" borderId="15" xfId="0" applyNumberFormat="1" applyFont="1" applyBorder="1"/>
    <xf numFmtId="0" fontId="19" fillId="0" borderId="0" xfId="0" applyFont="1" applyFill="1" applyBorder="1"/>
    <xf numFmtId="0" fontId="29" fillId="0" borderId="0" xfId="0" applyFont="1" applyFill="1" applyBorder="1" applyAlignment="1">
      <alignment vertical="center"/>
    </xf>
    <xf numFmtId="0" fontId="29" fillId="0" borderId="0" xfId="0" applyFont="1" applyFill="1" applyBorder="1" applyAlignment="1">
      <alignment horizontal="center" vertical="center"/>
    </xf>
    <xf numFmtId="0" fontId="19" fillId="0" borderId="0" xfId="0" applyFont="1" applyFill="1" applyBorder="1" applyAlignment="1"/>
    <xf numFmtId="0" fontId="19" fillId="0" borderId="0" xfId="0" applyFont="1" applyFill="1" applyBorder="1" applyAlignment="1">
      <alignment horizontal="center"/>
    </xf>
    <xf numFmtId="0" fontId="30" fillId="0" borderId="0" xfId="0" applyFont="1" applyFill="1" applyBorder="1" applyAlignment="1">
      <alignment vertical="center"/>
    </xf>
    <xf numFmtId="0" fontId="30" fillId="0" borderId="0" xfId="0" applyFont="1" applyFill="1" applyBorder="1" applyAlignment="1">
      <alignment horizontal="center" vertical="center"/>
    </xf>
    <xf numFmtId="0" fontId="14" fillId="0" borderId="0" xfId="0" applyFont="1"/>
    <xf numFmtId="0" fontId="31" fillId="0" borderId="30" xfId="0" applyFont="1" applyFill="1" applyBorder="1"/>
    <xf numFmtId="0" fontId="19" fillId="0" borderId="31" xfId="0" applyFont="1" applyFill="1" applyBorder="1"/>
    <xf numFmtId="0" fontId="19" fillId="0" borderId="32" xfId="0" applyFont="1" applyFill="1" applyBorder="1"/>
    <xf numFmtId="0" fontId="33" fillId="0" borderId="24" xfId="0" applyFont="1" applyBorder="1"/>
    <xf numFmtId="0" fontId="33" fillId="0" borderId="0" xfId="0" applyFont="1" applyBorder="1"/>
    <xf numFmtId="3" fontId="33" fillId="0" borderId="0" xfId="0" applyNumberFormat="1" applyFont="1" applyBorder="1" applyAlignment="1">
      <alignment horizontal="right"/>
    </xf>
    <xf numFmtId="3" fontId="33" fillId="0" borderId="25" xfId="0" applyNumberFormat="1" applyFont="1" applyBorder="1" applyAlignment="1">
      <alignment horizontal="right"/>
    </xf>
    <xf numFmtId="0" fontId="19" fillId="0" borderId="25" xfId="0" applyFont="1" applyFill="1" applyBorder="1"/>
    <xf numFmtId="0" fontId="34" fillId="0" borderId="0" xfId="0" applyFont="1" applyFill="1" applyBorder="1"/>
    <xf numFmtId="0" fontId="33" fillId="0" borderId="24" xfId="0" applyFont="1" applyBorder="1" applyAlignment="1">
      <alignment horizontal="left"/>
    </xf>
    <xf numFmtId="0" fontId="33" fillId="0" borderId="0" xfId="0" applyFont="1" applyBorder="1" applyAlignment="1">
      <alignment horizontal="left"/>
    </xf>
    <xf numFmtId="3" fontId="19" fillId="0" borderId="0" xfId="0" applyNumberFormat="1" applyFont="1" applyFill="1" applyBorder="1" applyAlignment="1">
      <alignment horizontal="right"/>
    </xf>
    <xf numFmtId="3" fontId="19" fillId="0" borderId="25" xfId="0" applyNumberFormat="1" applyFont="1" applyFill="1" applyBorder="1" applyAlignment="1">
      <alignment horizontal="right"/>
    </xf>
    <xf numFmtId="0" fontId="33" fillId="0" borderId="0" xfId="0" applyFont="1" applyFill="1" applyBorder="1"/>
    <xf numFmtId="0" fontId="19" fillId="0" borderId="24" xfId="0" applyFont="1" applyFill="1" applyBorder="1"/>
    <xf numFmtId="1" fontId="33" fillId="0" borderId="0" xfId="0" applyNumberFormat="1" applyFont="1" applyFill="1" applyBorder="1"/>
    <xf numFmtId="0" fontId="31" fillId="0" borderId="30" xfId="0" applyFont="1" applyFill="1" applyBorder="1" applyAlignment="1">
      <alignment horizontal="centerContinuous"/>
    </xf>
    <xf numFmtId="0" fontId="31" fillId="0" borderId="31" xfId="0" applyFont="1" applyFill="1" applyBorder="1" applyAlignment="1">
      <alignment horizontal="centerContinuous"/>
    </xf>
    <xf numFmtId="0" fontId="31" fillId="0" borderId="32" xfId="0" applyFont="1" applyFill="1" applyBorder="1" applyAlignment="1">
      <alignment horizontal="centerContinuous"/>
    </xf>
    <xf numFmtId="3" fontId="19" fillId="0" borderId="0" xfId="0" applyNumberFormat="1" applyFont="1" applyFill="1" applyBorder="1"/>
    <xf numFmtId="0" fontId="19" fillId="0" borderId="26" xfId="0" applyFont="1" applyFill="1" applyBorder="1"/>
    <xf numFmtId="0" fontId="19" fillId="0" borderId="28" xfId="0" applyFont="1" applyFill="1" applyBorder="1"/>
    <xf numFmtId="0" fontId="19" fillId="0" borderId="0" xfId="0" applyFont="1" applyFill="1" applyBorder="1" applyAlignment="1">
      <alignment vertical="top" wrapText="1"/>
    </xf>
    <xf numFmtId="0" fontId="19" fillId="0" borderId="0" xfId="0" applyFont="1" applyBorder="1"/>
    <xf numFmtId="0" fontId="31" fillId="0" borderId="7" xfId="0" applyFont="1" applyBorder="1" applyAlignment="1">
      <alignment horizontal="centerContinuous"/>
    </xf>
    <xf numFmtId="0" fontId="31" fillId="0" borderId="17" xfId="0" applyFont="1" applyBorder="1" applyAlignment="1">
      <alignment horizontal="centerContinuous"/>
    </xf>
    <xf numFmtId="0" fontId="31" fillId="0" borderId="8" xfId="0" applyFont="1" applyBorder="1" applyAlignment="1">
      <alignment horizontal="centerContinuous"/>
    </xf>
    <xf numFmtId="0" fontId="31" fillId="0" borderId="30" xfId="0" applyFont="1" applyFill="1" applyBorder="1" applyAlignment="1">
      <alignment horizont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19" fillId="0" borderId="24" xfId="0" applyFont="1" applyFill="1" applyBorder="1" applyAlignment="1">
      <alignment horizontal="center"/>
    </xf>
    <xf numFmtId="0" fontId="33" fillId="0" borderId="25" xfId="0" applyFont="1" applyFill="1" applyBorder="1" applyAlignment="1">
      <alignment horizontal="right" indent="1"/>
    </xf>
    <xf numFmtId="0" fontId="19" fillId="0" borderId="25" xfId="0" applyFont="1" applyFill="1" applyBorder="1" applyAlignment="1">
      <alignment horizontal="right" indent="1"/>
    </xf>
    <xf numFmtId="0" fontId="16" fillId="0" borderId="0" xfId="3" applyFont="1" applyFill="1" applyBorder="1" applyAlignment="1">
      <alignment vertical="top" wrapText="1"/>
    </xf>
    <xf numFmtId="0" fontId="13" fillId="0" borderId="0" xfId="0" applyFont="1" applyAlignment="1">
      <alignment vertical="top"/>
    </xf>
    <xf numFmtId="0" fontId="14" fillId="0" borderId="0" xfId="0" applyFont="1" applyAlignment="1">
      <alignment vertical="top" wrapText="1"/>
    </xf>
    <xf numFmtId="0" fontId="19" fillId="0" borderId="24" xfId="0" applyFont="1" applyFill="1" applyBorder="1" applyAlignment="1">
      <alignment horizontal="center" vertical="top" wrapText="1"/>
    </xf>
    <xf numFmtId="0" fontId="19" fillId="0" borderId="26" xfId="0" applyFont="1" applyFill="1" applyBorder="1" applyAlignment="1">
      <alignment horizontal="center" vertical="top" wrapText="1"/>
    </xf>
    <xf numFmtId="0" fontId="19" fillId="0" borderId="27" xfId="0" applyFont="1" applyFill="1" applyBorder="1" applyAlignment="1">
      <alignment vertical="top" wrapText="1"/>
    </xf>
    <xf numFmtId="0" fontId="19" fillId="0" borderId="28" xfId="0" applyFont="1" applyFill="1" applyBorder="1" applyAlignment="1">
      <alignment horizontal="right" indent="1"/>
    </xf>
    <xf numFmtId="0" fontId="19" fillId="0" borderId="7" xfId="0" applyFont="1" applyFill="1" applyBorder="1" applyAlignment="1">
      <alignment horizontal="center" vertical="top" wrapText="1"/>
    </xf>
    <xf numFmtId="0" fontId="19" fillId="0" borderId="17" xfId="0" applyFont="1" applyFill="1" applyBorder="1" applyAlignment="1">
      <alignment vertical="top" wrapText="1"/>
    </xf>
    <xf numFmtId="0" fontId="19" fillId="0" borderId="8" xfId="0" applyFont="1" applyFill="1" applyBorder="1" applyAlignment="1">
      <alignment horizontal="right" indent="1"/>
    </xf>
    <xf numFmtId="0" fontId="19" fillId="0" borderId="0" xfId="0" applyFont="1" applyFill="1" applyBorder="1" applyAlignment="1">
      <alignment horizontal="center" vertical="top" wrapText="1"/>
    </xf>
    <xf numFmtId="0" fontId="19" fillId="0" borderId="0" xfId="0" applyFont="1" applyFill="1" applyBorder="1" applyAlignment="1">
      <alignment horizontal="right" indent="1"/>
    </xf>
    <xf numFmtId="0" fontId="31" fillId="0" borderId="30" xfId="0" applyFont="1" applyFill="1" applyBorder="1" applyAlignment="1">
      <alignment horizontal="center" vertical="top" wrapText="1"/>
    </xf>
    <xf numFmtId="0" fontId="31" fillId="0" borderId="31" xfId="0" applyFont="1" applyFill="1" applyBorder="1" applyAlignment="1">
      <alignment horizontal="centerContinuous" vertical="top" wrapText="1"/>
    </xf>
    <xf numFmtId="0" fontId="31" fillId="0" borderId="32" xfId="0" applyFont="1" applyFill="1" applyBorder="1" applyAlignment="1">
      <alignment horizontal="centerContinuous" vertical="top" wrapText="1"/>
    </xf>
    <xf numFmtId="0" fontId="32" fillId="0" borderId="0" xfId="0" applyFont="1"/>
    <xf numFmtId="2" fontId="19" fillId="0" borderId="0" xfId="0" applyNumberFormat="1" applyFont="1" applyFill="1" applyBorder="1"/>
    <xf numFmtId="0" fontId="31" fillId="0" borderId="0" xfId="0" applyFont="1" applyFill="1" applyBorder="1"/>
    <xf numFmtId="0" fontId="15" fillId="0" borderId="0" xfId="0" applyFont="1"/>
    <xf numFmtId="0" fontId="15" fillId="0" borderId="0" xfId="0" applyFont="1" applyAlignment="1">
      <alignment horizontal="left"/>
    </xf>
    <xf numFmtId="0" fontId="14" fillId="0" borderId="0" xfId="0" applyFont="1" applyFill="1" applyBorder="1"/>
    <xf numFmtId="0" fontId="31" fillId="0" borderId="30" xfId="0" applyFont="1" applyBorder="1" applyAlignment="1"/>
    <xf numFmtId="0" fontId="31" fillId="0" borderId="32" xfId="0" applyFont="1" applyBorder="1" applyAlignment="1"/>
    <xf numFmtId="9" fontId="19" fillId="0" borderId="33" xfId="8" applyFont="1" applyBorder="1" applyAlignment="1">
      <alignment horizontal="center"/>
    </xf>
    <xf numFmtId="9" fontId="19" fillId="0" borderId="34" xfId="8" applyFont="1" applyBorder="1" applyAlignment="1">
      <alignment horizontal="center"/>
    </xf>
    <xf numFmtId="9" fontId="19" fillId="0" borderId="21" xfId="8" applyFont="1" applyBorder="1" applyAlignment="1">
      <alignment horizontal="center"/>
    </xf>
    <xf numFmtId="9" fontId="19" fillId="0" borderId="23" xfId="8" applyFont="1" applyBorder="1" applyAlignment="1">
      <alignment horizontal="center"/>
    </xf>
    <xf numFmtId="9" fontId="19" fillId="0" borderId="24" xfId="8" applyFont="1" applyBorder="1" applyAlignment="1">
      <alignment horizontal="center"/>
    </xf>
    <xf numFmtId="9" fontId="19" fillId="0" borderId="25" xfId="8" applyFont="1" applyBorder="1" applyAlignment="1">
      <alignment horizontal="center"/>
    </xf>
    <xf numFmtId="9" fontId="19" fillId="0" borderId="26" xfId="8" applyFont="1" applyBorder="1" applyAlignment="1">
      <alignment horizontal="center"/>
    </xf>
    <xf numFmtId="9" fontId="19" fillId="0" borderId="28" xfId="8" applyFont="1" applyBorder="1" applyAlignment="1">
      <alignment horizontal="center"/>
    </xf>
    <xf numFmtId="9" fontId="19" fillId="0" borderId="21" xfId="8" applyFont="1" applyBorder="1" applyAlignment="1">
      <alignment horizontal="center" vertical="center"/>
    </xf>
    <xf numFmtId="9" fontId="19" fillId="0" borderId="8" xfId="8" applyFont="1" applyBorder="1" applyAlignment="1">
      <alignment horizontal="center"/>
    </xf>
    <xf numFmtId="9" fontId="19" fillId="0" borderId="26" xfId="8" applyFont="1" applyBorder="1" applyAlignment="1">
      <alignment horizontal="center" vertical="center"/>
    </xf>
    <xf numFmtId="0" fontId="31" fillId="0" borderId="31" xfId="0" applyFont="1" applyFill="1" applyBorder="1"/>
    <xf numFmtId="0" fontId="31" fillId="0" borderId="32" xfId="0" applyFont="1" applyFill="1" applyBorder="1"/>
    <xf numFmtId="0" fontId="19" fillId="0" borderId="24" xfId="0" applyFont="1" applyFill="1" applyBorder="1" applyAlignment="1">
      <alignment horizontal="right"/>
    </xf>
    <xf numFmtId="2" fontId="19" fillId="0" borderId="0" xfId="8" applyNumberFormat="1" applyFont="1" applyFill="1" applyBorder="1" applyAlignment="1">
      <alignment horizontal="right"/>
    </xf>
    <xf numFmtId="0" fontId="19" fillId="0" borderId="21" xfId="0" applyFont="1" applyFill="1" applyBorder="1" applyAlignment="1">
      <alignment horizontal="right"/>
    </xf>
    <xf numFmtId="172" fontId="19" fillId="0" borderId="22" xfId="8" applyNumberFormat="1" applyFont="1" applyFill="1" applyBorder="1"/>
    <xf numFmtId="0" fontId="19" fillId="0" borderId="23" xfId="0" applyFont="1" applyFill="1" applyBorder="1"/>
    <xf numFmtId="0" fontId="19" fillId="0" borderId="26" xfId="0" applyFont="1" applyFill="1" applyBorder="1" applyAlignment="1">
      <alignment horizontal="right"/>
    </xf>
    <xf numFmtId="172" fontId="19" fillId="0" borderId="27" xfId="8" applyNumberFormat="1" applyFont="1" applyFill="1" applyBorder="1"/>
    <xf numFmtId="2" fontId="19" fillId="0" borderId="27" xfId="0" applyNumberFormat="1" applyFont="1" applyFill="1" applyBorder="1"/>
    <xf numFmtId="167" fontId="19" fillId="0" borderId="0" xfId="0" applyNumberFormat="1" applyFont="1" applyFill="1" applyBorder="1"/>
    <xf numFmtId="167" fontId="19" fillId="0" borderId="27" xfId="0" applyNumberFormat="1" applyFont="1" applyFill="1" applyBorder="1"/>
    <xf numFmtId="165" fontId="19" fillId="0" borderId="0" xfId="8" applyNumberFormat="1" applyFont="1" applyFill="1" applyBorder="1" applyAlignment="1">
      <alignment horizontal="right"/>
    </xf>
    <xf numFmtId="172" fontId="19" fillId="0" borderId="22" xfId="8" applyNumberFormat="1" applyFont="1" applyFill="1" applyBorder="1" applyAlignment="1">
      <alignment horizontal="right"/>
    </xf>
    <xf numFmtId="172" fontId="19" fillId="0" borderId="27" xfId="8" applyNumberFormat="1" applyFont="1" applyFill="1" applyBorder="1" applyAlignment="1">
      <alignment horizontal="right"/>
    </xf>
    <xf numFmtId="165" fontId="19" fillId="0" borderId="27" xfId="8" applyNumberFormat="1" applyFont="1" applyFill="1" applyBorder="1" applyAlignment="1">
      <alignment horizontal="right"/>
    </xf>
    <xf numFmtId="0" fontId="19" fillId="0" borderId="27" xfId="0" applyFont="1" applyFill="1" applyBorder="1"/>
    <xf numFmtId="3" fontId="19" fillId="0" borderId="27" xfId="0" applyNumberFormat="1" applyFont="1" applyFill="1" applyBorder="1" applyAlignment="1">
      <alignment horizontal="right"/>
    </xf>
    <xf numFmtId="3" fontId="19" fillId="0" borderId="28" xfId="0" applyNumberFormat="1" applyFont="1" applyFill="1" applyBorder="1" applyAlignment="1">
      <alignment horizontal="right"/>
    </xf>
    <xf numFmtId="166" fontId="19" fillId="0" borderId="0" xfId="0" applyNumberFormat="1" applyFont="1" applyFill="1" applyBorder="1"/>
    <xf numFmtId="166" fontId="19" fillId="0" borderId="27" xfId="0" applyNumberFormat="1" applyFont="1" applyFill="1" applyBorder="1"/>
    <xf numFmtId="0" fontId="19" fillId="0" borderId="33" xfId="0" applyFont="1" applyFill="1" applyBorder="1" applyAlignment="1">
      <alignment horizontal="right"/>
    </xf>
    <xf numFmtId="9" fontId="19" fillId="0" borderId="35" xfId="8" applyFont="1" applyFill="1" applyBorder="1" applyAlignment="1">
      <alignment horizontal="right"/>
    </xf>
    <xf numFmtId="0" fontId="19" fillId="0" borderId="34" xfId="0" applyFont="1" applyFill="1" applyBorder="1"/>
    <xf numFmtId="1" fontId="19" fillId="0" borderId="27" xfId="8" applyNumberFormat="1" applyFont="1" applyFill="1" applyBorder="1" applyAlignment="1">
      <alignment horizontal="right"/>
    </xf>
    <xf numFmtId="170" fontId="19" fillId="0" borderId="27" xfId="8" applyNumberFormat="1" applyFont="1" applyFill="1" applyBorder="1" applyAlignment="1">
      <alignment horizontal="right"/>
    </xf>
    <xf numFmtId="0" fontId="33" fillId="0" borderId="18" xfId="0" applyFont="1" applyFill="1" applyBorder="1"/>
    <xf numFmtId="0" fontId="33" fillId="0" borderId="19" xfId="0" applyFont="1" applyFill="1" applyBorder="1"/>
    <xf numFmtId="0" fontId="14" fillId="6" borderId="7" xfId="0" applyFont="1" applyFill="1" applyBorder="1" applyAlignment="1" applyProtection="1">
      <alignment vertical="center" wrapText="1"/>
      <protection locked="0"/>
    </xf>
    <xf numFmtId="0" fontId="11" fillId="0" borderId="50" xfId="0" applyFont="1" applyFill="1" applyBorder="1" applyAlignment="1" applyProtection="1">
      <alignment horizontal="left"/>
      <protection locked="0"/>
    </xf>
    <xf numFmtId="0" fontId="35" fillId="2" borderId="8" xfId="0" applyNumberFormat="1" applyFont="1" applyFill="1" applyBorder="1" applyAlignment="1" applyProtection="1">
      <alignment horizontal="center"/>
    </xf>
    <xf numFmtId="0" fontId="35" fillId="6" borderId="1" xfId="0" applyFont="1" applyFill="1" applyBorder="1" applyAlignment="1" applyProtection="1">
      <protection locked="0"/>
    </xf>
    <xf numFmtId="164" fontId="35" fillId="4" borderId="1" xfId="0" applyNumberFormat="1" applyFont="1" applyFill="1" applyBorder="1" applyAlignment="1" applyProtection="1">
      <protection locked="0"/>
    </xf>
    <xf numFmtId="0" fontId="35" fillId="6" borderId="17" xfId="0" applyFont="1" applyFill="1" applyBorder="1" applyAlignment="1" applyProtection="1">
      <alignment horizontal="center"/>
      <protection locked="0"/>
    </xf>
    <xf numFmtId="0" fontId="35" fillId="4" borderId="8" xfId="0" applyFont="1" applyFill="1" applyBorder="1" applyAlignment="1" applyProtection="1">
      <alignment horizontal="center"/>
      <protection locked="0"/>
    </xf>
    <xf numFmtId="0" fontId="35" fillId="4" borderId="1" xfId="0" applyFont="1" applyFill="1" applyBorder="1" applyProtection="1">
      <protection locked="0"/>
    </xf>
    <xf numFmtId="0" fontId="35" fillId="4" borderId="1" xfId="0" applyFont="1" applyFill="1" applyBorder="1" applyAlignment="1" applyProtection="1">
      <alignment horizontal="center"/>
      <protection locked="0"/>
    </xf>
    <xf numFmtId="0" fontId="35" fillId="6" borderId="1" xfId="0" applyFont="1" applyFill="1" applyBorder="1" applyProtection="1">
      <protection locked="0"/>
    </xf>
    <xf numFmtId="3" fontId="35" fillId="4" borderId="1" xfId="0" applyNumberFormat="1" applyFont="1" applyFill="1" applyBorder="1" applyProtection="1">
      <protection locked="0"/>
    </xf>
    <xf numFmtId="3" fontId="36" fillId="4" borderId="8" xfId="0" applyNumberFormat="1" applyFont="1" applyFill="1" applyBorder="1" applyProtection="1">
      <protection locked="0"/>
    </xf>
    <xf numFmtId="3" fontId="35" fillId="4" borderId="7" xfId="0" applyNumberFormat="1" applyFont="1" applyFill="1" applyBorder="1" applyProtection="1">
      <protection locked="0"/>
    </xf>
    <xf numFmtId="3" fontId="35" fillId="2" borderId="7" xfId="0" applyNumberFormat="1" applyFont="1" applyFill="1" applyBorder="1" applyProtection="1"/>
    <xf numFmtId="0" fontId="35" fillId="2" borderId="17" xfId="0" applyFont="1" applyFill="1" applyBorder="1" applyProtection="1"/>
    <xf numFmtId="0" fontId="35" fillId="2" borderId="17" xfId="0" applyNumberFormat="1" applyFont="1" applyFill="1" applyBorder="1" applyProtection="1"/>
    <xf numFmtId="0" fontId="35" fillId="2" borderId="1" xfId="0" applyNumberFormat="1" applyFont="1" applyFill="1" applyBorder="1" applyProtection="1"/>
    <xf numFmtId="0" fontId="36" fillId="6" borderId="1" xfId="0" applyFont="1" applyFill="1" applyBorder="1" applyProtection="1">
      <protection locked="0"/>
    </xf>
    <xf numFmtId="0" fontId="35" fillId="2" borderId="8" xfId="0" applyFont="1" applyFill="1" applyBorder="1" applyProtection="1"/>
    <xf numFmtId="3" fontId="35" fillId="2" borderId="17" xfId="0" applyNumberFormat="1" applyFont="1" applyFill="1" applyBorder="1" applyProtection="1"/>
    <xf numFmtId="2" fontId="35" fillId="2" borderId="17" xfId="0" applyNumberFormat="1" applyFont="1" applyFill="1" applyBorder="1" applyProtection="1"/>
    <xf numFmtId="165" fontId="35" fillId="2" borderId="17" xfId="0" applyNumberFormat="1" applyFont="1" applyFill="1" applyBorder="1" applyProtection="1"/>
    <xf numFmtId="1" fontId="35" fillId="2" borderId="8" xfId="0" applyNumberFormat="1" applyFont="1" applyFill="1" applyBorder="1" applyProtection="1"/>
    <xf numFmtId="0" fontId="35" fillId="6" borderId="17" xfId="0" applyFont="1" applyFill="1" applyBorder="1" applyAlignment="1" applyProtection="1">
      <alignment horizontal="center" vertical="top"/>
      <protection locked="0"/>
    </xf>
    <xf numFmtId="0" fontId="15" fillId="6" borderId="17" xfId="3" applyFont="1" applyFill="1" applyBorder="1" applyAlignment="1" applyProtection="1">
      <alignment horizontal="center" vertical="top" wrapText="1"/>
      <protection locked="0"/>
    </xf>
    <xf numFmtId="0" fontId="35" fillId="6" borderId="1" xfId="0" applyFont="1" applyFill="1" applyBorder="1" applyAlignment="1" applyProtection="1">
      <alignment vertical="top" wrapText="1"/>
      <protection locked="0"/>
    </xf>
    <xf numFmtId="0" fontId="35" fillId="6" borderId="1" xfId="0" applyFont="1" applyFill="1" applyBorder="1" applyAlignment="1" applyProtection="1">
      <alignment vertical="top"/>
      <protection locked="0"/>
    </xf>
    <xf numFmtId="0" fontId="15" fillId="6" borderId="1" xfId="3" applyFont="1" applyFill="1" applyBorder="1" applyAlignment="1" applyProtection="1">
      <alignment vertical="top" wrapText="1"/>
      <protection locked="0"/>
    </xf>
    <xf numFmtId="168" fontId="19" fillId="0" borderId="0" xfId="0" applyNumberFormat="1" applyFont="1" applyFill="1" applyBorder="1"/>
    <xf numFmtId="0" fontId="19" fillId="0" borderId="24" xfId="0" applyFont="1" applyBorder="1"/>
    <xf numFmtId="0" fontId="19" fillId="0" borderId="25" xfId="0" applyFont="1" applyBorder="1"/>
    <xf numFmtId="0" fontId="19" fillId="0" borderId="26" xfId="0" applyFont="1" applyBorder="1"/>
    <xf numFmtId="0" fontId="19" fillId="0" borderId="27" xfId="0" applyFont="1" applyBorder="1"/>
    <xf numFmtId="0" fontId="19" fillId="0" borderId="28" xfId="0" applyFont="1" applyBorder="1"/>
    <xf numFmtId="0" fontId="31" fillId="0" borderId="21" xfId="0" applyFont="1" applyFill="1" applyBorder="1" applyAlignment="1"/>
    <xf numFmtId="0" fontId="31" fillId="0" borderId="22" xfId="0" applyFont="1" applyFill="1" applyBorder="1" applyAlignment="1"/>
    <xf numFmtId="0" fontId="31" fillId="0" borderId="23" xfId="0" applyFont="1" applyFill="1" applyBorder="1" applyAlignment="1"/>
    <xf numFmtId="0" fontId="19" fillId="0" borderId="21" xfId="0" applyFont="1" applyFill="1" applyBorder="1"/>
    <xf numFmtId="0" fontId="19" fillId="0" borderId="22" xfId="0" applyFont="1" applyFill="1" applyBorder="1"/>
    <xf numFmtId="0" fontId="32" fillId="0" borderId="30" xfId="0" applyFont="1" applyBorder="1" applyAlignment="1">
      <alignment vertical="center"/>
    </xf>
    <xf numFmtId="0" fontId="32" fillId="0" borderId="31" xfId="0" applyFont="1" applyBorder="1" applyAlignment="1">
      <alignment vertical="center"/>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1" fillId="0" borderId="32" xfId="0" applyFont="1" applyFill="1" applyBorder="1" applyAlignment="1">
      <alignment vertical="center"/>
    </xf>
    <xf numFmtId="0" fontId="32" fillId="0" borderId="20" xfId="0" applyFont="1" applyBorder="1" applyAlignment="1">
      <alignment vertical="center"/>
    </xf>
    <xf numFmtId="0" fontId="31" fillId="0" borderId="30" xfId="0" applyFont="1" applyBorder="1"/>
    <xf numFmtId="0" fontId="31" fillId="0" borderId="32" xfId="0" applyFont="1" applyBorder="1"/>
    <xf numFmtId="0" fontId="31" fillId="0" borderId="31" xfId="0" applyFont="1" applyBorder="1"/>
    <xf numFmtId="0" fontId="17" fillId="4" borderId="1" xfId="0" applyFont="1" applyFill="1" applyBorder="1" applyAlignment="1" applyProtection="1">
      <alignment horizontal="center" vertical="center" wrapText="1"/>
    </xf>
    <xf numFmtId="164" fontId="35" fillId="4" borderId="1" xfId="0" applyNumberFormat="1" applyFont="1" applyFill="1" applyBorder="1" applyProtection="1">
      <protection locked="0"/>
    </xf>
    <xf numFmtId="164" fontId="14" fillId="4" borderId="1" xfId="0" applyNumberFormat="1" applyFont="1" applyFill="1" applyBorder="1" applyProtection="1">
      <protection locked="0"/>
    </xf>
    <xf numFmtId="2" fontId="19" fillId="0" borderId="27" xfId="0" applyNumberFormat="1" applyFont="1" applyFill="1" applyBorder="1" applyAlignment="1">
      <alignment horizontal="left"/>
    </xf>
    <xf numFmtId="0" fontId="15" fillId="4" borderId="1" xfId="0" applyFont="1" applyFill="1" applyBorder="1" applyProtection="1">
      <protection locked="0"/>
    </xf>
    <xf numFmtId="0" fontId="15" fillId="18" borderId="1" xfId="0" applyFont="1" applyFill="1" applyBorder="1" applyProtection="1">
      <protection locked="0"/>
    </xf>
    <xf numFmtId="0" fontId="14" fillId="4" borderId="1" xfId="0" quotePrefix="1" applyFont="1" applyFill="1" applyBorder="1" applyAlignment="1" applyProtection="1">
      <alignment horizontal="centerContinuous"/>
    </xf>
    <xf numFmtId="3" fontId="14" fillId="2" borderId="1" xfId="0" quotePrefix="1" applyNumberFormat="1" applyFont="1" applyFill="1" applyBorder="1" applyAlignment="1" applyProtection="1">
      <alignment horizontal="center"/>
    </xf>
    <xf numFmtId="0" fontId="14" fillId="4" borderId="8" xfId="0" quotePrefix="1" applyFont="1" applyFill="1" applyBorder="1" applyAlignment="1" applyProtection="1">
      <alignment horizontal="centerContinuous"/>
    </xf>
    <xf numFmtId="0" fontId="13" fillId="2" borderId="1" xfId="0" applyFont="1" applyFill="1" applyBorder="1" applyAlignment="1" applyProtection="1">
      <alignment horizontal="centerContinuous"/>
    </xf>
    <xf numFmtId="0" fontId="14" fillId="4" borderId="1" xfId="0" quotePrefix="1" applyFont="1" applyFill="1" applyBorder="1" applyAlignment="1" applyProtection="1"/>
    <xf numFmtId="0" fontId="35" fillId="4" borderId="1" xfId="0" applyFont="1" applyFill="1" applyBorder="1" applyAlignment="1" applyProtection="1">
      <alignment horizontal="center" vertical="center"/>
      <protection locked="0"/>
    </xf>
    <xf numFmtId="0" fontId="14" fillId="4" borderId="1" xfId="0" applyFont="1" applyFill="1" applyBorder="1" applyAlignment="1" applyProtection="1">
      <alignment horizontal="center" vertical="center"/>
      <protection locked="0"/>
    </xf>
    <xf numFmtId="0" fontId="14" fillId="4" borderId="1" xfId="0" quotePrefix="1" applyFont="1" applyFill="1" applyBorder="1" applyAlignment="1" applyProtection="1">
      <alignment horizontal="right"/>
    </xf>
    <xf numFmtId="0" fontId="19" fillId="0" borderId="0" xfId="0" applyFont="1" applyFill="1" applyBorder="1" applyProtection="1"/>
    <xf numFmtId="0" fontId="31" fillId="2" borderId="1" xfId="0" applyFont="1" applyFill="1" applyBorder="1" applyAlignment="1" applyProtection="1">
      <alignment horizontal="center"/>
    </xf>
    <xf numFmtId="0" fontId="18" fillId="0" borderId="0" xfId="0" applyFont="1" applyFill="1" applyBorder="1" applyProtection="1"/>
    <xf numFmtId="0" fontId="19" fillId="2" borderId="1" xfId="0" applyFont="1" applyFill="1" applyBorder="1" applyAlignment="1" applyProtection="1">
      <alignment horizontal="center"/>
    </xf>
    <xf numFmtId="0" fontId="14" fillId="4" borderId="1" xfId="0" applyNumberFormat="1" applyFont="1" applyFill="1" applyBorder="1" applyAlignment="1" applyProtection="1">
      <alignment horizontal="center"/>
      <protection locked="0"/>
    </xf>
  </cellXfs>
  <cellStyles count="9">
    <cellStyle name="Comma 3" xfId="1" xr:uid="{00000000-0005-0000-0000-000000000000}"/>
    <cellStyle name="Hyperlink" xfId="3" builtinId="8"/>
    <cellStyle name="Normal" xfId="0" builtinId="0"/>
    <cellStyle name="Normal 11" xfId="7" xr:uid="{00000000-0005-0000-0000-000003000000}"/>
    <cellStyle name="Normal 13" xfId="4" xr:uid="{00000000-0005-0000-0000-000004000000}"/>
    <cellStyle name="Normal 14" xfId="6" xr:uid="{00000000-0005-0000-0000-000005000000}"/>
    <cellStyle name="Normal 3" xfId="5" xr:uid="{00000000-0005-0000-0000-000006000000}"/>
    <cellStyle name="Normal 9" xfId="2" xr:uid="{00000000-0005-0000-0000-000007000000}"/>
    <cellStyle name="Percent" xfId="8" builtinId="5"/>
  </cellStyles>
  <dxfs count="91">
    <dxf>
      <font>
        <color rgb="FF9C0006"/>
      </font>
      <fill>
        <patternFill>
          <bgColor rgb="FFFFC7CE"/>
        </patternFill>
      </fill>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1" formatCode="0"/>
      <fill>
        <patternFill patternType="solid">
          <fgColor indexed="64"/>
          <bgColor theme="0" tint="-0.14999847407452621"/>
        </patternFill>
      </fill>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165" formatCode="0.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fill>
        <patternFill patternType="solid">
          <fgColor indexed="64"/>
          <bgColor theme="0" tint="-0.14999847407452621"/>
        </patternFill>
      </fill>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fill>
        <patternFill patternType="solid">
          <fgColor indexed="64"/>
          <bgColor theme="0" tint="-0.14999847407452621"/>
        </patternFill>
      </fill>
      <border diagonalUp="0" diagonalDown="0">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family val="2"/>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venir LT Std 55 Roman"/>
        <scheme val="none"/>
      </font>
      <fill>
        <patternFill patternType="darkGray">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0" tint="-0.14999847407452621"/>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venir LT Std 55 Roman"/>
        <scheme val="none"/>
      </font>
      <numFmt numFmtId="3" formatCode="#,##0"/>
      <fill>
        <patternFill patternType="solid">
          <fgColor indexed="64"/>
          <bgColor theme="9" tint="0.79998168889431442"/>
        </patternFill>
      </fill>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164" formatCode="&quot;$&quot;#,##0"/>
      <fill>
        <patternFill patternType="solid">
          <fgColor indexed="64"/>
          <bgColor theme="9" tint="0.79998168889431442"/>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164" formatCode="&quot;$&quot;#,##0"/>
      <fill>
        <patternFill patternType="solid">
          <fgColor indexed="64"/>
          <bgColor theme="9" tint="0.79998168889431442"/>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164" formatCode="&quot;$&quot;#,##0"/>
      <fill>
        <patternFill patternType="solid">
          <fgColor indexed="64"/>
          <bgColor theme="9"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LT Std 55 Roman"/>
        <scheme val="none"/>
      </font>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left style="thin">
          <color indexed="64"/>
        </left>
        <right style="thin">
          <color indexed="64"/>
        </right>
        <bottom style="thin">
          <color indexed="64"/>
        </bottom>
      </border>
    </dxf>
    <dxf>
      <font>
        <b/>
        <i val="0"/>
        <strike val="0"/>
        <condense val="0"/>
        <extend val="0"/>
        <outline val="0"/>
        <shadow val="0"/>
        <u val="none"/>
        <vertAlign val="baseline"/>
        <sz val="12"/>
        <color auto="1"/>
        <name val="Avenir LT Std 55 Roman"/>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patternType="lightGray">
          <fgColor theme="2" tint="-9.9917600024414813E-2"/>
          <bgColor theme="1"/>
        </patternFill>
      </fill>
    </dxf>
    <dxf>
      <fill>
        <patternFill patternType="lightGray">
          <fgColor theme="2" tint="-9.9917600024414813E-2"/>
          <bgColor theme="1"/>
        </patternFill>
      </fill>
    </dxf>
    <dxf>
      <fill>
        <patternFill patternType="lightGray">
          <fgColor theme="2" tint="-9.9917600024414813E-2"/>
          <bgColor theme="1"/>
        </patternFill>
      </fill>
    </dxf>
    <dxf>
      <fill>
        <patternFill patternType="lightGray">
          <fgColor theme="2"/>
          <bgColor theme="1"/>
        </patternFill>
      </fill>
    </dxf>
    <dxf>
      <fill>
        <patternFill patternType="solid">
          <fgColor auto="1"/>
        </patternFill>
      </fill>
    </dxf>
  </dxfs>
  <tableStyles count="0" defaultTableStyle="TableStyleMedium2" defaultPivotStyle="PivotStyleLight16"/>
  <colors>
    <mruColors>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0"/>
          <a:ext cx="1743458" cy="1323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5"/>
          <a:ext cx="1743458"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33617</xdr:colOff>
      <xdr:row>0</xdr:row>
      <xdr:rowOff>100854</xdr:rowOff>
    </xdr:from>
    <xdr:to>
      <xdr:col>3</xdr:col>
      <xdr:colOff>75835</xdr:colOff>
      <xdr:row>6</xdr:row>
      <xdr:rowOff>130671</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100854"/>
          <a:ext cx="1735344"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6342</xdr:colOff>
      <xdr:row>0</xdr:row>
      <xdr:rowOff>72594</xdr:rowOff>
    </xdr:from>
    <xdr:to>
      <xdr:col>3</xdr:col>
      <xdr:colOff>434384</xdr:colOff>
      <xdr:row>6</xdr:row>
      <xdr:rowOff>94791</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42" y="72594"/>
          <a:ext cx="1734375" cy="137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57158</xdr:colOff>
      <xdr:row>0</xdr:row>
      <xdr:rowOff>47625</xdr:rowOff>
    </xdr:from>
    <xdr:to>
      <xdr:col>1</xdr:col>
      <xdr:colOff>1810141</xdr:colOff>
      <xdr:row>6</xdr:row>
      <xdr:rowOff>95250</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8" y="47625"/>
          <a:ext cx="1743458" cy="1371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57150</xdr:rowOff>
    </xdr:from>
    <xdr:to>
      <xdr:col>1</xdr:col>
      <xdr:colOff>3429</xdr:colOff>
      <xdr:row>6</xdr:row>
      <xdr:rowOff>161925</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050" y="57150"/>
          <a:ext cx="1746504" cy="137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1746504</xdr:colOff>
      <xdr:row>6</xdr:row>
      <xdr:rowOff>104775</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1746504"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508254</xdr:colOff>
      <xdr:row>5</xdr:row>
      <xdr:rowOff>219075</xdr:rowOff>
    </xdr:to>
    <xdr:pic>
      <xdr:nvPicPr>
        <xdr:cNvPr id="2" name="Picture 1" descr="California Climate Investments&#10;Cap and Trade Dollars at Work" title="California Climate Investments Logo">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1746504" cy="13716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C13:CG112" totalsRowShown="0" headerRowDxfId="85" tableBorderDxfId="84">
  <autoFilter ref="C13:CG112" xr:uid="{00000000-0009-0000-0100-000001000000}"/>
  <tableColumns count="83">
    <tableColumn id="1" xr3:uid="{00000000-0010-0000-0000-000001000000}" name="Public _x000a_Project Name _x000a_(alias)" dataDxfId="83">
      <calculatedColumnFormula>IFERROR("SALC"&amp;LEFT(L14,2)&amp;"_PP"&amp;M14&amp;"_"&amp;VLOOKUP(N14,Defaults!$F$10:$J$69,5,FALSE),"")</calculatedColumnFormula>
    </tableColumn>
    <tableColumn id="2" xr3:uid="{00000000-0010-0000-0000-000002000000}" name="Program" dataDxfId="82"/>
    <tableColumn id="3" xr3:uid="{00000000-0010-0000-0000-000003000000}" name="Applicant" dataDxfId="81"/>
    <tableColumn id="4" xr3:uid="{00000000-0010-0000-0000-000004000000}" name="Project Reference Name (i.e., CCIRTS)" dataDxfId="80"/>
    <tableColumn id="5" xr3:uid="{00000000-0010-0000-0000-000005000000}" name="Program_x000a_GGRF Funds _x000a_Requested" dataDxfId="79"/>
    <tableColumn id="6" xr3:uid="{00000000-0010-0000-0000-000006000000}" name="Other_x000a_GGRF Funds _x000a_Requested" dataDxfId="78"/>
    <tableColumn id="7" xr3:uid="{00000000-0010-0000-0000-000007000000}" name="Non_x000a_GGRF Funds _x000a_Leveraged" dataDxfId="77"/>
    <tableColumn id="8" xr3:uid="{00000000-0010-0000-0000-000008000000}" name="Total Area Assessed_x000a_(acres)" dataDxfId="76"/>
    <tableColumn id="9" xr3:uid="{00000000-0010-0000-0000-000009000000}" name="Number of Agricultural Conservation Easements" dataDxfId="75"/>
    <tableColumn id="10" xr3:uid="{00000000-0010-0000-0000-00000A000000}" name="Solicitation_x000a_Fiscal Year (##/##)" dataDxfId="74"/>
    <tableColumn id="11" xr3:uid="{00000000-0010-0000-0000-00000B000000}" name="Project Number" dataDxfId="73"/>
    <tableColumn id="12" xr3:uid="{00000000-0010-0000-0000-00000C000000}" name="County" dataDxfId="72"/>
    <tableColumn id="13" xr3:uid="{00000000-0010-0000-0000-00000D000000}" name="Project Site Current Use" dataDxfId="71"/>
    <tableColumn id="14" xr3:uid="{00000000-0010-0000-0000-00000E000000}" name="Project Implementation Year" dataDxfId="70"/>
    <tableColumn id="15" xr3:uid="{00000000-0010-0000-0000-00000F000000}" name="Soil Type" dataDxfId="69"/>
    <tableColumn id="16" xr3:uid="{00000000-0010-0000-0000-000010000000}" name="Rural _x000a_or Urban _x000a_Census Designation" dataDxfId="68"/>
    <tableColumn id="17" xr3:uid="{00000000-0010-0000-0000-000011000000}" name="Development Risk Type" dataDxfId="67"/>
    <tableColumn id="18" xr3:uid="{00000000-0010-0000-0000-000012000000}" name="Risk Type" dataDxfId="66"/>
    <tableColumn id="19" xr3:uid="{00000000-0010-0000-0000-000013000000}" name="Best Risk Option Details" dataDxfId="65"/>
    <tableColumn id="20" xr3:uid="{00000000-0010-0000-0000-000014000000}" name="Closest City, _x000a_Unincorporated Community, _x000a_or _x000a_Census Designated Place" dataDxfId="64"/>
    <tableColumn id="21" xr3:uid="{00000000-0010-0000-0000-000015000000}" name="Ineligible Acreage for Development" dataDxfId="63"/>
    <tableColumn id="22" xr3:uid="{00000000-0010-0000-0000-000016000000}" name="Acreage _x000a_with Grades _x000a_&lt;15%" dataDxfId="62"/>
    <tableColumn id="23" xr3:uid="{00000000-0010-0000-0000-000017000000}" name="Acreage _x000a_with Grades _x000a_15%-20%" dataDxfId="61"/>
    <tableColumn id="24" xr3:uid="{00000000-0010-0000-0000-000018000000}" name="Acreage _x000a_with Grades _x000a_20%-25%" dataDxfId="60"/>
    <tableColumn id="25" xr3:uid="{00000000-0010-0000-0000-000019000000}" name="Acreage _x000a_with Grades _x000a_25%-30%" dataDxfId="59"/>
    <tableColumn id="26" xr3:uid="{00000000-0010-0000-0000-00001A000000}" name="Acreage _x000a_with Grades _x000a_&gt;30%" dataDxfId="58"/>
    <tableColumn id="27" xr3:uid="{00000000-0010-0000-0000-00001B000000}" name="Summed Acreage" dataDxfId="57">
      <calculatedColumnFormula>IF(SUM(W14:AB14)=0,"",SUM(W14:AB14))</calculatedColumnFormula>
    </tableColumn>
    <tableColumn id="28" xr3:uid="{00000000-0010-0000-0000-00001C000000}" name="Reference_x000a_Residential Zone (Zoning)" dataDxfId="56"/>
    <tableColumn id="29" xr3:uid="{00000000-0010-0000-0000-00001D000000}" name="Reference_x000a_Residential Zone _x000a_(acres)" dataDxfId="55"/>
    <tableColumn id="30" xr3:uid="{00000000-0010-0000-0000-00001E000000}" name="Reference_x000a_Residential Zone (DUs)_x000a_" dataDxfId="54"/>
    <tableColumn id="70" xr3:uid="{00000000-0010-0000-0000-000046000000}" name="Total area of communities " dataDxfId="53"/>
    <tableColumn id="72" xr3:uid="{00000000-0010-0000-0000-000048000000}" name="Number of DUs in communities within boundaries of risk category" dataDxfId="52"/>
    <tableColumn id="31" xr3:uid="{00000000-0010-0000-0000-00001F000000}" name="Reference High-Density _x000a_Rural Residential Zone_x000a_(Zoning)" dataDxfId="51"/>
    <tableColumn id="32" xr3:uid="{00000000-0010-0000-0000-000020000000}" name="Reference High-Density Rural_x000a_Residential Zone_x000a_(acres)" dataDxfId="50"/>
    <tableColumn id="33" xr3:uid="{00000000-0010-0000-0000-000021000000}" name="Reference High-Density Rural_x000a_Residential Zone_x000a_(DUs)" dataDxfId="49"/>
    <tableColumn id="34" xr3:uid="{00000000-0010-0000-0000-000022000000}" name="Residential Zone within boundaries of risk category?" dataDxfId="48"/>
    <tableColumn id="75" xr3:uid="{D48122B3-E131-49BF-81C9-3E99F16DCC9E}" name="Reference Low-Density _x000a_Rural Residential Zone_x000a_(Zoning)" dataDxfId="47"/>
    <tableColumn id="76" xr3:uid="{785D11BA-459E-4E09-B2FF-DCCE7673943E}" name="Reference Low-Density Rural_x000a_Residential Zone _x000a_(acres)" dataDxfId="46"/>
    <tableColumn id="73" xr3:uid="{10F2A4AD-21B8-472F-B598-93502EF216F6}" name="Reference Low-Density Rural_x000a_Residential Zone _x000a_(DUs)" dataDxfId="45"/>
    <tableColumn id="71" xr3:uid="{E29C92B8-DEA9-4CB5-B54B-038DA954AA8D}" name="Residential Zone within boundaries of risk category?2" dataDxfId="44"/>
    <tableColumn id="80" xr3:uid="{73DA2DBC-1BD0-4845-8FD3-1BB8A2B889E7}" name="Rural at-Risk Zone_x000a_(Zoning)" dataDxfId="43"/>
    <tableColumn id="79" xr3:uid="{8530B6EA-8281-4DDB-AAC7-ADBFD5F5C99A}" name="Rural at-Risk Zone_x000a_(acres)" dataDxfId="42"/>
    <tableColumn id="78" xr3:uid="{CEA9770D-6115-4535-B72E-9CA5FD35D0F8}" name="Rural at-Risk  Zone_x000a_(DUs)" dataDxfId="41"/>
    <tableColumn id="35" xr3:uid="{00000000-0010-0000-0000-000023000000}" name="Calculated Residential from Reference Density" dataDxfId="40">
      <calculatedColumnFormula>IFERROR(ROUNDDOWN(((X14)*(AF14/AE14)+Y14*(AF14/AE14)*(1-Defaults!$C$49)+Z14*(AF14/AE14)*(1-Defaults!$C$50)+AA14*(AF14/AE14)*(1-Defaults!$C$51)+AB14*Defaults!$C$20),0),"")</calculatedColumnFormula>
    </tableColumn>
    <tableColumn id="74" xr3:uid="{00000000-0010-0000-0000-00004A000000}" name="Isolated Community Residential DU Count" dataDxfId="39">
      <calculatedColumnFormula>IF(AH14&gt;0,MAX(AH14,Defaults!C$20*SUM(AC14)))</calculatedColumnFormula>
    </tableColumn>
    <tableColumn id="36" xr3:uid="{00000000-0010-0000-0000-000024000000}" name="Calculated High-Density Rural Residential Zoning from Reference Density" dataDxfId="38">
      <calculatedColumnFormula>IF(AND(ISBLANK(AJ14),ISBLANK(AK14),ISBLANK(AL14)),"",ROUNDDOWN(IFERROR((SUM(X14:AA14))*AK14/AJ14+AB14*Defaults!$C$21,0),0))</calculatedColumnFormula>
    </tableColumn>
    <tableColumn id="37" xr3:uid="{00000000-0010-0000-0000-000025000000}" name="Isolated Community High-Density Rural Residential Zoning DU Count" dataDxfId="37">
      <calculatedColumnFormula>IF(AND(NOT(ISBLANK(AJ14)),AJ14&lt;40),ROUNDDOWN(AL14*Defaults!C$21*AC14,0))</calculatedColumnFormula>
    </tableColumn>
    <tableColumn id="84" xr3:uid="{840E92D4-91EE-410B-B588-781FE8AD5826}" name="Calculated Low-Density Rural_x000a_Residential from Reference Density" dataDxfId="36">
      <calculatedColumnFormula>IF(AND(ISBLANK(AN14),ISBLANK(AO14),ISBLANK(AP14)),"",ROUNDDOWN(IFERROR((SUM(X14:AA14))*AO14/AN14+AB14*Defaults!$C$22,0),0))</calculatedColumnFormula>
    </tableColumn>
    <tableColumn id="85" xr3:uid="{74F8241B-F0D9-46B3-89E7-AEFB503EF6F7}" name="Isolated Community Low-Density Rural_x000a_Residential DU Count" dataDxfId="35">
      <calculatedColumnFormula>IF(AND(NOT(ISBLANK(AN14)),AN14&lt;40),ROUNDDOWN(AP14*Defaults!E$22*AC14,0))</calculatedColumnFormula>
    </tableColumn>
    <tableColumn id="83" xr3:uid="{7937B9DB-C56B-4A34-942A-D115CDC43FA7}" name="Calculated Rural at-Risk from Reference Density" dataDxfId="34">
      <calculatedColumnFormula>IF(AND(ISBLANK(AR14),ISBLANK(AS14)),"",ROUNDDOWN(IFERROR((SUM(X14:AB14))*AS14/AR14,0),0))</calculatedColumnFormula>
    </tableColumn>
    <tableColumn id="82" xr3:uid="{0246FEEE-5ED3-4B4F-8325-B08B3D006191}" name="Isolated Community Rural at-Risk DU Count" dataDxfId="33">
      <calculatedColumnFormula>IF(AND(NOT(ISBLANK(AR14)),AR14&lt;40),ROUNDDOWN(AS14/AR14*AC14,0))</calculatedColumnFormula>
    </tableColumn>
    <tableColumn id="38" xr3:uid="{00000000-0010-0000-0000-000026000000}" name="Total Development _x000a_Rights Anticipated_x000a_(Calculated)" dataDxfId="32">
      <calculatedColumnFormula>IF(S14=Defaults!$B$15,AZ14,IF(S14=Defaults!$B$14,MIN(AX14,AY14),IF(S14=Defaults!$B$13,MIN(AV14,AW14),IF(S14=Defaults!$B$12,MIN(AT14,AU14),""))))</calculatedColumnFormula>
    </tableColumn>
    <tableColumn id="39" xr3:uid="{00000000-0010-0000-0000-000027000000}" name="Total Development _x000a_Rights Planned_x000a_(Manual)" dataDxfId="31"/>
    <tableColumn id="40" xr3:uid="{00000000-0010-0000-0000-000028000000}" name="Current or Reserved Dwelling Units" dataDxfId="30"/>
    <tableColumn id="41" xr3:uid="{00000000-0010-0000-0000-000029000000}" name="Total Development Rights Extinguished" dataDxfId="29">
      <calculatedColumnFormula>IFERROR(MAX(0,ROUNDDOWN(IF(BC14=0,BB14-BD14,BC14-BD14),0)),"")</calculatedColumnFormula>
    </tableColumn>
    <tableColumn id="42" xr3:uid="{00000000-0010-0000-0000-00002A000000}" name="Baseline Extinguished Household VMT" dataDxfId="28">
      <calculatedColumnFormula>IF(R14=Rural,VLOOKUP(N14,Defaults!$F$10:$I$69,4,FALSE),VLOOKUP(N14,Defaults!$F$10:$I$69,3,FALSE))*ISTEXT(R14)</calculatedColumnFormula>
    </tableColumn>
    <tableColumn id="43" xr3:uid="{00000000-0010-0000-0000-00002B000000}" name="Project _x000a_Urban Household VMT" dataDxfId="27">
      <calculatedColumnFormula>IF(R14=Rural,VLOOKUP(N14,Defaults!$F$10:$I$69,3,FALSE),IF(BE14/SUM(X14:AB14)&gt;2.46,VLOOKUP(N14,Defaults!$F$10:$I$69,3,FALSE)*(1-MIN(0.3,0.07*((BE14/SUM(X14:AB14))-2.46)/2.46)),VLOOKUP(N14,Defaults!$F$10:$I$69,3,FALSE)))*ISTEXT(R14)</calculatedColumnFormula>
    </tableColumn>
    <tableColumn id="44" xr3:uid="{00000000-0010-0000-0000-00002C000000}" name="Baseline Extinguished VMT" dataDxfId="26">
      <calculatedColumnFormula>BF14*BE14*Lifetime</calculatedColumnFormula>
    </tableColumn>
    <tableColumn id="45" xr3:uid="{00000000-0010-0000-0000-00002D000000}" name="Project Replacement VMT" dataDxfId="25">
      <calculatedColumnFormula>BG14*BE14*Lifetime</calculatedColumnFormula>
    </tableColumn>
    <tableColumn id="46" xr3:uid="{00000000-0010-0000-0000-00002E000000}" name="VMT Reduction" dataDxfId="24">
      <calculatedColumnFormula>BH14-BI14</calculatedColumnFormula>
    </tableColumn>
    <tableColumn id="47" xr3:uid="{00000000-0010-0000-0000-00002F000000}" name="Project _x000a_VMT _x000a_GHG _x000a_Benefit" dataDxfId="23">
      <calculatedColumnFormula>$BJ14/Lifetime*VLOOKUP(VLOOKUP($N14,Defaults!$F$11:$K$70,6,FALSE)&amp;"_"&amp;$P14,'Auto GHG'!$C$36:$F$2517,4,FALSE)</calculatedColumnFormula>
    </tableColumn>
    <tableColumn id="48" xr3:uid="{00000000-0010-0000-0000-000030000000}" name="Project _x000a_VMT _x000a_ROG _x000a_Benefit" dataDxfId="22">
      <calculatedColumnFormula>$BJ14/Lifetime*VLOOKUP(VLOOKUP($N14,Defaults!$F$11:$K$70,6,FALSE)&amp;"_"&amp;$P14,'Auto Emissions'!$C$38:$P$2665,9,FALSE)/gPlb</calculatedColumnFormula>
    </tableColumn>
    <tableColumn id="49" xr3:uid="{00000000-0010-0000-0000-000031000000}" name="Project _x000a_VMT _x000a_NOx _x000a_Benefit" dataDxfId="21">
      <calculatedColumnFormula>$BJ14/Lifetime*VLOOKUP(VLOOKUP($N14,Defaults!$F$11:$K$70,6,FALSE)&amp;"_"&amp;$P14,'Auto Emissions'!$C$38:$P$2665,10,FALSE)/gPlb</calculatedColumnFormula>
    </tableColumn>
    <tableColumn id="50" xr3:uid="{00000000-0010-0000-0000-000032000000}" name="Project _x000a_VMT _x000a_PM2.5 _x000a_Benefit" dataDxfId="20">
      <calculatedColumnFormula>$BJ14/Lifetime*VLOOKUP(VLOOKUP($N14,Defaults!$F$11:$K$70,6,FALSE)&amp;"_"&amp;$P14,'Auto Emissions'!$C$38:$P$2665,12,FALSE)/gPlb</calculatedColumnFormula>
    </tableColumn>
    <tableColumn id="51" xr3:uid="{00000000-0010-0000-0000-000033000000}" name="Project _x000a_VMT _x000a_Diesel PM _x000a_Benefit" dataDxfId="19">
      <calculatedColumnFormula>$BJ14/Lifetime*VLOOKUP(VLOOKUP($N14,Defaults!$F$11:$K$70,6,FALSE)&amp;"_"&amp;$P14,'Auto Emissions'!$C$38:$P$2665,13,FALSE)/gPlb</calculatedColumnFormula>
    </tableColumn>
    <tableColumn id="52" xr3:uid="{00000000-0010-0000-0000-000034000000}" name="Gallons Saved" dataDxfId="18">
      <calculatedColumnFormula>$BJ14/Lifetime*VLOOKUP(VLOOKUP($N14,Defaults!$F$10:$K$69,6,FALSE)&amp;"_"&amp;$P14,'Gallon per VMT'!$C$29:$G$2000,5,FALSE)</calculatedColumnFormula>
    </tableColumn>
    <tableColumn id="53" xr3:uid="{00000000-0010-0000-0000-000035000000}" name="Baseline Predicted Household Electricity Use" dataDxfId="17">
      <calculatedColumnFormula>IF(R14="Rural",Defaults!$C$61,Defaults!$C$60)*ISTEXT(R14)</calculatedColumnFormula>
    </tableColumn>
    <tableColumn id="54" xr3:uid="{00000000-0010-0000-0000-000036000000}" name="Project Predicted Household Electricity Use" dataDxfId="16">
      <calculatedColumnFormula>Defaults!$C$60*ISTEXT(R14)</calculatedColumnFormula>
    </tableColumn>
    <tableColumn id="55" xr3:uid="{00000000-0010-0000-0000-000037000000}" name="Project Predicted Electricity Savings" dataDxfId="15">
      <calculatedColumnFormula>(BQ14-BR14)*BE14*Lifetime</calculatedColumnFormula>
    </tableColumn>
    <tableColumn id="56" xr3:uid="{00000000-0010-0000-0000-000038000000}" name="Project Electricity GHG Benefit" dataDxfId="14">
      <calculatedColumnFormula>BS14*Defaults!$C$64</calculatedColumnFormula>
    </tableColumn>
    <tableColumn id="57" xr3:uid="{00000000-0010-0000-0000-000039000000}" name="Project Electricity ROG Benefit" dataDxfId="13">
      <calculatedColumnFormula>BS14*Defaults!$C$65</calculatedColumnFormula>
    </tableColumn>
    <tableColumn id="58" xr3:uid="{00000000-0010-0000-0000-00003A000000}" name="Project Electricity NOx Benefit" dataDxfId="12">
      <calculatedColumnFormula>BS14*Defaults!$C$66</calculatedColumnFormula>
    </tableColumn>
    <tableColumn id="59" xr3:uid="{00000000-0010-0000-0000-00003B000000}" name="Project Electricity PM2.5 Benefit" dataDxfId="11">
      <calculatedColumnFormula>BS14*Defaults!$C$67</calculatedColumnFormula>
    </tableColumn>
    <tableColumn id="60" xr3:uid="{00000000-0010-0000-0000-00003C000000}" name="Project Predicted Household Natural Gas Use" dataDxfId="10">
      <calculatedColumnFormula>Defaults!$C$73*BE14*Lifetime</calculatedColumnFormula>
    </tableColumn>
    <tableColumn id="61" xr3:uid="{00000000-0010-0000-0000-00003D000000}" name="Project Natural Gas GHG Benefit" dataDxfId="9">
      <calculatedColumnFormula>IF($R14=Rural,$BX14*(Defaults!$C$82-Defaults!$C$76),0)</calculatedColumnFormula>
    </tableColumn>
    <tableColumn id="62" xr3:uid="{00000000-0010-0000-0000-00003E000000}" name="Project Natural Gas NOx Benefit" dataDxfId="8">
      <calculatedColumnFormula>IF($R14=Rural,$BX14*(Defaults!$C$84-Defaults!$C$78),0)</calculatedColumnFormula>
    </tableColumn>
    <tableColumn id="63" xr3:uid="{00000000-0010-0000-0000-00003F000000}" name="Project Natural Gas ROG Benefit" dataDxfId="7">
      <calculatedColumnFormula>IF($R14=Rural,$BX14*(Defaults!$C$83-Defaults!$C$77),0)</calculatedColumnFormula>
    </tableColumn>
    <tableColumn id="64" xr3:uid="{00000000-0010-0000-0000-000040000000}" name="Project Natural Gas PM2.5 Benefit" dataDxfId="6">
      <calculatedColumnFormula>IF($R14=Rural,$BX14*(Defaults!$C$85-Defaults!$C$79),0)</calculatedColumnFormula>
    </tableColumn>
    <tableColumn id="65" xr3:uid="{00000000-0010-0000-0000-000041000000}" name="Estimated Soil Carbon Stock" dataDxfId="5">
      <calculatedColumnFormula>VLOOKUP(Q14,Defaults!$B$27:$D$40,3,FALSE)*VLOOKUP(O14,Defaults!$B$43:$C$45,2,FALSE)</calculatedColumnFormula>
    </tableColumn>
    <tableColumn id="66" xr3:uid="{00000000-0010-0000-0000-000042000000}" name="Development Grading Area Avoided" dataDxfId="4">
      <calculatedColumnFormula>MIN(SUM(X14:AB14),Defaults!$C$89*BE14)</calculatedColumnFormula>
    </tableColumn>
    <tableColumn id="67" xr3:uid="{00000000-0010-0000-0000-000043000000}" name="Soil Carbon Loss Avoided" dataDxfId="3">
      <calculatedColumnFormula>SoilLoss*(CC14/acPha*CD14)</calculatedColumnFormula>
    </tableColumn>
    <tableColumn id="68" xr3:uid="{00000000-0010-0000-0000-000044000000}" name="Soil Carbon GHG Benefit" dataDxfId="2">
      <calculatedColumnFormula>CE14*mwCO2pmwC</calculatedColumnFormula>
    </tableColumn>
    <tableColumn id="69" xr3:uid="{00000000-0010-0000-0000-000045000000}" name="Add any explanatory comments or references here" dataDxfId="1"/>
  </tableColumns>
  <tableStyleInfo showFirstColumn="0" showLastColumn="0" showRowStripes="1" showColumnStripes="0"/>
  <extLst>
    <ext xmlns:x14="http://schemas.microsoft.com/office/spreadsheetml/2009/9/main" uri="{504A1905-F514-4f6f-8877-14C23A59335A}">
      <x14:table altText="Inputs Table" altTextSummary="Cells to input information about the projec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www.arb.ca.gov/cci-resources" TargetMode="External"/><Relationship Id="rId7" Type="http://schemas.openxmlformats.org/officeDocument/2006/relationships/vmlDrawing" Target="../drawings/vmlDrawing1.vml"/><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caclimateinvestments.ca.gov/"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asoilresource.lawr.ucdavis.edu/gmap/" TargetMode="External"/><Relationship Id="rId1" Type="http://schemas.openxmlformats.org/officeDocument/2006/relationships/hyperlink" Target="https://tigerweb.geo.census.gov/" TargetMode="Externa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rb.ca.gov/emfac/2017/"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rb.ca.gov/emfac/2017/"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rb.ca.gov/emfac/20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C80"/>
  </sheetPr>
  <dimension ref="A1:H26"/>
  <sheetViews>
    <sheetView showGridLines="0" tabSelected="1" zoomScaleNormal="100" workbookViewId="0">
      <selection activeCell="E7" sqref="E7"/>
    </sheetView>
  </sheetViews>
  <sheetFormatPr defaultColWidth="9.109375" defaultRowHeight="13.8" x14ac:dyDescent="0.25"/>
  <cols>
    <col min="1" max="1" width="2.88671875" style="125" customWidth="1"/>
    <col min="2" max="2" width="146.44140625" style="125" customWidth="1"/>
    <col min="3" max="3" width="2.88671875" style="125" customWidth="1"/>
    <col min="4" max="16384" width="9.109375" style="125"/>
  </cols>
  <sheetData>
    <row r="1" spans="1:2" ht="18" x14ac:dyDescent="0.3">
      <c r="A1" s="123"/>
      <c r="B1" s="124" t="s">
        <v>0</v>
      </c>
    </row>
    <row r="2" spans="1:2" ht="18" x14ac:dyDescent="0.25">
      <c r="B2" s="124"/>
    </row>
    <row r="3" spans="1:2" ht="18" x14ac:dyDescent="0.25">
      <c r="B3" s="124" t="s">
        <v>2364</v>
      </c>
    </row>
    <row r="4" spans="1:2" ht="18" x14ac:dyDescent="0.25">
      <c r="B4" s="147" t="s">
        <v>14</v>
      </c>
    </row>
    <row r="5" spans="1:2" ht="18" x14ac:dyDescent="0.25">
      <c r="B5" s="124"/>
    </row>
    <row r="6" spans="1:2" ht="18" x14ac:dyDescent="0.25">
      <c r="B6" s="124" t="s">
        <v>2365</v>
      </c>
    </row>
    <row r="7" spans="1:2" ht="15.6" x14ac:dyDescent="0.3">
      <c r="B7" s="126"/>
    </row>
    <row r="8" spans="1:2" ht="15.6" x14ac:dyDescent="0.3">
      <c r="B8" s="126"/>
    </row>
    <row r="9" spans="1:2" ht="16.2" thickBot="1" x14ac:dyDescent="0.35">
      <c r="B9" s="127" t="s">
        <v>12</v>
      </c>
    </row>
    <row r="10" spans="1:2" ht="67.5" customHeight="1" x14ac:dyDescent="0.25">
      <c r="B10" s="149" t="s">
        <v>3206</v>
      </c>
    </row>
    <row r="11" spans="1:2" ht="15.6" x14ac:dyDescent="0.3">
      <c r="B11" s="128" t="s">
        <v>2366</v>
      </c>
    </row>
    <row r="12" spans="1:2" ht="15.6" x14ac:dyDescent="0.3">
      <c r="B12" s="129"/>
    </row>
    <row r="13" spans="1:2" ht="46.8" x14ac:dyDescent="0.3">
      <c r="B13" s="148" t="s">
        <v>3207</v>
      </c>
    </row>
    <row r="14" spans="1:2" ht="15.6" x14ac:dyDescent="0.3">
      <c r="B14" s="128" t="s">
        <v>2215</v>
      </c>
    </row>
    <row r="15" spans="1:2" ht="15.6" x14ac:dyDescent="0.3">
      <c r="B15" s="130"/>
    </row>
    <row r="16" spans="1:2" ht="15.6" x14ac:dyDescent="0.3">
      <c r="B16" s="151" t="s">
        <v>2376</v>
      </c>
    </row>
    <row r="17" spans="2:8" ht="15.6" x14ac:dyDescent="0.3">
      <c r="B17" s="129"/>
    </row>
    <row r="18" spans="2:8" ht="15.6" x14ac:dyDescent="0.3">
      <c r="B18" s="129"/>
    </row>
    <row r="19" spans="2:8" ht="15.6" x14ac:dyDescent="0.3">
      <c r="B19" s="131" t="s">
        <v>11</v>
      </c>
    </row>
    <row r="20" spans="2:8" ht="16.2" thickBot="1" x14ac:dyDescent="0.35">
      <c r="B20" s="129" t="s">
        <v>2367</v>
      </c>
    </row>
    <row r="21" spans="2:8" ht="15.6" x14ac:dyDescent="0.3">
      <c r="B21" s="132" t="s">
        <v>2</v>
      </c>
      <c r="D21" s="133" t="s">
        <v>6</v>
      </c>
      <c r="E21" s="134"/>
      <c r="F21" s="134"/>
      <c r="G21" s="134"/>
      <c r="H21" s="135"/>
    </row>
    <row r="22" spans="2:8" ht="15.6" x14ac:dyDescent="0.3">
      <c r="B22" s="150" t="s">
        <v>2375</v>
      </c>
      <c r="D22" s="136" t="s">
        <v>7</v>
      </c>
      <c r="E22" s="137" t="s">
        <v>2368</v>
      </c>
      <c r="F22" s="137"/>
      <c r="G22" s="137"/>
      <c r="H22" s="138"/>
    </row>
    <row r="23" spans="2:8" ht="15.6" x14ac:dyDescent="0.3">
      <c r="B23" s="139"/>
      <c r="D23" s="140" t="s">
        <v>8</v>
      </c>
      <c r="E23" s="137" t="s">
        <v>2369</v>
      </c>
      <c r="F23" s="137"/>
      <c r="G23" s="137"/>
      <c r="H23" s="138"/>
    </row>
    <row r="24" spans="2:8" ht="15.6" x14ac:dyDescent="0.3">
      <c r="B24" s="129" t="s">
        <v>2370</v>
      </c>
      <c r="D24" s="141" t="s">
        <v>10</v>
      </c>
      <c r="E24" s="137" t="s">
        <v>2371</v>
      </c>
      <c r="F24" s="137"/>
      <c r="G24" s="137"/>
      <c r="H24" s="138"/>
    </row>
    <row r="25" spans="2:8" ht="16.2" thickBot="1" x14ac:dyDescent="0.35">
      <c r="B25" s="142" t="s">
        <v>2372</v>
      </c>
      <c r="D25" s="143" t="s">
        <v>9</v>
      </c>
      <c r="E25" s="144" t="s">
        <v>2373</v>
      </c>
      <c r="F25" s="144"/>
      <c r="G25" s="144"/>
      <c r="H25" s="145"/>
    </row>
    <row r="26" spans="2:8" ht="15.6" x14ac:dyDescent="0.3">
      <c r="B26" s="126"/>
      <c r="D26" s="146" t="s">
        <v>2374</v>
      </c>
    </row>
  </sheetData>
  <sheetProtection algorithmName="SHA-512" hashValue="Ik8Rf2m1xwcH2wi5yW90Q2xBUQG65Z9nnacPFZ6Ix4rctY0kMdHywXxKX8swAL41H5XPbjOFbRUjTVW7weBK8A==" saltValue="AEZg22HQXiq6oVki8uZy2w==" spinCount="100000" sheet="1"/>
  <hyperlinks>
    <hyperlink ref="B14" r:id="rId1" tooltip="California Climate Investments co-benefits webpage" xr:uid="{00000000-0004-0000-0000-000000000000}"/>
    <hyperlink ref="B21" r:id="rId2" tooltip="California Climate Investments program email" xr:uid="{00000000-0004-0000-0000-000001000000}"/>
    <hyperlink ref="B11" r:id="rId3" tooltip="California Climate Investments resources webpage" xr:uid="{00000000-0004-0000-0000-000002000000}"/>
    <hyperlink ref="B25" r:id="rId4" tooltip="California Climate Investments program webpage" xr:uid="{00000000-0004-0000-0000-000003000000}"/>
  </hyperlinks>
  <pageMargins left="0.7" right="0.7" top="0.75" bottom="0.75" header="0.3" footer="0.3"/>
  <pageSetup orientation="portrait" r:id="rId5"/>
  <headerFooter>
    <oddHeader>&amp;C&amp;G</oddHeader>
    <oddFooter>&amp;L&amp;"Avenir LT Std 55 Roman,Regular"&amp;12August 27, 2020</oddFooter>
  </headerFooter>
  <drawing r:id="rId6"/>
  <legacyDrawingHF r:id="rId7"/>
  <pictur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B1:G28"/>
  <sheetViews>
    <sheetView showGridLines="0" zoomScaleNormal="100" workbookViewId="0">
      <selection activeCell="B25" sqref="B25"/>
    </sheetView>
  </sheetViews>
  <sheetFormatPr defaultColWidth="9.109375" defaultRowHeight="15.6" x14ac:dyDescent="0.3"/>
  <cols>
    <col min="1" max="1" width="2.88671875" style="154" customWidth="1"/>
    <col min="2" max="2" width="50.6640625" style="154" customWidth="1"/>
    <col min="3" max="3" width="51.33203125" style="154" customWidth="1"/>
    <col min="4" max="4" width="13.88671875" style="154" customWidth="1"/>
    <col min="5" max="5" width="4.33203125" style="154" customWidth="1"/>
    <col min="6" max="16384" width="9.109375" style="154"/>
  </cols>
  <sheetData>
    <row r="1" spans="2:7" ht="18" x14ac:dyDescent="0.35">
      <c r="B1" s="152"/>
      <c r="C1" s="153" t="s">
        <v>0</v>
      </c>
    </row>
    <row r="2" spans="2:7" ht="18" x14ac:dyDescent="0.35">
      <c r="C2" s="155"/>
    </row>
    <row r="3" spans="2:7" ht="18" x14ac:dyDescent="0.35">
      <c r="B3" s="152"/>
      <c r="C3" s="153" t="s">
        <v>2364</v>
      </c>
    </row>
    <row r="4" spans="2:7" ht="18" x14ac:dyDescent="0.35">
      <c r="B4" s="152"/>
      <c r="C4" s="168" t="s">
        <v>14</v>
      </c>
    </row>
    <row r="5" spans="2:7" ht="18" x14ac:dyDescent="0.35">
      <c r="B5" s="152"/>
      <c r="C5" s="153"/>
    </row>
    <row r="6" spans="2:7" ht="18" x14ac:dyDescent="0.35">
      <c r="B6" s="152"/>
      <c r="C6" s="153" t="s">
        <v>2365</v>
      </c>
    </row>
    <row r="7" spans="2:7" ht="18" x14ac:dyDescent="0.35">
      <c r="C7" s="155"/>
    </row>
    <row r="8" spans="2:7" ht="18" x14ac:dyDescent="0.35">
      <c r="C8" s="155"/>
      <c r="D8" s="156"/>
      <c r="E8" s="156"/>
      <c r="F8" s="156"/>
      <c r="G8" s="156"/>
    </row>
    <row r="9" spans="2:7" x14ac:dyDescent="0.3">
      <c r="B9" s="157" t="s">
        <v>3</v>
      </c>
      <c r="D9" s="156"/>
      <c r="E9" s="156"/>
      <c r="F9" s="156"/>
      <c r="G9" s="156"/>
    </row>
    <row r="10" spans="2:7" ht="15" customHeight="1" x14ac:dyDescent="0.3">
      <c r="B10" s="167" t="s">
        <v>2376</v>
      </c>
      <c r="C10" s="175"/>
      <c r="D10" s="175"/>
      <c r="E10" s="175"/>
      <c r="F10" s="176"/>
      <c r="G10" s="156"/>
    </row>
    <row r="11" spans="2:7" x14ac:dyDescent="0.3">
      <c r="D11" s="156"/>
      <c r="E11" s="156"/>
      <c r="F11" s="156"/>
      <c r="G11" s="156"/>
    </row>
    <row r="12" spans="2:7" ht="15" customHeight="1" x14ac:dyDescent="0.3">
      <c r="B12" s="158" t="s">
        <v>4</v>
      </c>
    </row>
    <row r="13" spans="2:7" ht="15" customHeight="1" x14ac:dyDescent="0.3">
      <c r="B13" s="159" t="s">
        <v>2384</v>
      </c>
      <c r="C13" s="160"/>
      <c r="D13" s="160"/>
      <c r="E13" s="160"/>
      <c r="F13" s="160"/>
    </row>
    <row r="14" spans="2:7" ht="15" customHeight="1" x14ac:dyDescent="0.3">
      <c r="B14" s="159" t="s">
        <v>2385</v>
      </c>
      <c r="C14" s="160"/>
      <c r="D14" s="160"/>
      <c r="E14" s="160"/>
      <c r="F14" s="160"/>
    </row>
    <row r="15" spans="2:7" ht="15" customHeight="1" x14ac:dyDescent="0.3">
      <c r="B15" s="159" t="s">
        <v>2377</v>
      </c>
      <c r="C15" s="160"/>
      <c r="D15" s="160"/>
      <c r="E15" s="160"/>
      <c r="F15" s="160"/>
    </row>
    <row r="16" spans="2:7" x14ac:dyDescent="0.3">
      <c r="B16" s="166" t="s">
        <v>2380</v>
      </c>
      <c r="C16" s="161" t="s">
        <v>2378</v>
      </c>
      <c r="D16" s="165" t="s">
        <v>2382</v>
      </c>
      <c r="E16" s="162"/>
      <c r="F16" s="160"/>
    </row>
    <row r="17" spans="2:7" x14ac:dyDescent="0.3">
      <c r="B17" s="166" t="s">
        <v>2381</v>
      </c>
      <c r="C17" s="163" t="s">
        <v>2379</v>
      </c>
      <c r="D17" s="165" t="s">
        <v>2383</v>
      </c>
      <c r="E17" s="162"/>
    </row>
    <row r="18" spans="2:7" ht="16.2" thickBot="1" x14ac:dyDescent="0.35"/>
    <row r="19" spans="2:7" x14ac:dyDescent="0.3">
      <c r="B19" s="133" t="s">
        <v>6</v>
      </c>
      <c r="C19" s="134"/>
      <c r="D19" s="135"/>
    </row>
    <row r="20" spans="2:7" x14ac:dyDescent="0.3">
      <c r="B20" s="136" t="s">
        <v>7</v>
      </c>
      <c r="C20" s="137" t="s">
        <v>2368</v>
      </c>
      <c r="D20" s="138"/>
    </row>
    <row r="21" spans="2:7" x14ac:dyDescent="0.3">
      <c r="B21" s="140" t="s">
        <v>8</v>
      </c>
      <c r="C21" s="137" t="s">
        <v>2369</v>
      </c>
      <c r="D21" s="138"/>
    </row>
    <row r="22" spans="2:7" x14ac:dyDescent="0.3">
      <c r="B22" s="141" t="s">
        <v>10</v>
      </c>
      <c r="C22" s="137" t="s">
        <v>2371</v>
      </c>
      <c r="D22" s="138"/>
    </row>
    <row r="23" spans="2:7" ht="16.2" thickBot="1" x14ac:dyDescent="0.35">
      <c r="B23" s="143" t="s">
        <v>9</v>
      </c>
      <c r="C23" s="144" t="s">
        <v>2373</v>
      </c>
      <c r="D23" s="145"/>
    </row>
    <row r="24" spans="2:7" x14ac:dyDescent="0.3">
      <c r="B24" s="146" t="s">
        <v>2374</v>
      </c>
      <c r="C24" s="125"/>
      <c r="D24" s="125"/>
      <c r="E24" s="125"/>
      <c r="F24" s="125"/>
    </row>
    <row r="25" spans="2:7" ht="30" customHeight="1" x14ac:dyDescent="0.3">
      <c r="B25" s="164"/>
      <c r="C25" s="125"/>
      <c r="D25" s="125"/>
      <c r="E25" s="125"/>
      <c r="F25" s="125"/>
      <c r="G25" s="125"/>
    </row>
    <row r="26" spans="2:7" ht="30" customHeight="1" x14ac:dyDescent="0.3">
      <c r="B26" s="164"/>
    </row>
    <row r="27" spans="2:7" ht="30" customHeight="1" x14ac:dyDescent="0.3">
      <c r="B27" s="164"/>
    </row>
    <row r="28" spans="2:7" ht="30" customHeight="1" x14ac:dyDescent="0.3">
      <c r="B28" s="164"/>
    </row>
  </sheetData>
  <sheetProtection algorithmName="SHA-512" hashValue="nA8zNdTQCEzDnc1Rs/i4DNha2gjfSFvKIniXyiUa6iQVErBCNlVTOzdV9QANkSCO3F+HVqUmYGU2zCSgPLJJUg==" saltValue="5SssZ6jzFOfAGtjotmdsIA==" spinCount="100000" sheet="1"/>
  <hyperlinks>
    <hyperlink ref="D16" r:id="rId1" tooltip="TIGERweb" xr:uid="{00000000-0004-0000-0100-000000000000}"/>
    <hyperlink ref="D17" r:id="rId2" tooltip="SoilWeb" xr:uid="{00000000-0004-0000-0100-000001000000}"/>
  </hyperlinks>
  <pageMargins left="0.7" right="0.7" top="0.75" bottom="0.75" header="0.3" footer="0.3"/>
  <pageSetup scale="61" orientation="portrait" r:id="rId3"/>
  <headerFooter>
    <oddHeader>&amp;C&amp;G</oddHeader>
    <oddFooter>&amp;L&amp;"Avenir LT Std 55 Roman,Regular"&amp;12August 28, 2020</oddFooter>
  </headerFooter>
  <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CG131"/>
  <sheetViews>
    <sheetView showGridLines="0" topLeftCell="A4" zoomScale="85" zoomScaleNormal="85" zoomScalePageLayoutView="70" workbookViewId="0">
      <selection activeCell="BE18" sqref="BE18"/>
    </sheetView>
  </sheetViews>
  <sheetFormatPr defaultColWidth="9.109375" defaultRowHeight="14.4" x14ac:dyDescent="0.3"/>
  <cols>
    <col min="1" max="1" width="10.6640625" style="58" customWidth="1"/>
    <col min="2" max="2" width="15.109375" style="58" hidden="1" customWidth="1"/>
    <col min="3" max="3" width="25" style="58" customWidth="1"/>
    <col min="4" max="4" width="18.33203125" style="58" customWidth="1"/>
    <col min="5" max="5" width="25.5546875" style="58" customWidth="1"/>
    <col min="6" max="6" width="28.6640625" style="58" customWidth="1"/>
    <col min="7" max="9" width="14.6640625" style="58" customWidth="1"/>
    <col min="10" max="10" width="15.33203125" style="58" customWidth="1"/>
    <col min="11" max="11" width="15.109375" style="62" customWidth="1"/>
    <col min="12" max="12" width="17.33203125" style="62" customWidth="1"/>
    <col min="13" max="13" width="10.44140625" style="62" customWidth="1"/>
    <col min="14" max="14" width="18.6640625" style="58" customWidth="1"/>
    <col min="15" max="15" width="15.33203125" style="58" customWidth="1"/>
    <col min="16" max="16" width="18.109375" style="62" customWidth="1"/>
    <col min="17" max="17" width="16" style="62" customWidth="1"/>
    <col min="18" max="18" width="16.44140625" style="58" customWidth="1"/>
    <col min="19" max="19" width="32.44140625" style="58" bestFit="1" customWidth="1"/>
    <col min="20" max="20" width="19.33203125" style="58" customWidth="1"/>
    <col min="21" max="21" width="41.44140625" style="58" customWidth="1"/>
    <col min="22" max="22" width="32" style="58" customWidth="1"/>
    <col min="23" max="23" width="16.6640625" style="61" customWidth="1"/>
    <col min="24" max="28" width="14.88671875" style="61" customWidth="1"/>
    <col min="29" max="29" width="10.88671875" style="61" customWidth="1"/>
    <col min="30" max="32" width="14.109375" style="58" customWidth="1"/>
    <col min="33" max="34" width="15" style="58" customWidth="1"/>
    <col min="35" max="45" width="14.109375" style="58" customWidth="1"/>
    <col min="46" max="47" width="15.109375" style="58" hidden="1" customWidth="1"/>
    <col min="48" max="48" width="14.109375" style="58" hidden="1" customWidth="1"/>
    <col min="49" max="49" width="15.5546875" style="58" hidden="1" customWidth="1"/>
    <col min="50" max="50" width="14.109375" style="58" hidden="1" customWidth="1"/>
    <col min="51" max="51" width="15.5546875" style="58" hidden="1" customWidth="1"/>
    <col min="52" max="52" width="14.109375" style="58" hidden="1" customWidth="1"/>
    <col min="53" max="53" width="15.5546875" style="58" hidden="1" customWidth="1"/>
    <col min="54" max="55" width="15.6640625" style="58" customWidth="1"/>
    <col min="56" max="56" width="11.5546875" style="58" customWidth="1"/>
    <col min="57" max="57" width="15.6640625" style="58" customWidth="1"/>
    <col min="58" max="59" width="14.33203125" style="61" hidden="1" customWidth="1"/>
    <col min="60" max="62" width="17.109375" style="61" hidden="1" customWidth="1"/>
    <col min="63" max="67" width="10.44140625" style="61" hidden="1" customWidth="1"/>
    <col min="68" max="68" width="12.109375" style="61" hidden="1" customWidth="1"/>
    <col min="69" max="70" width="14.44140625" style="58" hidden="1" customWidth="1"/>
    <col min="71" max="75" width="10.88671875" style="58" hidden="1" customWidth="1"/>
    <col min="76" max="76" width="15.109375" style="58" hidden="1" customWidth="1"/>
    <col min="77" max="77" width="12.44140625" style="58" hidden="1" customWidth="1"/>
    <col min="78" max="80" width="10.88671875" style="58" hidden="1" customWidth="1"/>
    <col min="81" max="81" width="12.109375" style="58" hidden="1" customWidth="1"/>
    <col min="82" max="82" width="13.5546875" style="58" hidden="1" customWidth="1"/>
    <col min="83" max="83" width="12.21875" style="58" hidden="1" customWidth="1"/>
    <col min="84" max="84" width="13.109375" style="58" hidden="1" customWidth="1"/>
    <col min="85" max="85" width="55.6640625" style="58" customWidth="1"/>
    <col min="86" max="16384" width="9.109375" style="58"/>
  </cols>
  <sheetData>
    <row r="1" spans="1:85" ht="18.75" customHeight="1" x14ac:dyDescent="0.3">
      <c r="C1" s="60"/>
      <c r="D1" s="60"/>
      <c r="E1" s="60"/>
      <c r="F1" s="169" t="s">
        <v>0</v>
      </c>
      <c r="G1" s="60"/>
      <c r="H1" s="60"/>
      <c r="I1" s="60"/>
      <c r="J1" s="60"/>
      <c r="K1" s="60"/>
      <c r="L1" s="59"/>
      <c r="M1" s="59"/>
      <c r="N1" s="60"/>
      <c r="O1" s="60"/>
      <c r="P1" s="60"/>
      <c r="Q1" s="59"/>
      <c r="R1" s="60"/>
      <c r="S1" s="60"/>
      <c r="T1" s="60"/>
      <c r="U1" s="60"/>
      <c r="V1" s="59"/>
    </row>
    <row r="2" spans="1:85" ht="15" customHeight="1" x14ac:dyDescent="0.3">
      <c r="C2" s="63"/>
      <c r="D2" s="63"/>
      <c r="E2" s="63"/>
      <c r="F2" s="171"/>
      <c r="G2" s="63"/>
      <c r="H2" s="63"/>
      <c r="I2" s="63"/>
      <c r="J2" s="63"/>
      <c r="K2" s="63"/>
      <c r="N2" s="63"/>
      <c r="O2" s="63"/>
      <c r="P2" s="63"/>
      <c r="R2" s="63"/>
      <c r="S2" s="63"/>
      <c r="T2" s="63"/>
      <c r="U2" s="63"/>
      <c r="V2" s="62"/>
    </row>
    <row r="3" spans="1:85" ht="18.75" customHeight="1" x14ac:dyDescent="0.3">
      <c r="C3" s="60"/>
      <c r="D3" s="60"/>
      <c r="E3" s="60"/>
      <c r="F3" s="169" t="s">
        <v>13</v>
      </c>
      <c r="G3" s="60"/>
      <c r="H3" s="60"/>
      <c r="I3" s="60"/>
      <c r="J3" s="60"/>
      <c r="K3" s="60"/>
      <c r="L3" s="59"/>
      <c r="M3" s="59"/>
      <c r="N3" s="60"/>
      <c r="O3" s="60"/>
      <c r="P3" s="60"/>
      <c r="Q3" s="59"/>
      <c r="R3" s="60"/>
      <c r="S3" s="60"/>
      <c r="T3" s="60"/>
      <c r="U3" s="60"/>
      <c r="V3" s="59"/>
    </row>
    <row r="4" spans="1:85" ht="18.75" customHeight="1" x14ac:dyDescent="0.3">
      <c r="C4" s="177"/>
      <c r="D4" s="177"/>
      <c r="E4" s="177"/>
      <c r="F4" s="170" t="s">
        <v>14</v>
      </c>
      <c r="G4" s="177"/>
      <c r="H4" s="177"/>
      <c r="I4" s="177"/>
      <c r="J4" s="177"/>
      <c r="K4" s="177"/>
      <c r="L4" s="177"/>
      <c r="M4" s="177"/>
      <c r="N4" s="177"/>
      <c r="O4" s="177"/>
      <c r="P4" s="177"/>
      <c r="Q4" s="177"/>
      <c r="R4" s="177"/>
      <c r="S4" s="177"/>
      <c r="T4" s="177"/>
      <c r="U4" s="177"/>
      <c r="V4" s="64"/>
    </row>
    <row r="5" spans="1:85" ht="15" customHeight="1" x14ac:dyDescent="0.3">
      <c r="C5" s="63"/>
      <c r="D5" s="63"/>
      <c r="E5" s="63"/>
      <c r="F5" s="171"/>
      <c r="G5" s="63"/>
      <c r="H5" s="63"/>
      <c r="I5" s="63"/>
      <c r="J5" s="63"/>
      <c r="K5" s="63"/>
      <c r="N5" s="63"/>
      <c r="O5" s="63"/>
      <c r="P5" s="63"/>
      <c r="R5" s="63"/>
      <c r="S5" s="63"/>
      <c r="T5" s="63"/>
      <c r="U5" s="63"/>
      <c r="V5" s="62"/>
    </row>
    <row r="6" spans="1:85" ht="18.75" customHeight="1" x14ac:dyDescent="0.3">
      <c r="C6" s="60"/>
      <c r="D6" s="60"/>
      <c r="E6" s="60"/>
      <c r="F6" s="169" t="s">
        <v>1</v>
      </c>
      <c r="G6" s="60"/>
      <c r="H6" s="60"/>
      <c r="I6" s="60"/>
      <c r="J6" s="60"/>
      <c r="K6" s="60"/>
      <c r="L6" s="59"/>
      <c r="M6" s="59"/>
      <c r="N6" s="60"/>
      <c r="O6" s="60"/>
      <c r="P6" s="60"/>
      <c r="Q6" s="59"/>
      <c r="R6" s="60"/>
      <c r="S6" s="60"/>
      <c r="T6" s="60"/>
      <c r="U6" s="60"/>
      <c r="V6" s="59"/>
    </row>
    <row r="7" spans="1:85" ht="15" customHeight="1" x14ac:dyDescent="0.3">
      <c r="L7" s="59"/>
      <c r="M7" s="59"/>
      <c r="N7" s="60"/>
      <c r="O7" s="60"/>
      <c r="P7" s="60"/>
      <c r="Q7" s="59"/>
      <c r="R7" s="60"/>
    </row>
    <row r="8" spans="1:85" ht="15" customHeight="1" x14ac:dyDescent="0.3">
      <c r="A8" s="65"/>
      <c r="B8" s="65"/>
      <c r="C8" s="66" t="s">
        <v>3</v>
      </c>
      <c r="D8" s="66"/>
      <c r="E8" s="66"/>
      <c r="F8" s="66"/>
      <c r="G8" s="66"/>
      <c r="H8" s="66"/>
      <c r="I8" s="66"/>
      <c r="J8" s="66"/>
      <c r="K8" s="66"/>
      <c r="L8" s="59"/>
      <c r="M8" s="59"/>
      <c r="N8" s="60"/>
      <c r="O8" s="60"/>
      <c r="P8" s="60"/>
      <c r="Q8" s="59"/>
      <c r="R8" s="60"/>
    </row>
    <row r="9" spans="1:85" ht="15" customHeight="1" x14ac:dyDescent="0.3">
      <c r="C9" s="186" t="s">
        <v>15</v>
      </c>
      <c r="D9" s="187"/>
      <c r="E9" s="187"/>
      <c r="F9" s="187"/>
      <c r="G9" s="187"/>
      <c r="H9" s="187"/>
      <c r="I9" s="187"/>
      <c r="J9" s="187"/>
      <c r="K9" s="188"/>
      <c r="L9" s="59"/>
      <c r="M9" s="59"/>
      <c r="N9" s="60"/>
      <c r="O9" s="60"/>
      <c r="P9" s="60"/>
      <c r="Q9" s="59"/>
      <c r="R9" s="60"/>
    </row>
    <row r="11" spans="1:85" ht="15" customHeight="1" x14ac:dyDescent="0.3">
      <c r="B11" s="78"/>
      <c r="C11" s="78"/>
      <c r="D11" s="79"/>
      <c r="E11" s="121" t="s">
        <v>2211</v>
      </c>
      <c r="F11" s="121"/>
      <c r="G11" s="121"/>
      <c r="H11" s="121"/>
      <c r="I11" s="121"/>
      <c r="J11" s="121"/>
      <c r="K11" s="121"/>
      <c r="L11" s="473"/>
      <c r="M11" s="473"/>
      <c r="N11" s="473"/>
      <c r="O11" s="473"/>
      <c r="P11" s="473"/>
      <c r="Q11" s="473"/>
      <c r="R11" s="121" t="s">
        <v>52</v>
      </c>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2"/>
      <c r="BF11" s="180" t="s">
        <v>2295</v>
      </c>
      <c r="BG11" s="180"/>
      <c r="BH11" s="180"/>
      <c r="BI11" s="180"/>
      <c r="BJ11" s="180"/>
      <c r="BK11" s="180"/>
      <c r="BL11" s="180"/>
      <c r="BM11" s="180"/>
      <c r="BN11" s="180"/>
      <c r="BO11" s="180"/>
      <c r="BP11" s="181"/>
      <c r="BQ11" s="185" t="s">
        <v>2296</v>
      </c>
      <c r="BR11" s="121"/>
      <c r="BS11" s="121"/>
      <c r="BT11" s="121"/>
      <c r="BU11" s="121"/>
      <c r="BV11" s="121"/>
      <c r="BW11" s="121"/>
      <c r="BX11" s="121"/>
      <c r="BY11" s="121"/>
      <c r="BZ11" s="121"/>
      <c r="CA11" s="121"/>
      <c r="CB11" s="122"/>
      <c r="CC11" s="185" t="s">
        <v>2297</v>
      </c>
      <c r="CD11" s="121"/>
      <c r="CE11" s="121"/>
      <c r="CF11" s="121"/>
      <c r="CG11" s="80"/>
    </row>
    <row r="12" spans="1:85" ht="15" customHeight="1" x14ac:dyDescent="0.3">
      <c r="A12" s="67"/>
      <c r="B12" s="81"/>
      <c r="C12" s="81"/>
      <c r="D12" s="474"/>
      <c r="E12" s="474"/>
      <c r="F12" s="474"/>
      <c r="G12" s="474"/>
      <c r="H12" s="474"/>
      <c r="I12" s="474"/>
      <c r="J12" s="474"/>
      <c r="K12" s="477" t="s">
        <v>2287</v>
      </c>
      <c r="L12" s="474" t="s">
        <v>2286</v>
      </c>
      <c r="M12" s="474"/>
      <c r="N12" s="474"/>
      <c r="O12" s="474"/>
      <c r="P12" s="474"/>
      <c r="Q12" s="474"/>
      <c r="R12" s="472" t="s">
        <v>2299</v>
      </c>
      <c r="S12" s="470"/>
      <c r="T12" s="470"/>
      <c r="U12" s="470"/>
      <c r="V12" s="470"/>
      <c r="W12" s="470"/>
      <c r="X12" s="470"/>
      <c r="Y12" s="470"/>
      <c r="Z12" s="470"/>
      <c r="AA12" s="470"/>
      <c r="AB12" s="470"/>
      <c r="AC12" s="471"/>
      <c r="AD12" s="470" t="s">
        <v>2213</v>
      </c>
      <c r="AE12" s="470"/>
      <c r="AF12" s="470"/>
      <c r="AG12" s="470"/>
      <c r="AH12" s="470"/>
      <c r="AI12" s="470" t="s">
        <v>3081</v>
      </c>
      <c r="AJ12" s="470"/>
      <c r="AK12" s="470"/>
      <c r="AL12" s="470"/>
      <c r="AM12" s="470" t="s">
        <v>3082</v>
      </c>
      <c r="AN12" s="470"/>
      <c r="AO12" s="470"/>
      <c r="AP12" s="470"/>
      <c r="AQ12" s="470" t="s">
        <v>3095</v>
      </c>
      <c r="AR12" s="470"/>
      <c r="AS12" s="470"/>
      <c r="AT12" s="82" t="s">
        <v>2212</v>
      </c>
      <c r="AU12" s="82" t="s">
        <v>2212</v>
      </c>
      <c r="AV12" s="82" t="s">
        <v>2212</v>
      </c>
      <c r="AW12" s="82" t="s">
        <v>2212</v>
      </c>
      <c r="AX12" s="82" t="s">
        <v>2212</v>
      </c>
      <c r="AY12" s="82" t="s">
        <v>2212</v>
      </c>
      <c r="AZ12" s="82" t="s">
        <v>2212</v>
      </c>
      <c r="BA12" s="82" t="s">
        <v>2212</v>
      </c>
      <c r="BB12" s="83"/>
      <c r="BC12" s="83"/>
      <c r="BD12" s="83"/>
      <c r="BE12" s="84"/>
      <c r="BF12" s="85"/>
      <c r="BG12" s="85"/>
      <c r="BH12" s="85"/>
      <c r="BI12" s="85"/>
      <c r="BJ12" s="85"/>
      <c r="BK12" s="85"/>
      <c r="BL12" s="85"/>
      <c r="BM12" s="85"/>
      <c r="BN12" s="85"/>
      <c r="BO12" s="85"/>
      <c r="BP12" s="86"/>
      <c r="BQ12" s="182" t="s">
        <v>56</v>
      </c>
      <c r="BR12" s="183"/>
      <c r="BS12" s="183"/>
      <c r="BT12" s="183"/>
      <c r="BU12" s="183"/>
      <c r="BV12" s="183"/>
      <c r="BW12" s="184"/>
      <c r="BX12" s="182" t="s">
        <v>55</v>
      </c>
      <c r="BY12" s="183"/>
      <c r="BZ12" s="183"/>
      <c r="CA12" s="183"/>
      <c r="CB12" s="184"/>
      <c r="CC12" s="87"/>
      <c r="CD12" s="88"/>
      <c r="CE12" s="88"/>
      <c r="CF12" s="88"/>
      <c r="CG12" s="89" t="s">
        <v>3208</v>
      </c>
    </row>
    <row r="13" spans="1:85" s="117" customFormat="1" ht="112.2" customHeight="1" x14ac:dyDescent="0.3">
      <c r="B13" s="118" t="s">
        <v>2285</v>
      </c>
      <c r="C13" s="202" t="s">
        <v>2277</v>
      </c>
      <c r="D13" s="203" t="s">
        <v>2325</v>
      </c>
      <c r="E13" s="203" t="s">
        <v>19</v>
      </c>
      <c r="F13" s="203" t="s">
        <v>3205</v>
      </c>
      <c r="G13" s="204" t="s">
        <v>2346</v>
      </c>
      <c r="H13" s="204" t="s">
        <v>2347</v>
      </c>
      <c r="I13" s="204" t="s">
        <v>2348</v>
      </c>
      <c r="J13" s="204" t="s">
        <v>2345</v>
      </c>
      <c r="K13" s="210" t="s">
        <v>20</v>
      </c>
      <c r="L13" s="464" t="s">
        <v>2326</v>
      </c>
      <c r="M13" s="464" t="s">
        <v>2230</v>
      </c>
      <c r="N13" s="464" t="s">
        <v>16</v>
      </c>
      <c r="O13" s="464" t="s">
        <v>22</v>
      </c>
      <c r="P13" s="464" t="s">
        <v>2327</v>
      </c>
      <c r="Q13" s="464" t="s">
        <v>17</v>
      </c>
      <c r="R13" s="205" t="s">
        <v>80</v>
      </c>
      <c r="S13" s="204" t="s">
        <v>21</v>
      </c>
      <c r="T13" s="203" t="s">
        <v>3109</v>
      </c>
      <c r="U13" s="203" t="s">
        <v>3101</v>
      </c>
      <c r="V13" s="203" t="s">
        <v>2349</v>
      </c>
      <c r="W13" s="207" t="s">
        <v>2350</v>
      </c>
      <c r="X13" s="208" t="s">
        <v>2351</v>
      </c>
      <c r="Y13" s="208" t="s">
        <v>2352</v>
      </c>
      <c r="Z13" s="208" t="s">
        <v>2353</v>
      </c>
      <c r="AA13" s="208" t="s">
        <v>2354</v>
      </c>
      <c r="AB13" s="208" t="s">
        <v>2355</v>
      </c>
      <c r="AC13" s="209" t="s">
        <v>2356</v>
      </c>
      <c r="AD13" s="210" t="s">
        <v>2357</v>
      </c>
      <c r="AE13" s="206" t="s">
        <v>2358</v>
      </c>
      <c r="AF13" s="206" t="s">
        <v>3083</v>
      </c>
      <c r="AG13" s="210" t="s">
        <v>3084</v>
      </c>
      <c r="AH13" s="206" t="s">
        <v>3098</v>
      </c>
      <c r="AI13" s="210" t="s">
        <v>3087</v>
      </c>
      <c r="AJ13" s="206" t="s">
        <v>3085</v>
      </c>
      <c r="AK13" s="206" t="s">
        <v>3086</v>
      </c>
      <c r="AL13" s="464" t="s">
        <v>3099</v>
      </c>
      <c r="AM13" s="210" t="s">
        <v>3088</v>
      </c>
      <c r="AN13" s="206" t="s">
        <v>3089</v>
      </c>
      <c r="AO13" s="206" t="s">
        <v>3090</v>
      </c>
      <c r="AP13" s="464" t="s">
        <v>3100</v>
      </c>
      <c r="AQ13" s="210" t="s">
        <v>3104</v>
      </c>
      <c r="AR13" s="206" t="s">
        <v>3102</v>
      </c>
      <c r="AS13" s="204" t="s">
        <v>3103</v>
      </c>
      <c r="AT13" s="211" t="s">
        <v>2362</v>
      </c>
      <c r="AU13" s="211" t="s">
        <v>2363</v>
      </c>
      <c r="AV13" s="212" t="s">
        <v>3093</v>
      </c>
      <c r="AW13" s="212" t="s">
        <v>3094</v>
      </c>
      <c r="AX13" s="212" t="s">
        <v>3091</v>
      </c>
      <c r="AY13" s="212" t="s">
        <v>3092</v>
      </c>
      <c r="AZ13" s="212" t="s">
        <v>3096</v>
      </c>
      <c r="BA13" s="212" t="s">
        <v>3097</v>
      </c>
      <c r="BB13" s="201" t="s">
        <v>2334</v>
      </c>
      <c r="BC13" s="210" t="s">
        <v>2361</v>
      </c>
      <c r="BD13" s="204" t="s">
        <v>38</v>
      </c>
      <c r="BE13" s="212" t="s">
        <v>26</v>
      </c>
      <c r="BF13" s="178" t="s">
        <v>25</v>
      </c>
      <c r="BG13" s="179" t="s">
        <v>2192</v>
      </c>
      <c r="BH13" s="179" t="s">
        <v>23</v>
      </c>
      <c r="BI13" s="179" t="s">
        <v>27</v>
      </c>
      <c r="BJ13" s="179" t="s">
        <v>28</v>
      </c>
      <c r="BK13" s="179" t="s">
        <v>39</v>
      </c>
      <c r="BL13" s="179" t="s">
        <v>41</v>
      </c>
      <c r="BM13" s="179" t="s">
        <v>40</v>
      </c>
      <c r="BN13" s="179" t="s">
        <v>42</v>
      </c>
      <c r="BO13" s="179" t="s">
        <v>43</v>
      </c>
      <c r="BP13" s="179" t="s">
        <v>2193</v>
      </c>
      <c r="BQ13" s="212" t="s">
        <v>32</v>
      </c>
      <c r="BR13" s="212" t="s">
        <v>33</v>
      </c>
      <c r="BS13" s="212" t="s">
        <v>35</v>
      </c>
      <c r="BT13" s="212" t="s">
        <v>47</v>
      </c>
      <c r="BU13" s="212" t="s">
        <v>49</v>
      </c>
      <c r="BV13" s="212" t="s">
        <v>48</v>
      </c>
      <c r="BW13" s="212" t="s">
        <v>50</v>
      </c>
      <c r="BX13" s="212" t="s">
        <v>36</v>
      </c>
      <c r="BY13" s="212" t="s">
        <v>51</v>
      </c>
      <c r="BZ13" s="212" t="s">
        <v>162</v>
      </c>
      <c r="CA13" s="212" t="s">
        <v>163</v>
      </c>
      <c r="CB13" s="212" t="s">
        <v>164</v>
      </c>
      <c r="CC13" s="212" t="s">
        <v>2284</v>
      </c>
      <c r="CD13" s="212" t="s">
        <v>57</v>
      </c>
      <c r="CE13" s="212" t="s">
        <v>31</v>
      </c>
      <c r="CF13" s="212" t="s">
        <v>54</v>
      </c>
      <c r="CG13" s="213" t="s">
        <v>2220</v>
      </c>
    </row>
    <row r="14" spans="1:85" s="68" customFormat="1" ht="15" customHeight="1" x14ac:dyDescent="0.3">
      <c r="B14" s="90" t="str">
        <f>LEFT(C14,11)</f>
        <v/>
      </c>
      <c r="C14" s="418" t="str">
        <f>IFERROR("SALC"&amp;LEFT(L14,2)&amp;"_PP"&amp;M14&amp;"_"&amp;VLOOKUP(N14,Defaults!$F$10:$J$69,5,FALSE),"")</f>
        <v/>
      </c>
      <c r="D14" s="419"/>
      <c r="E14" s="419"/>
      <c r="F14" s="419"/>
      <c r="G14" s="465"/>
      <c r="H14" s="465"/>
      <c r="I14" s="465"/>
      <c r="J14" s="423"/>
      <c r="K14" s="421"/>
      <c r="L14" s="424"/>
      <c r="M14" s="424"/>
      <c r="N14" s="423"/>
      <c r="O14" s="424"/>
      <c r="P14" s="424"/>
      <c r="Q14" s="475"/>
      <c r="R14" s="422"/>
      <c r="S14" s="423"/>
      <c r="T14" s="425"/>
      <c r="U14" s="425"/>
      <c r="V14" s="425"/>
      <c r="W14" s="426"/>
      <c r="X14" s="427"/>
      <c r="Y14" s="426"/>
      <c r="Z14" s="426"/>
      <c r="AA14" s="426"/>
      <c r="AB14" s="428"/>
      <c r="AC14" s="102" t="str">
        <f t="shared" ref="AC14:AC77" si="0">IF(SUM(W14:AB14)=0,"",SUM(W14:AB14))</f>
        <v/>
      </c>
      <c r="AD14" s="98"/>
      <c r="AE14" s="96"/>
      <c r="AF14" s="468"/>
      <c r="AG14" s="104"/>
      <c r="AH14" s="469"/>
      <c r="AI14" s="98"/>
      <c r="AJ14" s="96"/>
      <c r="AK14" s="96"/>
      <c r="AL14" s="96"/>
      <c r="AM14" s="98"/>
      <c r="AN14" s="96"/>
      <c r="AO14" s="96"/>
      <c r="AP14" s="96"/>
      <c r="AQ14" s="98"/>
      <c r="AR14" s="96"/>
      <c r="AS14" s="96"/>
      <c r="AT14" s="430" t="str">
        <f>IFERROR(ROUNDDOWN(((X14)*(AF14/AE14)+Y14*(AF14/AE14)*(1-Defaults!$C$49)+Z14*(AF14/AE14)*(1-Defaults!$C$50)+AA14*(AF14/AE14)*(1-Defaults!$C$51)+AB14*Defaults!$C$20),0),"")</f>
        <v/>
      </c>
      <c r="AU14" s="103" t="b">
        <f>IF(AH14&gt;0,MAX(AH14,Defaults!C$20*SUM(AC14)))</f>
        <v>0</v>
      </c>
      <c r="AV14" s="430" t="str">
        <f>IF(AND(ISBLANK(AJ14),ISBLANK(AK14),ISBLANK(AL14)),"",ROUNDDOWN(IFERROR((SUM(X14:AA14))*AK14/AJ14+AB14*Defaults!$C$21,0),0))</f>
        <v/>
      </c>
      <c r="AW14" s="103" t="b">
        <f>IF(AND(NOT(ISBLANK(AJ14)),AJ14&lt;40),ROUNDDOWN(AL14*Defaults!C$21*AC14,0))</f>
        <v>0</v>
      </c>
      <c r="AX14" s="430" t="str">
        <f>IF(AND(ISBLANK(AN14),ISBLANK(AO14),ISBLANK(AP14)),"",ROUNDDOWN(IFERROR((SUM(X14:AA14))*AO14/AN14+AB14*Defaults!$C$22,0),0))</f>
        <v/>
      </c>
      <c r="AY14" s="103" t="b">
        <f>IF(AND(NOT(ISBLANK(AN14)),AN14&lt;40),ROUNDDOWN(AP14*Defaults!E$22*AC14,0))</f>
        <v>0</v>
      </c>
      <c r="AZ14" s="430" t="str">
        <f t="shared" ref="AZ14:AZ77" si="1">IF(AND(ISBLANK(AR14),ISBLANK(AS14)),"",ROUNDDOWN(IFERROR((SUM(X14:AB14))*AS14/AR14,0),0))</f>
        <v/>
      </c>
      <c r="BA14" s="431" t="b">
        <f>IF(AND(NOT(ISBLANK(AR14)),AR14&lt;40),ROUNDDOWN(AS14/AR14*AC14,0))</f>
        <v>0</v>
      </c>
      <c r="BB14" s="432" t="str">
        <f>IF(S14=Defaults!$B$15,AZ14,IF(S14=Defaults!$B$14,MIN(AX14,AY14),IF(S14=Defaults!$B$13,MIN(AV14,AW14),IF(S14=Defaults!$B$12,MIN(AT14,AU14),""))))</f>
        <v/>
      </c>
      <c r="BC14" s="433"/>
      <c r="BD14" s="423"/>
      <c r="BE14" s="434" t="str">
        <f>IFERROR(MAX(0,ROUNDDOWN(IF(BC14=0,BB14-BD14,BC14-BD14),0)),"")</f>
        <v/>
      </c>
      <c r="BF14" s="435" t="e">
        <f>IF(R14=Rural,VLOOKUP(N14,Defaults!$F$10:$I$69,4,FALSE),VLOOKUP(N14,Defaults!$F$10:$I$69,3,FALSE))*ISTEXT(R14)</f>
        <v>#N/A</v>
      </c>
      <c r="BG14" s="435" t="e">
        <f>IF(R14=Rural,VLOOKUP(N14,Defaults!$F$10:$I$69,3,FALSE),IF(BE14/SUM(X14:AB14)&gt;2.46,VLOOKUP(N14,Defaults!$F$10:$I$69,3,FALSE)*(1-MIN(0.3,0.07*((BE14/SUM(X14:AB14))-2.46)/2.46)),VLOOKUP(N14,Defaults!$F$10:$I$69,3,FALSE)))*ISTEXT(R14)</f>
        <v>#VALUE!</v>
      </c>
      <c r="BH14" s="435" t="e">
        <f>BF14*BE14*Lifetime</f>
        <v>#N/A</v>
      </c>
      <c r="BI14" s="435" t="e">
        <f>BG14*BE14*Lifetime</f>
        <v>#VALUE!</v>
      </c>
      <c r="BJ14" s="435" t="e">
        <f>BH14-BI14</f>
        <v>#N/A</v>
      </c>
      <c r="BK14" s="435" t="e">
        <f>$BJ14/Lifetime*VLOOKUP(VLOOKUP($N14,Defaults!$F$11:$K$70,6,FALSE)&amp;"_"&amp;$P14,'Auto GHG'!$C$36:$F$2517,4,FALSE)</f>
        <v>#N/A</v>
      </c>
      <c r="BL14" s="435" t="e">
        <f>$BJ14/Lifetime*VLOOKUP(VLOOKUP($N14,Defaults!$F$11:$K$70,6,FALSE)&amp;"_"&amp;$P14,'Auto Emissions'!$C$38:$P$2665,9,FALSE)/gPlb</f>
        <v>#N/A</v>
      </c>
      <c r="BM14" s="435" t="e">
        <f>$BJ14/Lifetime*VLOOKUP(VLOOKUP($N14,Defaults!$F$11:$K$70,6,FALSE)&amp;"_"&amp;$P14,'Auto Emissions'!$C$38:$P$2665,10,FALSE)/gPlb</f>
        <v>#N/A</v>
      </c>
      <c r="BN14" s="435" t="e">
        <f>$BJ14/Lifetime*VLOOKUP(VLOOKUP($N14,Defaults!$F$11:$K$70,6,FALSE)&amp;"_"&amp;$P14,'Auto Emissions'!$C$38:$P$2665,12,FALSE)/gPlb</f>
        <v>#N/A</v>
      </c>
      <c r="BO14" s="435" t="e">
        <f>$BJ14/Lifetime*VLOOKUP(VLOOKUP($N14,Defaults!$F$11:$K$70,6,FALSE)&amp;"_"&amp;$P14,'Auto Emissions'!$C$38:$P$2665,13,FALSE)/gPlb</f>
        <v>#N/A</v>
      </c>
      <c r="BP14" s="435" t="e">
        <f>$BJ14/Lifetime*VLOOKUP(VLOOKUP($N14,Defaults!$F$10:$K$69,6,FALSE)&amp;"_"&amp;$P14,'Gallon per VMT'!$C$29:$G$2000,5,FALSE)</f>
        <v>#N/A</v>
      </c>
      <c r="BQ14" s="436">
        <f>IF(R14="Rural",Defaults!$C$61,Defaults!$C$60)*ISTEXT(R14)</f>
        <v>0</v>
      </c>
      <c r="BR14" s="436">
        <f>Defaults!$C$60*ISTEXT(R14)</f>
        <v>0</v>
      </c>
      <c r="BS14" s="435" t="e">
        <f>(BQ14-BR14)*BE14*Lifetime</f>
        <v>#VALUE!</v>
      </c>
      <c r="BT14" s="435" t="e">
        <f>BS14*Defaults!$C$64</f>
        <v>#VALUE!</v>
      </c>
      <c r="BU14" s="435" t="e">
        <f>BS14*Defaults!$C$65</f>
        <v>#VALUE!</v>
      </c>
      <c r="BV14" s="435" t="e">
        <f>BS14*Defaults!$C$66</f>
        <v>#VALUE!</v>
      </c>
      <c r="BW14" s="435" t="e">
        <f>BS14*Defaults!$C$67</f>
        <v>#VALUE!</v>
      </c>
      <c r="BX14" s="435" t="e">
        <f>Defaults!$C$73*BE14*Lifetime</f>
        <v>#VALUE!</v>
      </c>
      <c r="BY14" s="435">
        <f>IF($R14=Rural,$BX14*(Defaults!$C$82-Defaults!$C$76),0)</f>
        <v>0</v>
      </c>
      <c r="BZ14" s="435">
        <f>IF($R14=Rural,$BX14*(Defaults!$C$84-Defaults!$C$78),0)</f>
        <v>0</v>
      </c>
      <c r="CA14" s="435">
        <f>IF($R14=Rural,$BX14*(Defaults!$C$83-Defaults!$C$77),0)</f>
        <v>0</v>
      </c>
      <c r="CB14" s="435">
        <f>IF($R14=Rural,$BX14*(Defaults!$C$85-Defaults!$C$79),0)</f>
        <v>0</v>
      </c>
      <c r="CC14" s="435" t="e">
        <f>VLOOKUP(Q14,Defaults!$B$27:$D$40,3,FALSE)*VLOOKUP(O14,Defaults!$B$43:$C$45,2,FALSE)</f>
        <v>#N/A</v>
      </c>
      <c r="CD14" s="430" t="e">
        <f>MIN(SUM(X14:AB14),Defaults!$C$89*BE14)</f>
        <v>#VALUE!</v>
      </c>
      <c r="CE14" s="437" t="e">
        <f>SoilLoss*(CC14/acPha*CD14)</f>
        <v>#N/A</v>
      </c>
      <c r="CF14" s="438" t="e">
        <f>CE14*mwCO2pmwC</f>
        <v>#N/A</v>
      </c>
      <c r="CG14" s="416"/>
    </row>
    <row r="15" spans="1:85" s="68" customFormat="1" ht="15" customHeight="1" x14ac:dyDescent="0.3">
      <c r="B15" s="90" t="str">
        <f t="shared" ref="B15:B78" si="2">LEFT(C15,11)</f>
        <v/>
      </c>
      <c r="C15" s="116" t="str">
        <f>IFERROR("SALC"&amp;LEFT(L15,2)&amp;"_PP"&amp;M15&amp;"_"&amp;VLOOKUP(N15,Defaults!$F$10:$J$69,5,FALSE),"")</f>
        <v/>
      </c>
      <c r="D15" s="91"/>
      <c r="E15" s="91"/>
      <c r="F15" s="91"/>
      <c r="G15" s="466"/>
      <c r="H15" s="466"/>
      <c r="I15" s="466"/>
      <c r="J15" s="96"/>
      <c r="K15" s="94"/>
      <c r="L15" s="97"/>
      <c r="M15" s="97"/>
      <c r="N15" s="96"/>
      <c r="O15" s="97"/>
      <c r="P15" s="97"/>
      <c r="Q15" s="476"/>
      <c r="R15" s="95"/>
      <c r="S15" s="423"/>
      <c r="T15" s="98"/>
      <c r="U15" s="98"/>
      <c r="V15" s="98"/>
      <c r="W15" s="99"/>
      <c r="X15" s="100"/>
      <c r="Y15" s="99"/>
      <c r="Z15" s="99"/>
      <c r="AA15" s="99"/>
      <c r="AB15" s="101"/>
      <c r="AC15" s="102" t="str">
        <f t="shared" si="0"/>
        <v/>
      </c>
      <c r="AD15" s="98"/>
      <c r="AE15" s="96"/>
      <c r="AF15" s="468"/>
      <c r="AG15" s="104"/>
      <c r="AH15" s="469"/>
      <c r="AI15" s="98"/>
      <c r="AJ15" s="96"/>
      <c r="AK15" s="96"/>
      <c r="AL15" s="96"/>
      <c r="AM15" s="98"/>
      <c r="AN15" s="96"/>
      <c r="AO15" s="96"/>
      <c r="AP15" s="96"/>
      <c r="AQ15" s="98"/>
      <c r="AR15" s="96"/>
      <c r="AS15" s="96"/>
      <c r="AT15" s="430" t="str">
        <f>IFERROR(ROUNDDOWN(((X15)*(AF15/AE15)+Y15*(AF15/AE15)*(1-Defaults!$C$49)+Z15*(AF15/AE15)*(1-Defaults!$C$50)+AA15*(AF15/AE15)*(1-Defaults!$C$51)+AB15*Defaults!$C$20),0),"")</f>
        <v/>
      </c>
      <c r="AU15" s="103" t="b">
        <f>IF(AH15&gt;0,MAX(AH15,Defaults!C$20*SUM(AC15)))</f>
        <v>0</v>
      </c>
      <c r="AV15" s="430" t="str">
        <f>IF(AND(ISBLANK(AJ15),ISBLANK(AK15),ISBLANK(AL15)),"",ROUNDDOWN(IFERROR((SUM(X15:AA15))*AK15/AJ15+AB15*Defaults!$C$21,0),0))</f>
        <v/>
      </c>
      <c r="AW15" s="103" t="b">
        <f>IF(AND(NOT(ISBLANK(AJ15)),AJ15&lt;40),ROUNDDOWN(AL15*Defaults!C$21*AC15,0))</f>
        <v>0</v>
      </c>
      <c r="AX15" s="430" t="str">
        <f>IF(AND(ISBLANK(AN15),ISBLANK(AO15),ISBLANK(AP15)),"",ROUNDDOWN(IFERROR((SUM(X15:AA15))*AO15/AN15+AB15*Defaults!$C$22,0),0))</f>
        <v/>
      </c>
      <c r="AY15" s="103" t="b">
        <f>IF(AND(NOT(ISBLANK(AN15)),AN15&lt;40),ROUNDDOWN(AP15*Defaults!E$22*AC15,0))</f>
        <v>0</v>
      </c>
      <c r="AZ15" s="430" t="str">
        <f t="shared" si="1"/>
        <v/>
      </c>
      <c r="BA15" s="431" t="b">
        <f t="shared" ref="BA15:BA78" si="3">IF(AND(NOT(ISBLANK(AR15)),AR15&lt;40),ROUNDDOWN(AS15/AR15*AC15,0))</f>
        <v>0</v>
      </c>
      <c r="BB15" s="432" t="str">
        <f>IF(S15=Defaults!$B$15,AZ15,IF(S15=Defaults!$B$14,MIN(AX15,AY15),IF(S15=Defaults!$B$13,MIN(AV15,AW15),IF(S15=Defaults!$B$12,MIN(AT15,AU15),""))))</f>
        <v/>
      </c>
      <c r="BC15" s="104"/>
      <c r="BD15" s="96"/>
      <c r="BE15" s="105" t="str">
        <f t="shared" ref="BE15:BE46" si="4">IFERROR(MAX(0,ROUNDDOWN(IF(BC15=0,BB15-BD15,BC15-BD15),0)),"")</f>
        <v/>
      </c>
      <c r="BF15" s="106" t="e">
        <f>IF(R15=Rural,VLOOKUP(N15,Defaults!$F$10:$I$69,4,FALSE),VLOOKUP(N15,Defaults!$F$10:$I$69,3,FALSE))*ISTEXT(R15)</f>
        <v>#N/A</v>
      </c>
      <c r="BG15" s="106" t="e">
        <f>IF(R15=Rural,VLOOKUP(N15,Defaults!$F$10:$I$69,3,FALSE),IF(BE15/SUM(X15:AB15)&gt;2.46,VLOOKUP(N15,Defaults!$F$10:$I$69,3,FALSE)*(1-MIN(0.3,0.07*((BE15/SUM(X15:AB15))-2.46)/2.46)),VLOOKUP(N15,Defaults!$F$10:$I$69,3,FALSE)))*ISTEXT(R15)</f>
        <v>#VALUE!</v>
      </c>
      <c r="BH15" s="106" t="e">
        <f t="shared" ref="BH15:BH84" si="5">BF15*BE15*Lifetime</f>
        <v>#N/A</v>
      </c>
      <c r="BI15" s="106" t="e">
        <f t="shared" ref="BI15:BI84" si="6">BG15*BE15*Lifetime</f>
        <v>#VALUE!</v>
      </c>
      <c r="BJ15" s="106" t="e">
        <f t="shared" ref="BJ15:BJ84" si="7">BH15-BI15</f>
        <v>#N/A</v>
      </c>
      <c r="BK15" s="106" t="e">
        <f>$BJ15/Lifetime*VLOOKUP(VLOOKUP($N15,Defaults!$F$11:$K$70,6,FALSE)&amp;"_"&amp;$P15,'Auto GHG'!$C$36:$F$2517,4,FALSE)</f>
        <v>#N/A</v>
      </c>
      <c r="BL15" s="106" t="e">
        <f>$BJ15/Lifetime*VLOOKUP(VLOOKUP($N15,Defaults!$F$11:$K$70,6,FALSE)&amp;"_"&amp;$P15,'Auto Emissions'!$C$38:$P$2665,9,FALSE)/gPlb</f>
        <v>#N/A</v>
      </c>
      <c r="BM15" s="106" t="e">
        <f>$BJ15/Lifetime*VLOOKUP(VLOOKUP($N15,Defaults!$F$11:$K$70,6,FALSE)&amp;"_"&amp;$P15,'Auto Emissions'!$C$38:$P$2665,10,FALSE)/gPlb</f>
        <v>#N/A</v>
      </c>
      <c r="BN15" s="106" t="e">
        <f>$BJ15/Lifetime*VLOOKUP(VLOOKUP($N15,Defaults!$F$11:$K$70,6,FALSE)&amp;"_"&amp;$P15,'Auto Emissions'!$C$38:$P$2665,12,FALSE)/gPlb</f>
        <v>#N/A</v>
      </c>
      <c r="BO15" s="106" t="e">
        <f>$BJ15/Lifetime*VLOOKUP(VLOOKUP($N15,Defaults!$F$11:$K$70,6,FALSE)&amp;"_"&amp;$P15,'Auto Emissions'!$C$38:$P$2665,13,FALSE)/gPlb</f>
        <v>#N/A</v>
      </c>
      <c r="BP15" s="106" t="e">
        <f>$BJ15/Lifetime*VLOOKUP(VLOOKUP($N15,Defaults!$F$10:$K$69,6,FALSE)&amp;"_"&amp;$P15,'Gallon per VMT'!$C$29:$G$2000,5,FALSE)</f>
        <v>#N/A</v>
      </c>
      <c r="BQ15" s="107">
        <f>IF(R15="Rural",Defaults!$C$61,Defaults!$C$60)*ISTEXT(R15)</f>
        <v>0</v>
      </c>
      <c r="BR15" s="107">
        <f>Defaults!$C$60*ISTEXT(R15)</f>
        <v>0</v>
      </c>
      <c r="BS15" s="106" t="e">
        <f t="shared" ref="BS15:BS84" si="8">(BQ15-BR15)*BE15*Lifetime</f>
        <v>#VALUE!</v>
      </c>
      <c r="BT15" s="106" t="e">
        <f>BS15*Defaults!$C$64</f>
        <v>#VALUE!</v>
      </c>
      <c r="BU15" s="106" t="e">
        <f>BS15*Defaults!$C$65</f>
        <v>#VALUE!</v>
      </c>
      <c r="BV15" s="106" t="e">
        <f>BS15*Defaults!$C$66</f>
        <v>#VALUE!</v>
      </c>
      <c r="BW15" s="106" t="e">
        <f>BS15*Defaults!$C$67</f>
        <v>#VALUE!</v>
      </c>
      <c r="BX15" s="106" t="e">
        <f>Defaults!$C$73*BE15*Lifetime</f>
        <v>#VALUE!</v>
      </c>
      <c r="BY15" s="106">
        <f>IF($R15=Rural,$BX15*(Defaults!$C$82-Defaults!$C$76),0)</f>
        <v>0</v>
      </c>
      <c r="BZ15" s="106">
        <f>IF($R15=Rural,$BX15*(Defaults!$C$84-Defaults!$C$78),0)</f>
        <v>0</v>
      </c>
      <c r="CA15" s="106">
        <f>IF($R15=Rural,$BX15*(Defaults!$C$83-Defaults!$C$77),0)</f>
        <v>0</v>
      </c>
      <c r="CB15" s="106">
        <f>IF($R15=Rural,$BX15*(Defaults!$C$85-Defaults!$C$79),0)</f>
        <v>0</v>
      </c>
      <c r="CC15" s="106" t="e">
        <f>VLOOKUP(Q15,Defaults!$B$27:$D$40,3,FALSE)*VLOOKUP(O15,Defaults!$B$43:$C$45,2,FALSE)</f>
        <v>#N/A</v>
      </c>
      <c r="CD15" s="103" t="e">
        <f>MIN(SUM(X15:AB15),Defaults!$C$89*BE15)</f>
        <v>#VALUE!</v>
      </c>
      <c r="CE15" s="108" t="e">
        <f t="shared" ref="CE15:CE19" si="9">SoilLoss*(CC15/acPha*CD15)</f>
        <v>#N/A</v>
      </c>
      <c r="CF15" s="109" t="e">
        <f t="shared" ref="CF15:CF84" si="10">CE15*mwCO2pmwC</f>
        <v>#N/A</v>
      </c>
      <c r="CG15" s="416"/>
    </row>
    <row r="16" spans="1:85" s="68" customFormat="1" ht="15" customHeight="1" x14ac:dyDescent="0.3">
      <c r="B16" s="90" t="str">
        <f t="shared" si="2"/>
        <v/>
      </c>
      <c r="C16" s="116" t="str">
        <f>IFERROR("SALC"&amp;LEFT(L16,2)&amp;"_PP"&amp;M16&amp;"_"&amp;VLOOKUP(N16,Defaults!$F$10:$J$69,5,FALSE),"")</f>
        <v/>
      </c>
      <c r="D16" s="91"/>
      <c r="E16" s="91"/>
      <c r="F16" s="91"/>
      <c r="G16" s="92"/>
      <c r="H16" s="92"/>
      <c r="I16" s="92"/>
      <c r="J16" s="93"/>
      <c r="K16" s="94"/>
      <c r="L16" s="97"/>
      <c r="M16" s="97"/>
      <c r="N16" s="96"/>
      <c r="O16" s="97"/>
      <c r="P16" s="97"/>
      <c r="Q16" s="476"/>
      <c r="R16" s="95"/>
      <c r="S16" s="423"/>
      <c r="T16" s="98"/>
      <c r="U16" s="98"/>
      <c r="V16" s="98"/>
      <c r="W16" s="99"/>
      <c r="X16" s="100"/>
      <c r="Y16" s="99"/>
      <c r="Z16" s="99"/>
      <c r="AA16" s="99"/>
      <c r="AB16" s="101"/>
      <c r="AC16" s="102" t="str">
        <f t="shared" si="0"/>
        <v/>
      </c>
      <c r="AD16" s="98"/>
      <c r="AE16" s="96"/>
      <c r="AF16" s="468"/>
      <c r="AG16" s="104"/>
      <c r="AH16" s="469"/>
      <c r="AI16" s="98"/>
      <c r="AJ16" s="96"/>
      <c r="AK16" s="96"/>
      <c r="AL16" s="96"/>
      <c r="AM16" s="98"/>
      <c r="AN16" s="96"/>
      <c r="AO16" s="96"/>
      <c r="AP16" s="96"/>
      <c r="AQ16" s="98"/>
      <c r="AR16" s="96"/>
      <c r="AS16" s="96"/>
      <c r="AT16" s="430" t="str">
        <f>IFERROR(ROUNDDOWN(((X16)*(AF16/AE16)+Y16*(AF16/AE16)*(1-Defaults!$C$49)+Z16*(AF16/AE16)*(1-Defaults!$C$50)+AA16*(AF16/AE16)*(1-Defaults!$C$51)+AB16*Defaults!$C$20),0),"")</f>
        <v/>
      </c>
      <c r="AU16" s="103" t="b">
        <f>IF(AH16&gt;0,MAX(AH16,Defaults!C$20*SUM(AC16)))</f>
        <v>0</v>
      </c>
      <c r="AV16" s="430" t="str">
        <f>IF(AND(ISBLANK(AJ16),ISBLANK(AK16),ISBLANK(AL16)),"",ROUNDDOWN(IFERROR((SUM(X16:AA16))*AK16/AJ16+AB16*Defaults!$C$21,0),0))</f>
        <v/>
      </c>
      <c r="AW16" s="103" t="b">
        <f>IF(AND(NOT(ISBLANK(AJ16)),AJ16&lt;40),ROUNDDOWN(AL16*Defaults!C$21*AC16,0))</f>
        <v>0</v>
      </c>
      <c r="AX16" s="430" t="str">
        <f>IF(AND(ISBLANK(AN16),ISBLANK(AO16),ISBLANK(AP16)),"",ROUNDDOWN(IFERROR((SUM(X16:AA16))*AO16/AN16+AB16*Defaults!$C$22,0),0))</f>
        <v/>
      </c>
      <c r="AY16" s="103" t="b">
        <f>IF(AND(NOT(ISBLANK(AN16)),AN16&lt;40),ROUNDDOWN(AP16*Defaults!E$22*AC16,0))</f>
        <v>0</v>
      </c>
      <c r="AZ16" s="430" t="str">
        <f t="shared" si="1"/>
        <v/>
      </c>
      <c r="BA16" s="431" t="b">
        <f t="shared" si="3"/>
        <v>0</v>
      </c>
      <c r="BB16" s="432" t="str">
        <f>IF(S16=Defaults!$B$15,AZ16,IF(S16=Defaults!$B$14,MIN(AX16,AY16),IF(S16=Defaults!$B$13,MIN(AV16,AW16),IF(S16=Defaults!$B$12,MIN(AT16,AU16),""))))</f>
        <v/>
      </c>
      <c r="BC16" s="104"/>
      <c r="BD16" s="96"/>
      <c r="BE16" s="105" t="str">
        <f t="shared" si="4"/>
        <v/>
      </c>
      <c r="BF16" s="106" t="e">
        <f>IF(R16=Rural,VLOOKUP(N16,Defaults!$F$10:$I$69,4,FALSE),VLOOKUP(N16,Defaults!$F$10:$I$69,3,FALSE))*ISTEXT(R16)</f>
        <v>#N/A</v>
      </c>
      <c r="BG16" s="106" t="e">
        <f>IF(R16=Rural,VLOOKUP(N16,Defaults!$F$10:$I$69,3,FALSE),IF(BE16/SUM(X16:AB16)&gt;2.46,VLOOKUP(N16,Defaults!$F$10:$I$69,3,FALSE)*(1-MIN(0.3,0.07*((BE16/SUM(X16:AB16))-2.46)/2.46)),VLOOKUP(N16,Defaults!$F$10:$I$69,3,FALSE)))*ISTEXT(R16)</f>
        <v>#VALUE!</v>
      </c>
      <c r="BH16" s="106" t="e">
        <f t="shared" si="5"/>
        <v>#N/A</v>
      </c>
      <c r="BI16" s="106" t="e">
        <f t="shared" si="6"/>
        <v>#VALUE!</v>
      </c>
      <c r="BJ16" s="106" t="e">
        <f t="shared" si="7"/>
        <v>#N/A</v>
      </c>
      <c r="BK16" s="106" t="e">
        <f>$BJ16/Lifetime*VLOOKUP(VLOOKUP($N16,Defaults!$F$11:$K$70,6,FALSE)&amp;"_"&amp;$P16,'Auto GHG'!$C$36:$F$2517,4,FALSE)</f>
        <v>#N/A</v>
      </c>
      <c r="BL16" s="106" t="e">
        <f>$BJ16/Lifetime*VLOOKUP(VLOOKUP($N16,Defaults!$F$11:$K$70,6,FALSE)&amp;"_"&amp;$P16,'Auto Emissions'!$C$38:$P$2665,9,FALSE)/gPlb</f>
        <v>#N/A</v>
      </c>
      <c r="BM16" s="106" t="e">
        <f>$BJ16/Lifetime*VLOOKUP(VLOOKUP($N16,Defaults!$F$11:$K$70,6,FALSE)&amp;"_"&amp;$P16,'Auto Emissions'!$C$38:$P$2665,10,FALSE)/gPlb</f>
        <v>#N/A</v>
      </c>
      <c r="BN16" s="106" t="e">
        <f>$BJ16/Lifetime*VLOOKUP(VLOOKUP($N16,Defaults!$F$11:$K$70,6,FALSE)&amp;"_"&amp;$P16,'Auto Emissions'!$C$38:$P$2665,12,FALSE)/gPlb</f>
        <v>#N/A</v>
      </c>
      <c r="BO16" s="106" t="e">
        <f>$BJ16/Lifetime*VLOOKUP(VLOOKUP($N16,Defaults!$F$11:$K$70,6,FALSE)&amp;"_"&amp;$P16,'Auto Emissions'!$C$38:$P$2665,13,FALSE)/gPlb</f>
        <v>#N/A</v>
      </c>
      <c r="BP16" s="106" t="e">
        <f>$BJ16/Lifetime*VLOOKUP(VLOOKUP($N16,Defaults!$F$10:$K$69,6,FALSE)&amp;"_"&amp;$P16,'Gallon per VMT'!$C$29:$G$2000,5,FALSE)</f>
        <v>#N/A</v>
      </c>
      <c r="BQ16" s="107">
        <f>IF(R16="Rural",Defaults!$C$61,Defaults!$C$60)*ISTEXT(R16)</f>
        <v>0</v>
      </c>
      <c r="BR16" s="107">
        <f>Defaults!$C$60*ISTEXT(R16)</f>
        <v>0</v>
      </c>
      <c r="BS16" s="106" t="e">
        <f t="shared" si="8"/>
        <v>#VALUE!</v>
      </c>
      <c r="BT16" s="106" t="e">
        <f>BS16*Defaults!$C$64</f>
        <v>#VALUE!</v>
      </c>
      <c r="BU16" s="106" t="e">
        <f>BS16*Defaults!$C$65</f>
        <v>#VALUE!</v>
      </c>
      <c r="BV16" s="106" t="e">
        <f>BS16*Defaults!$C$66</f>
        <v>#VALUE!</v>
      </c>
      <c r="BW16" s="106" t="e">
        <f>BS16*Defaults!$C$67</f>
        <v>#VALUE!</v>
      </c>
      <c r="BX16" s="106" t="e">
        <f>Defaults!$C$73*BE16*Lifetime</f>
        <v>#VALUE!</v>
      </c>
      <c r="BY16" s="106">
        <f>IF($R16=Rural,$BX16*(Defaults!$C$82-Defaults!$C$76),0)</f>
        <v>0</v>
      </c>
      <c r="BZ16" s="106">
        <f>IF($R16=Rural,$BX16*(Defaults!$C$84-Defaults!$C$78),0)</f>
        <v>0</v>
      </c>
      <c r="CA16" s="106">
        <f>IF($R16=Rural,$BX16*(Defaults!$C$83-Defaults!$C$77),0)</f>
        <v>0</v>
      </c>
      <c r="CB16" s="106">
        <f>IF($R16=Rural,$BX16*(Defaults!$C$85-Defaults!$C$79),0)</f>
        <v>0</v>
      </c>
      <c r="CC16" s="106" t="e">
        <f>VLOOKUP(Q16,Defaults!$B$27:$D$40,3,FALSE)*VLOOKUP(O16,Defaults!$B$43:$C$45,2,FALSE)</f>
        <v>#N/A</v>
      </c>
      <c r="CD16" s="103" t="e">
        <f>MIN(SUM(X16:AB16),Defaults!$C$89*BE16)</f>
        <v>#VALUE!</v>
      </c>
      <c r="CE16" s="108" t="e">
        <f t="shared" si="9"/>
        <v>#N/A</v>
      </c>
      <c r="CF16" s="109" t="e">
        <f t="shared" si="10"/>
        <v>#N/A</v>
      </c>
      <c r="CG16" s="416"/>
    </row>
    <row r="17" spans="1:85" s="68" customFormat="1" ht="15" customHeight="1" x14ac:dyDescent="0.3">
      <c r="B17" s="90" t="str">
        <f t="shared" si="2"/>
        <v/>
      </c>
      <c r="C17" s="116" t="str">
        <f>IFERROR("SALC"&amp;LEFT(L17,2)&amp;"_PP"&amp;M17&amp;"_"&amp;VLOOKUP(N17,Defaults!$F$10:$J$69,5,FALSE),"")</f>
        <v/>
      </c>
      <c r="D17" s="91"/>
      <c r="E17" s="91"/>
      <c r="F17" s="98"/>
      <c r="G17" s="92"/>
      <c r="H17" s="92"/>
      <c r="I17" s="92"/>
      <c r="J17" s="96"/>
      <c r="K17" s="94"/>
      <c r="L17" s="97"/>
      <c r="M17" s="97"/>
      <c r="N17" s="96"/>
      <c r="O17" s="97"/>
      <c r="P17" s="97"/>
      <c r="Q17" s="476"/>
      <c r="R17" s="95"/>
      <c r="S17" s="423"/>
      <c r="T17" s="98"/>
      <c r="U17" s="98"/>
      <c r="V17" s="98"/>
      <c r="W17" s="99"/>
      <c r="X17" s="100"/>
      <c r="Y17" s="99"/>
      <c r="Z17" s="99"/>
      <c r="AA17" s="99"/>
      <c r="AB17" s="101"/>
      <c r="AC17" s="102" t="str">
        <f t="shared" si="0"/>
        <v/>
      </c>
      <c r="AD17" s="98"/>
      <c r="AE17" s="96"/>
      <c r="AF17" s="468"/>
      <c r="AG17" s="104"/>
      <c r="AH17" s="469"/>
      <c r="AI17" s="98"/>
      <c r="AJ17" s="96"/>
      <c r="AK17" s="96"/>
      <c r="AL17" s="96"/>
      <c r="AM17" s="98"/>
      <c r="AN17" s="96"/>
      <c r="AO17" s="96"/>
      <c r="AP17" s="96"/>
      <c r="AQ17" s="98"/>
      <c r="AR17" s="96"/>
      <c r="AS17" s="96"/>
      <c r="AT17" s="430" t="str">
        <f>IFERROR(ROUNDDOWN(((X17)*(AF17/AE17)+Y17*(AF17/AE17)*(1-Defaults!$C$49)+Z17*(AF17/AE17)*(1-Defaults!$C$50)+AA17*(AF17/AE17)*(1-Defaults!$C$51)+AB17*Defaults!$C$20),0),"")</f>
        <v/>
      </c>
      <c r="AU17" s="103" t="b">
        <f>IF(AH17&gt;0,MAX(AH17,Defaults!C$20*SUM(AC17)))</f>
        <v>0</v>
      </c>
      <c r="AV17" s="430" t="str">
        <f>IF(AND(ISBLANK(AJ17),ISBLANK(AK17),ISBLANK(AL17)),"",ROUNDDOWN(IFERROR((SUM(X17:AA17))*AK17/AJ17+AB17*Defaults!$C$21,0),0))</f>
        <v/>
      </c>
      <c r="AW17" s="103" t="b">
        <f>IF(AND(NOT(ISBLANK(AJ17)),AJ17&lt;40),ROUNDDOWN(AL17*Defaults!C$21*AC17,0))</f>
        <v>0</v>
      </c>
      <c r="AX17" s="430" t="str">
        <f>IF(AND(ISBLANK(AN17),ISBLANK(AO17),ISBLANK(AP17)),"",ROUNDDOWN(IFERROR((SUM(X17:AA17))*AO17/AN17+AB17*Defaults!$C$22,0),0))</f>
        <v/>
      </c>
      <c r="AY17" s="103" t="b">
        <f>IF(AND(NOT(ISBLANK(AN17)),AN17&lt;40),ROUNDDOWN(AP17*Defaults!E$22*AC17,0))</f>
        <v>0</v>
      </c>
      <c r="AZ17" s="430" t="str">
        <f t="shared" si="1"/>
        <v/>
      </c>
      <c r="BA17" s="431" t="b">
        <f t="shared" si="3"/>
        <v>0</v>
      </c>
      <c r="BB17" s="432" t="str">
        <f>IF(S17=Defaults!$B$15,AZ17,IF(S17=Defaults!$B$14,MIN(AX17,AY17),IF(S17=Defaults!$B$13,MIN(AV17,AW17),IF(S17=Defaults!$B$12,MIN(AT17,AU17),""))))</f>
        <v/>
      </c>
      <c r="BC17" s="104"/>
      <c r="BD17" s="96"/>
      <c r="BE17" s="105" t="str">
        <f t="shared" si="4"/>
        <v/>
      </c>
      <c r="BF17" s="106" t="e">
        <f>IF(R17=Rural,VLOOKUP(N17,Defaults!$F$10:$I$69,4,FALSE),VLOOKUP(N17,Defaults!$F$10:$I$69,3,FALSE))*ISTEXT(R17)</f>
        <v>#N/A</v>
      </c>
      <c r="BG17" s="106" t="e">
        <f>IF(R17=Rural,VLOOKUP(N17,Defaults!$F$10:$I$69,3,FALSE),IF(BE17/SUM(X17:AB17)&gt;2.46,VLOOKUP(N17,Defaults!$F$10:$I$69,3,FALSE)*(1-MIN(0.3,0.07*((BE17/SUM(X17:AB17))-2.46)/2.46)),VLOOKUP(N17,Defaults!$F$10:$I$69,3,FALSE)))*ISTEXT(R17)</f>
        <v>#VALUE!</v>
      </c>
      <c r="BH17" s="106" t="e">
        <f t="shared" si="5"/>
        <v>#N/A</v>
      </c>
      <c r="BI17" s="106" t="e">
        <f t="shared" si="6"/>
        <v>#VALUE!</v>
      </c>
      <c r="BJ17" s="106" t="e">
        <f t="shared" si="7"/>
        <v>#N/A</v>
      </c>
      <c r="BK17" s="106" t="e">
        <f>$BJ17/Lifetime*VLOOKUP(VLOOKUP($N17,Defaults!$F$11:$K$70,6,FALSE)&amp;"_"&amp;$P17,'Auto GHG'!$C$36:$F$2517,4,FALSE)</f>
        <v>#N/A</v>
      </c>
      <c r="BL17" s="106" t="e">
        <f>$BJ17/Lifetime*VLOOKUP(VLOOKUP($N17,Defaults!$F$11:$K$70,6,FALSE)&amp;"_"&amp;$P17,'Auto Emissions'!$C$38:$P$2665,9,FALSE)/gPlb</f>
        <v>#N/A</v>
      </c>
      <c r="BM17" s="106" t="e">
        <f>$BJ17/Lifetime*VLOOKUP(VLOOKUP($N17,Defaults!$F$11:$K$70,6,FALSE)&amp;"_"&amp;$P17,'Auto Emissions'!$C$38:$P$2665,10,FALSE)/gPlb</f>
        <v>#N/A</v>
      </c>
      <c r="BN17" s="106" t="e">
        <f>$BJ17/Lifetime*VLOOKUP(VLOOKUP($N17,Defaults!$F$11:$K$70,6,FALSE)&amp;"_"&amp;$P17,'Auto Emissions'!$C$38:$P$2665,12,FALSE)/gPlb</f>
        <v>#N/A</v>
      </c>
      <c r="BO17" s="106" t="e">
        <f>$BJ17/Lifetime*VLOOKUP(VLOOKUP($N17,Defaults!$F$11:$K$70,6,FALSE)&amp;"_"&amp;$P17,'Auto Emissions'!$C$38:$P$2665,13,FALSE)/gPlb</f>
        <v>#N/A</v>
      </c>
      <c r="BP17" s="106" t="e">
        <f>$BJ17/Lifetime*VLOOKUP(VLOOKUP($N17,Defaults!$F$10:$K$69,6,FALSE)&amp;"_"&amp;$P17,'Gallon per VMT'!$C$29:$G$2000,5,FALSE)</f>
        <v>#N/A</v>
      </c>
      <c r="BQ17" s="107">
        <f>IF(R17="Rural",Defaults!$C$61,Defaults!$C$60)*ISTEXT(R17)</f>
        <v>0</v>
      </c>
      <c r="BR17" s="107">
        <f>Defaults!$C$60*ISTEXT(R17)</f>
        <v>0</v>
      </c>
      <c r="BS17" s="106" t="e">
        <f t="shared" si="8"/>
        <v>#VALUE!</v>
      </c>
      <c r="BT17" s="106" t="e">
        <f>BS17*Defaults!$C$64</f>
        <v>#VALUE!</v>
      </c>
      <c r="BU17" s="106" t="e">
        <f>BS17*Defaults!$C$65</f>
        <v>#VALUE!</v>
      </c>
      <c r="BV17" s="106" t="e">
        <f>BS17*Defaults!$C$66</f>
        <v>#VALUE!</v>
      </c>
      <c r="BW17" s="106" t="e">
        <f>BS17*Defaults!$C$67</f>
        <v>#VALUE!</v>
      </c>
      <c r="BX17" s="106" t="e">
        <f>Defaults!$C$73*BE17*Lifetime</f>
        <v>#VALUE!</v>
      </c>
      <c r="BY17" s="106">
        <f>IF($R17=Rural,$BX17*(Defaults!$C$82-Defaults!$C$76),0)</f>
        <v>0</v>
      </c>
      <c r="BZ17" s="106">
        <f>IF($R17=Rural,$BX17*(Defaults!$C$84-Defaults!$C$78),0)</f>
        <v>0</v>
      </c>
      <c r="CA17" s="106">
        <f>IF($R17=Rural,$BX17*(Defaults!$C$83-Defaults!$C$77),0)</f>
        <v>0</v>
      </c>
      <c r="CB17" s="106">
        <f>IF($R17=Rural,$BX17*(Defaults!$C$85-Defaults!$C$79),0)</f>
        <v>0</v>
      </c>
      <c r="CC17" s="106" t="e">
        <f>VLOOKUP(Q17,Defaults!$B$27:$D$40,3,FALSE)*VLOOKUP(O17,Defaults!$B$43:$C$45,2,FALSE)</f>
        <v>#N/A</v>
      </c>
      <c r="CD17" s="103" t="e">
        <f>MIN(SUM(X17:AB17),Defaults!$C$89*BE17)</f>
        <v>#VALUE!</v>
      </c>
      <c r="CE17" s="108" t="e">
        <f t="shared" si="9"/>
        <v>#N/A</v>
      </c>
      <c r="CF17" s="109" t="e">
        <f t="shared" si="10"/>
        <v>#N/A</v>
      </c>
      <c r="CG17" s="416"/>
    </row>
    <row r="18" spans="1:85" s="68" customFormat="1" ht="15" customHeight="1" x14ac:dyDescent="0.3">
      <c r="A18" s="69"/>
      <c r="B18" s="90" t="str">
        <f t="shared" si="2"/>
        <v/>
      </c>
      <c r="C18" s="418" t="str">
        <f>IFERROR("SALC"&amp;LEFT(L18,2)&amp;"_PP"&amp;M18&amp;"_"&amp;VLOOKUP(N18,Defaults!$F$10:$J$69,5,FALSE),"")</f>
        <v/>
      </c>
      <c r="D18" s="419"/>
      <c r="E18" s="419"/>
      <c r="F18" s="419"/>
      <c r="G18" s="465"/>
      <c r="H18" s="465"/>
      <c r="I18" s="465"/>
      <c r="J18" s="423"/>
      <c r="K18" s="421"/>
      <c r="L18" s="424"/>
      <c r="M18" s="424"/>
      <c r="N18" s="423"/>
      <c r="O18" s="424"/>
      <c r="P18" s="424"/>
      <c r="Q18" s="475"/>
      <c r="R18" s="422"/>
      <c r="S18" s="423"/>
      <c r="T18" s="425"/>
      <c r="U18" s="425"/>
      <c r="V18" s="425"/>
      <c r="W18" s="426"/>
      <c r="X18" s="427"/>
      <c r="Y18" s="426"/>
      <c r="Z18" s="426"/>
      <c r="AA18" s="426"/>
      <c r="AB18" s="428"/>
      <c r="AC18" s="102" t="str">
        <f t="shared" si="0"/>
        <v/>
      </c>
      <c r="AD18" s="98"/>
      <c r="AE18" s="96"/>
      <c r="AF18" s="468"/>
      <c r="AG18" s="104"/>
      <c r="AH18" s="469"/>
      <c r="AI18" s="98"/>
      <c r="AJ18" s="96"/>
      <c r="AK18" s="96"/>
      <c r="AL18" s="96"/>
      <c r="AM18" s="98"/>
      <c r="AN18" s="96"/>
      <c r="AO18" s="96"/>
      <c r="AP18" s="96"/>
      <c r="AQ18" s="98"/>
      <c r="AR18" s="96"/>
      <c r="AS18" s="96"/>
      <c r="AT18" s="430" t="str">
        <f>IFERROR(ROUNDDOWN(((X18)*(AF18/AE18)+Y18*(AF18/AE18)*(1-Defaults!$C$49)+Z18*(AF18/AE18)*(1-Defaults!$C$50)+AA18*(AF18/AE18)*(1-Defaults!$C$51)+AB18*Defaults!$C$20),0),"")</f>
        <v/>
      </c>
      <c r="AU18" s="103" t="b">
        <f>IF(AH18&gt;0,MAX(AH18,Defaults!C$20*SUM(AC18)))</f>
        <v>0</v>
      </c>
      <c r="AV18" s="430" t="str">
        <f>IF(AND(ISBLANK(AJ18),ISBLANK(AK18),ISBLANK(AL18)),"",ROUNDDOWN(IFERROR((SUM(X18:AA18))*AK18/AJ18+AB18*Defaults!$C$21,0),0))</f>
        <v/>
      </c>
      <c r="AW18" s="103" t="b">
        <f>IF(AND(NOT(ISBLANK(AJ18)),AJ18&lt;40),ROUNDDOWN(AL18*Defaults!C$21*AC18,0))</f>
        <v>0</v>
      </c>
      <c r="AX18" s="430" t="str">
        <f>IF(AND(ISBLANK(AN18),ISBLANK(AO18),ISBLANK(AP18)),"",ROUNDDOWN(IFERROR((SUM(X18:AA18))*AO18/AN18+AB18*Defaults!$C$22,0),0))</f>
        <v/>
      </c>
      <c r="AY18" s="103" t="b">
        <f>IF(AND(NOT(ISBLANK(AN18)),AN18&lt;40),ROUNDDOWN(AP18*Defaults!E$22*AC18,0))</f>
        <v>0</v>
      </c>
      <c r="AZ18" s="430" t="str">
        <f t="shared" si="1"/>
        <v/>
      </c>
      <c r="BA18" s="431" t="b">
        <f t="shared" si="3"/>
        <v>0</v>
      </c>
      <c r="BB18" s="432" t="str">
        <f>IF(S18=Defaults!$B$15,AZ18,IF(S18=Defaults!$B$14,MIN(AX18,AY18),IF(S18=Defaults!$B$13,MIN(AV18,AW18),IF(S18=Defaults!$B$12,MIN(AT18,AU18),""))))</f>
        <v/>
      </c>
      <c r="BC18" s="104"/>
      <c r="BD18" s="96"/>
      <c r="BE18" s="105" t="str">
        <f t="shared" si="4"/>
        <v/>
      </c>
      <c r="BF18" s="106" t="e">
        <f>IF(R18=Rural,VLOOKUP(N18,Defaults!$F$10:$I$69,4,FALSE),VLOOKUP(N18,Defaults!$F$10:$I$69,3,FALSE))*ISTEXT(R18)</f>
        <v>#N/A</v>
      </c>
      <c r="BG18" s="106" t="e">
        <f>IF(R18=Rural,VLOOKUP(N18,Defaults!$F$10:$I$69,3,FALSE),IF(BE18/SUM(X18:AB18)&gt;2.46,VLOOKUP(N18,Defaults!$F$10:$I$69,3,FALSE)*(1-MIN(0.3,0.07*((BE18/SUM(X18:AB18))-2.46)/2.46)),VLOOKUP(N18,Defaults!$F$10:$I$69,3,FALSE)))*ISTEXT(R18)</f>
        <v>#VALUE!</v>
      </c>
      <c r="BH18" s="106" t="e">
        <f t="shared" si="5"/>
        <v>#N/A</v>
      </c>
      <c r="BI18" s="106" t="e">
        <f t="shared" si="6"/>
        <v>#VALUE!</v>
      </c>
      <c r="BJ18" s="106" t="e">
        <f t="shared" si="7"/>
        <v>#N/A</v>
      </c>
      <c r="BK18" s="106" t="e">
        <f>$BJ18/Lifetime*VLOOKUP(VLOOKUP($N18,Defaults!$F$11:$K$70,6,FALSE)&amp;"_"&amp;$P18,'Auto GHG'!$C$36:$F$2517,4,FALSE)</f>
        <v>#N/A</v>
      </c>
      <c r="BL18" s="106" t="e">
        <f>$BJ18/Lifetime*VLOOKUP(VLOOKUP($N18,Defaults!$F$11:$K$70,6,FALSE)&amp;"_"&amp;$P18,'Auto Emissions'!$C$38:$P$2665,9,FALSE)/gPlb</f>
        <v>#N/A</v>
      </c>
      <c r="BM18" s="106" t="e">
        <f>$BJ18/Lifetime*VLOOKUP(VLOOKUP($N18,Defaults!$F$11:$K$70,6,FALSE)&amp;"_"&amp;$P18,'Auto Emissions'!$C$38:$P$2665,10,FALSE)/gPlb</f>
        <v>#N/A</v>
      </c>
      <c r="BN18" s="106" t="e">
        <f>$BJ18/Lifetime*VLOOKUP(VLOOKUP($N18,Defaults!$F$11:$K$70,6,FALSE)&amp;"_"&amp;$P18,'Auto Emissions'!$C$38:$P$2665,12,FALSE)/gPlb</f>
        <v>#N/A</v>
      </c>
      <c r="BO18" s="106" t="e">
        <f>$BJ18/Lifetime*VLOOKUP(VLOOKUP($N18,Defaults!$F$11:$K$70,6,FALSE)&amp;"_"&amp;$P18,'Auto Emissions'!$C$38:$P$2665,13,FALSE)/gPlb</f>
        <v>#N/A</v>
      </c>
      <c r="BP18" s="106" t="e">
        <f>$BJ18/Lifetime*VLOOKUP(VLOOKUP($N18,Defaults!$F$10:$K$69,6,FALSE)&amp;"_"&amp;$P18,'Gallon per VMT'!$C$29:$G$2000,5,FALSE)</f>
        <v>#N/A</v>
      </c>
      <c r="BQ18" s="107">
        <f>IF(R18="Rural",Defaults!$C$61,Defaults!$C$60)*ISTEXT(R18)</f>
        <v>0</v>
      </c>
      <c r="BR18" s="107">
        <f>Defaults!$C$60*ISTEXT(R18)</f>
        <v>0</v>
      </c>
      <c r="BS18" s="106" t="e">
        <f t="shared" si="8"/>
        <v>#VALUE!</v>
      </c>
      <c r="BT18" s="106" t="e">
        <f>BS18*Defaults!$C$64</f>
        <v>#VALUE!</v>
      </c>
      <c r="BU18" s="106" t="e">
        <f>BS18*Defaults!$C$65</f>
        <v>#VALUE!</v>
      </c>
      <c r="BV18" s="106" t="e">
        <f>BS18*Defaults!$C$66</f>
        <v>#VALUE!</v>
      </c>
      <c r="BW18" s="106" t="e">
        <f>BS18*Defaults!$C$67</f>
        <v>#VALUE!</v>
      </c>
      <c r="BX18" s="106" t="e">
        <f>Defaults!$C$73*BE18*Lifetime</f>
        <v>#VALUE!</v>
      </c>
      <c r="BY18" s="106">
        <f>IF($R18=Rural,$BX18*(Defaults!$C$82-Defaults!$C$76),0)</f>
        <v>0</v>
      </c>
      <c r="BZ18" s="106">
        <f>IF($R18=Rural,$BX18*(Defaults!$C$84-Defaults!$C$78),0)</f>
        <v>0</v>
      </c>
      <c r="CA18" s="106">
        <f>IF($R18=Rural,$BX18*(Defaults!$C$83-Defaults!$C$77),0)</f>
        <v>0</v>
      </c>
      <c r="CB18" s="106">
        <f>IF($R18=Rural,$BX18*(Defaults!$C$85-Defaults!$C$79),0)</f>
        <v>0</v>
      </c>
      <c r="CC18" s="106" t="e">
        <f>VLOOKUP(Q18,Defaults!$B$27:$D$40,3,FALSE)*VLOOKUP(O18,Defaults!$B$43:$C$45,2,FALSE)</f>
        <v>#N/A</v>
      </c>
      <c r="CD18" s="103" t="e">
        <f>MIN(SUM(X18:AB18),Defaults!$C$89*BE18)</f>
        <v>#VALUE!</v>
      </c>
      <c r="CE18" s="108" t="e">
        <f t="shared" si="9"/>
        <v>#N/A</v>
      </c>
      <c r="CF18" s="109" t="e">
        <f t="shared" si="10"/>
        <v>#N/A</v>
      </c>
      <c r="CG18" s="416"/>
    </row>
    <row r="19" spans="1:85" s="68" customFormat="1" ht="15" customHeight="1" x14ac:dyDescent="0.3">
      <c r="A19" s="70"/>
      <c r="B19" s="90" t="str">
        <f t="shared" si="2"/>
        <v/>
      </c>
      <c r="C19" s="116" t="str">
        <f>IFERROR("SALC"&amp;LEFT(L19,2)&amp;"_PP"&amp;M19&amp;"_"&amp;VLOOKUP(N19,Defaults!$F$10:$J$69,5,FALSE),"")</f>
        <v/>
      </c>
      <c r="D19" s="91"/>
      <c r="E19" s="91"/>
      <c r="F19" s="91"/>
      <c r="G19" s="466"/>
      <c r="H19" s="466"/>
      <c r="I19" s="466"/>
      <c r="J19" s="96"/>
      <c r="K19" s="94"/>
      <c r="L19" s="97"/>
      <c r="M19" s="97"/>
      <c r="N19" s="96"/>
      <c r="O19" s="97"/>
      <c r="P19" s="97"/>
      <c r="Q19" s="476"/>
      <c r="R19" s="95"/>
      <c r="S19" s="423"/>
      <c r="T19" s="98"/>
      <c r="U19" s="98"/>
      <c r="V19" s="98"/>
      <c r="W19" s="99"/>
      <c r="X19" s="100"/>
      <c r="Y19" s="99"/>
      <c r="Z19" s="99"/>
      <c r="AA19" s="99"/>
      <c r="AB19" s="101"/>
      <c r="AC19" s="102" t="str">
        <f t="shared" si="0"/>
        <v/>
      </c>
      <c r="AD19" s="98"/>
      <c r="AE19" s="96"/>
      <c r="AF19" s="468"/>
      <c r="AG19" s="104"/>
      <c r="AH19" s="469"/>
      <c r="AI19" s="98"/>
      <c r="AJ19" s="96"/>
      <c r="AK19" s="96"/>
      <c r="AL19" s="96"/>
      <c r="AM19" s="98"/>
      <c r="AN19" s="96"/>
      <c r="AO19" s="96"/>
      <c r="AP19" s="96"/>
      <c r="AQ19" s="98"/>
      <c r="AR19" s="96"/>
      <c r="AS19" s="96"/>
      <c r="AT19" s="430" t="str">
        <f>IFERROR(ROUNDDOWN(((X19)*(AF19/AE19)+Y19*(AF19/AE19)*(1-Defaults!$C$49)+Z19*(AF19/AE19)*(1-Defaults!$C$50)+AA19*(AF19/AE19)*(1-Defaults!$C$51)+AB19*Defaults!$C$20),0),"")</f>
        <v/>
      </c>
      <c r="AU19" s="103" t="b">
        <f>IF(AH19&gt;0,MAX(AH19,Defaults!C$20*SUM(AC19)))</f>
        <v>0</v>
      </c>
      <c r="AV19" s="430" t="str">
        <f>IF(AND(ISBLANK(AJ19),ISBLANK(AK19),ISBLANK(AL19)),"",ROUNDDOWN(IFERROR((SUM(X19:AA19))*AK19/AJ19+AB19*Defaults!$C$21,0),0))</f>
        <v/>
      </c>
      <c r="AW19" s="103" t="b">
        <f>IF(AND(NOT(ISBLANK(AJ19)),AJ19&lt;40),ROUNDDOWN(AL19*Defaults!C$21*AC19,0))</f>
        <v>0</v>
      </c>
      <c r="AX19" s="430" t="str">
        <f>IF(AND(ISBLANK(AN19),ISBLANK(AO19),ISBLANK(AP19)),"",ROUNDDOWN(IFERROR((SUM(X19:AA19))*AO19/AN19+AB19*Defaults!$C$22,0),0))</f>
        <v/>
      </c>
      <c r="AY19" s="103" t="b">
        <f>IF(AND(NOT(ISBLANK(AN19)),AN19&lt;40),ROUNDDOWN(AP19*Defaults!E$22*AC19,0))</f>
        <v>0</v>
      </c>
      <c r="AZ19" s="430" t="str">
        <f t="shared" si="1"/>
        <v/>
      </c>
      <c r="BA19" s="431" t="b">
        <f t="shared" si="3"/>
        <v>0</v>
      </c>
      <c r="BB19" s="432" t="str">
        <f>IF(S19=Defaults!$B$15,AZ19,IF(S19=Defaults!$B$14,MIN(AX19,AY19),IF(S19=Defaults!$B$13,MIN(AV19,AW19),IF(S19=Defaults!$B$12,MIN(AT19,AU19),""))))</f>
        <v/>
      </c>
      <c r="BC19" s="104"/>
      <c r="BD19" s="96"/>
      <c r="BE19" s="105" t="str">
        <f t="shared" si="4"/>
        <v/>
      </c>
      <c r="BF19" s="106" t="e">
        <f>IF(R19=Rural,VLOOKUP(N19,Defaults!$F$10:$I$69,4,FALSE),VLOOKUP(N19,Defaults!$F$10:$I$69,3,FALSE))*ISTEXT(R19)</f>
        <v>#N/A</v>
      </c>
      <c r="BG19" s="106" t="e">
        <f>IF(R19=Rural,VLOOKUP(N19,Defaults!$F$10:$I$69,3,FALSE),IF(BE19/SUM(X19:AB19)&gt;2.46,VLOOKUP(N19,Defaults!$F$10:$I$69,3,FALSE)*(1-MIN(0.3,0.07*((BE19/SUM(X19:AB19))-2.46)/2.46)),VLOOKUP(N19,Defaults!$F$10:$I$69,3,FALSE)))*ISTEXT(R19)</f>
        <v>#VALUE!</v>
      </c>
      <c r="BH19" s="106" t="e">
        <f t="shared" si="5"/>
        <v>#N/A</v>
      </c>
      <c r="BI19" s="106" t="e">
        <f t="shared" si="6"/>
        <v>#VALUE!</v>
      </c>
      <c r="BJ19" s="106" t="e">
        <f t="shared" si="7"/>
        <v>#N/A</v>
      </c>
      <c r="BK19" s="106" t="e">
        <f>$BJ19/Lifetime*VLOOKUP(VLOOKUP($N19,Defaults!$F$11:$K$70,6,FALSE)&amp;"_"&amp;$P19,'Auto GHG'!$C$36:$F$2517,4,FALSE)</f>
        <v>#N/A</v>
      </c>
      <c r="BL19" s="106" t="e">
        <f>$BJ19/Lifetime*VLOOKUP(VLOOKUP($N19,Defaults!$F$11:$K$70,6,FALSE)&amp;"_"&amp;$P19,'Auto Emissions'!$C$38:$P$2665,9,FALSE)/gPlb</f>
        <v>#N/A</v>
      </c>
      <c r="BM19" s="106" t="e">
        <f>$BJ19/Lifetime*VLOOKUP(VLOOKUP($N19,Defaults!$F$11:$K$70,6,FALSE)&amp;"_"&amp;$P19,'Auto Emissions'!$C$38:$P$2665,10,FALSE)/gPlb</f>
        <v>#N/A</v>
      </c>
      <c r="BN19" s="106" t="e">
        <f>$BJ19/Lifetime*VLOOKUP(VLOOKUP($N19,Defaults!$F$11:$K$70,6,FALSE)&amp;"_"&amp;$P19,'Auto Emissions'!$C$38:$P$2665,12,FALSE)/gPlb</f>
        <v>#N/A</v>
      </c>
      <c r="BO19" s="106" t="e">
        <f>$BJ19/Lifetime*VLOOKUP(VLOOKUP($N19,Defaults!$F$11:$K$70,6,FALSE)&amp;"_"&amp;$P19,'Auto Emissions'!$C$38:$P$2665,13,FALSE)/gPlb</f>
        <v>#N/A</v>
      </c>
      <c r="BP19" s="106" t="e">
        <f>$BJ19/Lifetime*VLOOKUP(VLOOKUP($N19,Defaults!$F$10:$K$69,6,FALSE)&amp;"_"&amp;$P19,'Gallon per VMT'!$C$29:$G$2000,5,FALSE)</f>
        <v>#N/A</v>
      </c>
      <c r="BQ19" s="107">
        <f>IF(R19="Rural",Defaults!$C$61,Defaults!$C$60)*ISTEXT(R19)</f>
        <v>0</v>
      </c>
      <c r="BR19" s="107">
        <f>Defaults!$C$60*ISTEXT(R19)</f>
        <v>0</v>
      </c>
      <c r="BS19" s="106" t="e">
        <f t="shared" si="8"/>
        <v>#VALUE!</v>
      </c>
      <c r="BT19" s="106" t="e">
        <f>BS19*Defaults!$C$64</f>
        <v>#VALUE!</v>
      </c>
      <c r="BU19" s="106" t="e">
        <f>BS19*Defaults!$C$65</f>
        <v>#VALUE!</v>
      </c>
      <c r="BV19" s="106" t="e">
        <f>BS19*Defaults!$C$66</f>
        <v>#VALUE!</v>
      </c>
      <c r="BW19" s="106" t="e">
        <f>BS19*Defaults!$C$67</f>
        <v>#VALUE!</v>
      </c>
      <c r="BX19" s="106" t="e">
        <f>Defaults!$C$73*BE19*Lifetime</f>
        <v>#VALUE!</v>
      </c>
      <c r="BY19" s="106">
        <f>IF($R19=Rural,$BX19*(Defaults!$C$82-Defaults!$C$76),0)</f>
        <v>0</v>
      </c>
      <c r="BZ19" s="106">
        <f>IF($R19=Rural,$BX19*(Defaults!$C$84-Defaults!$C$78),0)</f>
        <v>0</v>
      </c>
      <c r="CA19" s="106">
        <f>IF($R19=Rural,$BX19*(Defaults!$C$83-Defaults!$C$77),0)</f>
        <v>0</v>
      </c>
      <c r="CB19" s="106">
        <f>IF($R19=Rural,$BX19*(Defaults!$C$85-Defaults!$C$79),0)</f>
        <v>0</v>
      </c>
      <c r="CC19" s="106" t="e">
        <f>VLOOKUP(Q19,Defaults!$B$27:$D$40,3,FALSE)*VLOOKUP(O19,Defaults!$B$43:$C$45,2,FALSE)</f>
        <v>#N/A</v>
      </c>
      <c r="CD19" s="103" t="e">
        <f>MIN(SUM(X19:AB19),Defaults!$C$89*BE19)</f>
        <v>#VALUE!</v>
      </c>
      <c r="CE19" s="108" t="e">
        <f t="shared" si="9"/>
        <v>#N/A</v>
      </c>
      <c r="CF19" s="109" t="e">
        <f t="shared" si="10"/>
        <v>#N/A</v>
      </c>
      <c r="CG19" s="416"/>
    </row>
    <row r="20" spans="1:85" s="68" customFormat="1" ht="15" customHeight="1" x14ac:dyDescent="0.3">
      <c r="A20" s="70"/>
      <c r="B20" s="90" t="str">
        <f t="shared" si="2"/>
        <v/>
      </c>
      <c r="C20" s="116" t="str">
        <f>IFERROR("SALC"&amp;LEFT(L20,2)&amp;"_PP"&amp;M20&amp;"_"&amp;VLOOKUP(N20,Defaults!$F$10:$J$69,5,FALSE),"")</f>
        <v/>
      </c>
      <c r="D20" s="91"/>
      <c r="E20" s="91"/>
      <c r="F20" s="91"/>
      <c r="G20" s="92"/>
      <c r="H20" s="92"/>
      <c r="I20" s="92"/>
      <c r="J20" s="93"/>
      <c r="K20" s="94"/>
      <c r="L20" s="97"/>
      <c r="M20" s="97"/>
      <c r="N20" s="96"/>
      <c r="O20" s="97"/>
      <c r="P20" s="97"/>
      <c r="Q20" s="476"/>
      <c r="R20" s="95"/>
      <c r="S20" s="423"/>
      <c r="T20" s="98"/>
      <c r="U20" s="98"/>
      <c r="V20" s="98"/>
      <c r="W20" s="99"/>
      <c r="X20" s="100"/>
      <c r="Y20" s="99"/>
      <c r="Z20" s="99"/>
      <c r="AA20" s="99"/>
      <c r="AB20" s="101"/>
      <c r="AC20" s="102" t="str">
        <f t="shared" si="0"/>
        <v/>
      </c>
      <c r="AD20" s="98"/>
      <c r="AE20" s="96"/>
      <c r="AF20" s="468"/>
      <c r="AG20" s="104"/>
      <c r="AH20" s="469"/>
      <c r="AI20" s="98"/>
      <c r="AJ20" s="96"/>
      <c r="AK20" s="96"/>
      <c r="AL20" s="96"/>
      <c r="AM20" s="98"/>
      <c r="AN20" s="96"/>
      <c r="AO20" s="96"/>
      <c r="AP20" s="96"/>
      <c r="AQ20" s="98"/>
      <c r="AR20" s="96"/>
      <c r="AS20" s="96"/>
      <c r="AT20" s="430" t="str">
        <f>IFERROR(ROUNDDOWN(((X20)*(AF20/AE20)+Y20*(AF20/AE20)*(1-Defaults!$C$49)+Z20*(AF20/AE20)*(1-Defaults!$C$50)+AA20*(AF20/AE20)*(1-Defaults!$C$51)+AB20*Defaults!$C$20),0),"")</f>
        <v/>
      </c>
      <c r="AU20" s="103" t="b">
        <f>IF(AH20&gt;0,MAX(AH20,Defaults!C$20*SUM(AC20)))</f>
        <v>0</v>
      </c>
      <c r="AV20" s="430" t="str">
        <f>IF(AND(ISBLANK(AJ20),ISBLANK(AK20),ISBLANK(AL20)),"",ROUNDDOWN(IFERROR((SUM(X20:AA20))*AK20/AJ20+AB20*Defaults!$C$21,0),0))</f>
        <v/>
      </c>
      <c r="AW20" s="103" t="b">
        <f>IF(AND(NOT(ISBLANK(AJ20)),AJ20&lt;40),ROUNDDOWN(AL20*Defaults!C$21*AC20,0))</f>
        <v>0</v>
      </c>
      <c r="AX20" s="430" t="str">
        <f>IF(AND(ISBLANK(AN20),ISBLANK(AO20),ISBLANK(AP20)),"",ROUNDDOWN(IFERROR((SUM(X20:AA20))*AO20/AN20+AB20*Defaults!$C$22,0),0))</f>
        <v/>
      </c>
      <c r="AY20" s="103" t="b">
        <f>IF(AND(NOT(ISBLANK(AN20)),AN20&lt;40),ROUNDDOWN(AP20*Defaults!E$22*AC20,0))</f>
        <v>0</v>
      </c>
      <c r="AZ20" s="430" t="str">
        <f t="shared" si="1"/>
        <v/>
      </c>
      <c r="BA20" s="431" t="b">
        <f t="shared" si="3"/>
        <v>0</v>
      </c>
      <c r="BB20" s="432" t="str">
        <f>IF(S20=Defaults!$B$15,AZ20,IF(S20=Defaults!$B$14,MIN(AX20,AY20),IF(S20=Defaults!$B$13,MIN(AV20,AW20),IF(S20=Defaults!$B$12,MIN(AT20,AU20),""))))</f>
        <v/>
      </c>
      <c r="BC20" s="104"/>
      <c r="BD20" s="96"/>
      <c r="BE20" s="105" t="str">
        <f t="shared" si="4"/>
        <v/>
      </c>
      <c r="BF20" s="106" t="e">
        <f>IF(R20=Rural,VLOOKUP(N20,Defaults!$F$10:$I$69,4,FALSE),VLOOKUP(N20,Defaults!$F$10:$I$69,3,FALSE))*ISTEXT(R20)</f>
        <v>#N/A</v>
      </c>
      <c r="BG20" s="106" t="e">
        <f>IF(R20=Rural,VLOOKUP(N20,Defaults!$F$10:$I$69,3,FALSE),IF(BE20/SUM(X20:AB20)&gt;2.46,VLOOKUP(N20,Defaults!$F$10:$I$69,3,FALSE)*(1-MIN(0.3,0.07*((BE20/SUM(X20:AB20))-2.46)/2.46)),VLOOKUP(N20,Defaults!$F$10:$I$69,3,FALSE)))*ISTEXT(R20)</f>
        <v>#VALUE!</v>
      </c>
      <c r="BH20" s="106" t="e">
        <f t="shared" si="5"/>
        <v>#N/A</v>
      </c>
      <c r="BI20" s="106" t="e">
        <f t="shared" si="6"/>
        <v>#VALUE!</v>
      </c>
      <c r="BJ20" s="106" t="e">
        <f t="shared" si="7"/>
        <v>#N/A</v>
      </c>
      <c r="BK20" s="106" t="e">
        <f>$BJ20/Lifetime*VLOOKUP(VLOOKUP($N20,Defaults!$F$11:$K$70,6,FALSE)&amp;"_"&amp;$P20,'Auto GHG'!$C$36:$F$2517,4,FALSE)</f>
        <v>#N/A</v>
      </c>
      <c r="BL20" s="106" t="e">
        <f>$BJ20/Lifetime*VLOOKUP(VLOOKUP($N20,Defaults!$F$11:$K$70,6,FALSE)&amp;"_"&amp;$P20,'Auto Emissions'!$C$38:$P$2665,9,FALSE)/gPlb</f>
        <v>#N/A</v>
      </c>
      <c r="BM20" s="106" t="e">
        <f>$BJ20/Lifetime*VLOOKUP(VLOOKUP($N20,Defaults!$F$11:$K$70,6,FALSE)&amp;"_"&amp;$P20,'Auto Emissions'!$C$38:$P$2665,10,FALSE)/gPlb</f>
        <v>#N/A</v>
      </c>
      <c r="BN20" s="106" t="e">
        <f>$BJ20/Lifetime*VLOOKUP(VLOOKUP($N20,Defaults!$F$11:$K$70,6,FALSE)&amp;"_"&amp;$P20,'Auto Emissions'!$C$38:$P$2665,12,FALSE)/gPlb</f>
        <v>#N/A</v>
      </c>
      <c r="BO20" s="106" t="e">
        <f>$BJ20/Lifetime*VLOOKUP(VLOOKUP($N20,Defaults!$F$11:$K$70,6,FALSE)&amp;"_"&amp;$P20,'Auto Emissions'!$C$38:$P$2665,13,FALSE)/gPlb</f>
        <v>#N/A</v>
      </c>
      <c r="BP20" s="106" t="e">
        <f>$BJ20/Lifetime*VLOOKUP(VLOOKUP($N20,Defaults!$F$10:$K$69,6,FALSE)&amp;"_"&amp;$P20,'Gallon per VMT'!$C$29:$G$2000,5,FALSE)</f>
        <v>#N/A</v>
      </c>
      <c r="BQ20" s="107">
        <f>IF(R20="Rural",Defaults!$C$61,Defaults!$C$60)*ISTEXT(R20)</f>
        <v>0</v>
      </c>
      <c r="BR20" s="107">
        <f>Defaults!$C$60*ISTEXT(R20)</f>
        <v>0</v>
      </c>
      <c r="BS20" s="106" t="e">
        <f t="shared" ref="BS20:BS68" si="11">(BQ20-BR20)*BE20*Lifetime</f>
        <v>#VALUE!</v>
      </c>
      <c r="BT20" s="106" t="e">
        <f>BS20*Defaults!$C$64</f>
        <v>#VALUE!</v>
      </c>
      <c r="BU20" s="106" t="e">
        <f>BS20*Defaults!$C$65</f>
        <v>#VALUE!</v>
      </c>
      <c r="BV20" s="106" t="e">
        <f>BS20*Defaults!$C$66</f>
        <v>#VALUE!</v>
      </c>
      <c r="BW20" s="106" t="e">
        <f>BS20*Defaults!$C$67</f>
        <v>#VALUE!</v>
      </c>
      <c r="BX20" s="106" t="e">
        <f>Defaults!$C$73*BE20*Lifetime</f>
        <v>#VALUE!</v>
      </c>
      <c r="BY20" s="106">
        <f>IF($R20=Rural,$BX20*(Defaults!$C$82-Defaults!$C$76),0)</f>
        <v>0</v>
      </c>
      <c r="BZ20" s="106">
        <f>IF($R20=Rural,$BX20*(Defaults!$C$84-Defaults!$C$78),0)</f>
        <v>0</v>
      </c>
      <c r="CA20" s="106">
        <f>IF($R20=Rural,$BX20*(Defaults!$C$83-Defaults!$C$77),0)</f>
        <v>0</v>
      </c>
      <c r="CB20" s="106">
        <f>IF($R20=Rural,$BX20*(Defaults!$C$85-Defaults!$C$79),0)</f>
        <v>0</v>
      </c>
      <c r="CC20" s="106" t="e">
        <f>VLOOKUP(Q20,Defaults!$B$27:$D$40,3,FALSE)*VLOOKUP(O20,Defaults!$B$43:$C$45,2,FALSE)</f>
        <v>#N/A</v>
      </c>
      <c r="CD20" s="103" t="e">
        <f>MIN(SUM(X20:AB20),Defaults!$C$89*BE20)</f>
        <v>#VALUE!</v>
      </c>
      <c r="CE20" s="108" t="e">
        <f t="shared" ref="CE20:CE68" si="12">SoilLoss*(CC20/acPha*CD20)</f>
        <v>#N/A</v>
      </c>
      <c r="CF20" s="109" t="e">
        <f t="shared" si="10"/>
        <v>#N/A</v>
      </c>
      <c r="CG20" s="416"/>
    </row>
    <row r="21" spans="1:85" s="68" customFormat="1" ht="15" customHeight="1" x14ac:dyDescent="0.3">
      <c r="A21" s="70"/>
      <c r="B21" s="90" t="str">
        <f t="shared" si="2"/>
        <v/>
      </c>
      <c r="C21" s="116" t="str">
        <f>IFERROR("SALC"&amp;LEFT(L21,2)&amp;"_PP"&amp;M21&amp;"_"&amp;VLOOKUP(N21,Defaults!$F$10:$J$69,5,FALSE),"")</f>
        <v/>
      </c>
      <c r="D21" s="91"/>
      <c r="E21" s="91"/>
      <c r="F21" s="98"/>
      <c r="G21" s="92"/>
      <c r="H21" s="92"/>
      <c r="I21" s="92"/>
      <c r="J21" s="96"/>
      <c r="K21" s="94"/>
      <c r="L21" s="97"/>
      <c r="M21" s="97"/>
      <c r="N21" s="96"/>
      <c r="O21" s="97"/>
      <c r="P21" s="97"/>
      <c r="Q21" s="476"/>
      <c r="R21" s="95"/>
      <c r="S21" s="423"/>
      <c r="T21" s="98"/>
      <c r="U21" s="98"/>
      <c r="V21" s="98"/>
      <c r="W21" s="99"/>
      <c r="X21" s="100"/>
      <c r="Y21" s="99"/>
      <c r="Z21" s="99"/>
      <c r="AA21" s="99"/>
      <c r="AB21" s="101"/>
      <c r="AC21" s="102" t="str">
        <f t="shared" si="0"/>
        <v/>
      </c>
      <c r="AD21" s="98"/>
      <c r="AE21" s="96"/>
      <c r="AF21" s="468"/>
      <c r="AG21" s="104"/>
      <c r="AH21" s="469"/>
      <c r="AI21" s="98"/>
      <c r="AJ21" s="96"/>
      <c r="AK21" s="96"/>
      <c r="AL21" s="96"/>
      <c r="AM21" s="98"/>
      <c r="AN21" s="96"/>
      <c r="AO21" s="96"/>
      <c r="AP21" s="96"/>
      <c r="AQ21" s="98"/>
      <c r="AR21" s="96"/>
      <c r="AS21" s="96"/>
      <c r="AT21" s="430" t="str">
        <f>IFERROR(ROUNDDOWN(((X21)*(AF21/AE21)+Y21*(AF21/AE21)*(1-Defaults!$C$49)+Z21*(AF21/AE21)*(1-Defaults!$C$50)+AA21*(AF21/AE21)*(1-Defaults!$C$51)+AB21*Defaults!$C$20),0),"")</f>
        <v/>
      </c>
      <c r="AU21" s="103" t="b">
        <f>IF(AH21&gt;0,MAX(AH21,Defaults!C$20*SUM(AC21)))</f>
        <v>0</v>
      </c>
      <c r="AV21" s="430" t="str">
        <f>IF(AND(ISBLANK(AJ21),ISBLANK(AK21),ISBLANK(AL21)),"",ROUNDDOWN(IFERROR((SUM(X21:AA21))*AK21/AJ21+AB21*Defaults!$C$21,0),0))</f>
        <v/>
      </c>
      <c r="AW21" s="103" t="b">
        <f>IF(AND(NOT(ISBLANK(AJ21)),AJ21&lt;40),ROUNDDOWN(AL21*Defaults!C$21*AC21,0))</f>
        <v>0</v>
      </c>
      <c r="AX21" s="430" t="str">
        <f>IF(AND(ISBLANK(AN21),ISBLANK(AO21),ISBLANK(AP21)),"",ROUNDDOWN(IFERROR((SUM(X21:AA21))*AO21/AN21+AB21*Defaults!$C$22,0),0))</f>
        <v/>
      </c>
      <c r="AY21" s="103" t="b">
        <f>IF(AND(NOT(ISBLANK(AN21)),AN21&lt;40),ROUNDDOWN(AP21*Defaults!E$22*AC21,0))</f>
        <v>0</v>
      </c>
      <c r="AZ21" s="430" t="str">
        <f t="shared" si="1"/>
        <v/>
      </c>
      <c r="BA21" s="431" t="b">
        <f t="shared" si="3"/>
        <v>0</v>
      </c>
      <c r="BB21" s="432" t="str">
        <f>IF(S21=Defaults!$B$15,AZ21,IF(S21=Defaults!$B$14,MIN(AX21,AY21),IF(S21=Defaults!$B$13,MIN(AV21,AW21),IF(S21=Defaults!$B$12,MIN(AT21,AU21),""))))</f>
        <v/>
      </c>
      <c r="BC21" s="104"/>
      <c r="BD21" s="96"/>
      <c r="BE21" s="105" t="str">
        <f t="shared" si="4"/>
        <v/>
      </c>
      <c r="BF21" s="106" t="e">
        <f>IF(R21=Rural,VLOOKUP(N21,Defaults!$F$10:$I$69,4,FALSE),VLOOKUP(N21,Defaults!$F$10:$I$69,3,FALSE))*ISTEXT(R21)</f>
        <v>#N/A</v>
      </c>
      <c r="BG21" s="106" t="e">
        <f>IF(R21=Rural,VLOOKUP(N21,Defaults!$F$10:$I$69,3,FALSE),IF(BE21/SUM(X21:AB21)&gt;2.46,VLOOKUP(N21,Defaults!$F$10:$I$69,3,FALSE)*(1-MIN(0.3,0.07*((BE21/SUM(X21:AB21))-2.46)/2.46)),VLOOKUP(N21,Defaults!$F$10:$I$69,3,FALSE)))*ISTEXT(R21)</f>
        <v>#VALUE!</v>
      </c>
      <c r="BH21" s="106" t="e">
        <f t="shared" si="5"/>
        <v>#N/A</v>
      </c>
      <c r="BI21" s="106" t="e">
        <f t="shared" si="6"/>
        <v>#VALUE!</v>
      </c>
      <c r="BJ21" s="106" t="e">
        <f t="shared" si="7"/>
        <v>#N/A</v>
      </c>
      <c r="BK21" s="106" t="e">
        <f>$BJ21/Lifetime*VLOOKUP(VLOOKUP($N21,Defaults!$F$11:$K$70,6,FALSE)&amp;"_"&amp;$P21,'Auto GHG'!$C$36:$F$2517,4,FALSE)</f>
        <v>#N/A</v>
      </c>
      <c r="BL21" s="106" t="e">
        <f>$BJ21/Lifetime*VLOOKUP(VLOOKUP($N21,Defaults!$F$11:$K$70,6,FALSE)&amp;"_"&amp;$P21,'Auto Emissions'!$C$38:$P$2665,9,FALSE)/gPlb</f>
        <v>#N/A</v>
      </c>
      <c r="BM21" s="106" t="e">
        <f>$BJ21/Lifetime*VLOOKUP(VLOOKUP($N21,Defaults!$F$11:$K$70,6,FALSE)&amp;"_"&amp;$P21,'Auto Emissions'!$C$38:$P$2665,10,FALSE)/gPlb</f>
        <v>#N/A</v>
      </c>
      <c r="BN21" s="106" t="e">
        <f>$BJ21/Lifetime*VLOOKUP(VLOOKUP($N21,Defaults!$F$11:$K$70,6,FALSE)&amp;"_"&amp;$P21,'Auto Emissions'!$C$38:$P$2665,12,FALSE)/gPlb</f>
        <v>#N/A</v>
      </c>
      <c r="BO21" s="106" t="e">
        <f>$BJ21/Lifetime*VLOOKUP(VLOOKUP($N21,Defaults!$F$11:$K$70,6,FALSE)&amp;"_"&amp;$P21,'Auto Emissions'!$C$38:$P$2665,13,FALSE)/gPlb</f>
        <v>#N/A</v>
      </c>
      <c r="BP21" s="106" t="e">
        <f>$BJ21/Lifetime*VLOOKUP(VLOOKUP($N21,Defaults!$F$10:$K$69,6,FALSE)&amp;"_"&amp;$P21,'Gallon per VMT'!$C$29:$G$2000,5,FALSE)</f>
        <v>#N/A</v>
      </c>
      <c r="BQ21" s="107">
        <f>IF(R21="Rural",Defaults!$C$61,Defaults!$C$60)*ISTEXT(R21)</f>
        <v>0</v>
      </c>
      <c r="BR21" s="107">
        <f>Defaults!$C$60*ISTEXT(R21)</f>
        <v>0</v>
      </c>
      <c r="BS21" s="106" t="e">
        <f t="shared" si="11"/>
        <v>#VALUE!</v>
      </c>
      <c r="BT21" s="106" t="e">
        <f>BS21*Defaults!$C$64</f>
        <v>#VALUE!</v>
      </c>
      <c r="BU21" s="106" t="e">
        <f>BS21*Defaults!$C$65</f>
        <v>#VALUE!</v>
      </c>
      <c r="BV21" s="106" t="e">
        <f>BS21*Defaults!$C$66</f>
        <v>#VALUE!</v>
      </c>
      <c r="BW21" s="106" t="e">
        <f>BS21*Defaults!$C$67</f>
        <v>#VALUE!</v>
      </c>
      <c r="BX21" s="106" t="e">
        <f>Defaults!$C$73*BE21*Lifetime</f>
        <v>#VALUE!</v>
      </c>
      <c r="BY21" s="106">
        <f>IF($R21=Rural,$BX21*(Defaults!$C$82-Defaults!$C$76),0)</f>
        <v>0</v>
      </c>
      <c r="BZ21" s="106">
        <f>IF($R21=Rural,$BX21*(Defaults!$C$84-Defaults!$C$78),0)</f>
        <v>0</v>
      </c>
      <c r="CA21" s="106">
        <f>IF($R21=Rural,$BX21*(Defaults!$C$83-Defaults!$C$77),0)</f>
        <v>0</v>
      </c>
      <c r="CB21" s="106">
        <f>IF($R21=Rural,$BX21*(Defaults!$C$85-Defaults!$C$79),0)</f>
        <v>0</v>
      </c>
      <c r="CC21" s="106" t="e">
        <f>VLOOKUP(Q21,Defaults!$B$27:$D$40,3,FALSE)*VLOOKUP(O21,Defaults!$B$43:$C$45,2,FALSE)</f>
        <v>#N/A</v>
      </c>
      <c r="CD21" s="103" t="e">
        <f>MIN(SUM(X21:AB21),Defaults!$C$89*BE21)</f>
        <v>#VALUE!</v>
      </c>
      <c r="CE21" s="108" t="e">
        <f t="shared" si="12"/>
        <v>#N/A</v>
      </c>
      <c r="CF21" s="109" t="e">
        <f t="shared" si="10"/>
        <v>#N/A</v>
      </c>
      <c r="CG21" s="416"/>
    </row>
    <row r="22" spans="1:85" s="68" customFormat="1" ht="15" customHeight="1" x14ac:dyDescent="0.3">
      <c r="A22" s="70"/>
      <c r="B22" s="90" t="str">
        <f t="shared" si="2"/>
        <v/>
      </c>
      <c r="C22" s="418" t="str">
        <f>IFERROR("SALC"&amp;LEFT(L22,2)&amp;"_PP"&amp;M22&amp;"_"&amp;VLOOKUP(N22,Defaults!$F$10:$J$69,5,FALSE),"")</f>
        <v/>
      </c>
      <c r="D22" s="419"/>
      <c r="E22" s="419"/>
      <c r="F22" s="441"/>
      <c r="G22" s="420"/>
      <c r="H22" s="420"/>
      <c r="I22" s="420"/>
      <c r="J22" s="423"/>
      <c r="K22" s="421"/>
      <c r="L22" s="424"/>
      <c r="M22" s="424"/>
      <c r="N22" s="423"/>
      <c r="O22" s="424"/>
      <c r="P22" s="424"/>
      <c r="Q22" s="475"/>
      <c r="R22" s="422"/>
      <c r="S22" s="423"/>
      <c r="T22" s="425"/>
      <c r="U22" s="425"/>
      <c r="V22" s="441"/>
      <c r="W22" s="426"/>
      <c r="X22" s="427"/>
      <c r="Y22" s="426"/>
      <c r="Z22" s="426"/>
      <c r="AA22" s="426"/>
      <c r="AB22" s="428"/>
      <c r="AC22" s="429" t="str">
        <f t="shared" si="0"/>
        <v/>
      </c>
      <c r="AD22" s="98"/>
      <c r="AE22" s="96"/>
      <c r="AF22" s="468"/>
      <c r="AG22" s="104"/>
      <c r="AH22" s="469"/>
      <c r="AI22" s="98"/>
      <c r="AJ22" s="96"/>
      <c r="AK22" s="96"/>
      <c r="AL22" s="96"/>
      <c r="AM22" s="98"/>
      <c r="AN22" s="96"/>
      <c r="AO22" s="96"/>
      <c r="AP22" s="96"/>
      <c r="AQ22" s="98"/>
      <c r="AR22" s="96"/>
      <c r="AS22" s="96"/>
      <c r="AT22" s="430" t="str">
        <f>IFERROR(ROUNDDOWN(((X22)*(AF22/AE22)+Y22*(AF22/AE22)*(1-Defaults!$C$49)+Z22*(AF22/AE22)*(1-Defaults!$C$50)+AA22*(AF22/AE22)*(1-Defaults!$C$51)+AB22*Defaults!$C$20),0),"")</f>
        <v/>
      </c>
      <c r="AU22" s="103" t="b">
        <f>IF(AH22&gt;0,MAX(AH22,Defaults!C$20*SUM(AC22)))</f>
        <v>0</v>
      </c>
      <c r="AV22" s="430" t="str">
        <f>IF(AND(ISBLANK(AJ22),ISBLANK(AK22),ISBLANK(AL22)),"",ROUNDDOWN(IFERROR((SUM(X22:AA22))*AK22/AJ22+AB22*Defaults!$C$21,0),0))</f>
        <v/>
      </c>
      <c r="AW22" s="103" t="b">
        <f>IF(AND(NOT(ISBLANK(AJ22)),AJ22&lt;40),ROUNDDOWN(AL22*Defaults!C$21*AC22,0))</f>
        <v>0</v>
      </c>
      <c r="AX22" s="430" t="str">
        <f>IF(AND(ISBLANK(AN22),ISBLANK(AO22),ISBLANK(AP22)),"",ROUNDDOWN(IFERROR((SUM(X22:AA22))*AO22/AN22+AB22*Defaults!$C$22,0),0))</f>
        <v/>
      </c>
      <c r="AY22" s="103" t="b">
        <f>IF(AND(NOT(ISBLANK(AN22)),AN22&lt;40),ROUNDDOWN(AP22*Defaults!E$22*AC22,0))</f>
        <v>0</v>
      </c>
      <c r="AZ22" s="430" t="str">
        <f t="shared" si="1"/>
        <v/>
      </c>
      <c r="BA22" s="431" t="b">
        <f t="shared" si="3"/>
        <v>0</v>
      </c>
      <c r="BB22" s="432" t="str">
        <f>IF(S22=Defaults!$B$15,AZ22,IF(S22=Defaults!$B$14,MIN(AX22,AY22),IF(S22=Defaults!$B$13,MIN(AV22,AW22),IF(S22=Defaults!$B$12,MIN(AT22,AU22),""))))</f>
        <v/>
      </c>
      <c r="BC22" s="433"/>
      <c r="BD22" s="423"/>
      <c r="BE22" s="434" t="str">
        <f>IFERROR(MAX(0,ROUNDDOWN(IF(BC22=0,BB22-BD22,BC22-BD22),0)),"")</f>
        <v/>
      </c>
      <c r="BF22" s="435" t="e">
        <f>IF(R22=Rural,VLOOKUP(N22,Defaults!$F$10:$I$69,4,FALSE),VLOOKUP(N22,Defaults!$F$10:$I$69,3,FALSE))*ISTEXT(R22)</f>
        <v>#N/A</v>
      </c>
      <c r="BG22" s="435" t="e">
        <f>IF(R22=Rural,VLOOKUP(N22,Defaults!$F$10:$I$69,3,FALSE),IF(BE22/SUM(X22:AB22)&gt;2.46,VLOOKUP(N22,Defaults!$F$10:$I$69,3,FALSE)*(1-MIN(0.3,0.07*((BE22/SUM(X22:AB22))-2.46)/2.46)),VLOOKUP(N22,Defaults!$F$10:$I$69,3,FALSE)))*ISTEXT(R22)</f>
        <v>#VALUE!</v>
      </c>
      <c r="BH22" s="435" t="e">
        <f>BF22*BE22*Lifetime</f>
        <v>#N/A</v>
      </c>
      <c r="BI22" s="435" t="e">
        <f>BG22*BE22*Lifetime</f>
        <v>#VALUE!</v>
      </c>
      <c r="BJ22" s="435" t="e">
        <f>BH22-BI22</f>
        <v>#N/A</v>
      </c>
      <c r="BK22" s="435" t="e">
        <f>$BJ22/Lifetime*VLOOKUP(VLOOKUP($N22,Defaults!$F$11:$K$70,6,FALSE)&amp;"_"&amp;$P22,'Auto GHG'!$C$36:$F$2517,4,FALSE)</f>
        <v>#N/A</v>
      </c>
      <c r="BL22" s="435" t="e">
        <f>$BJ22/Lifetime*VLOOKUP(VLOOKUP($N22,Defaults!$F$11:$K$70,6,FALSE)&amp;"_"&amp;$P22,'Auto Emissions'!$C$38:$P$2665,9,FALSE)/gPlb</f>
        <v>#N/A</v>
      </c>
      <c r="BM22" s="435" t="e">
        <f>$BJ22/Lifetime*VLOOKUP(VLOOKUP($N22,Defaults!$F$11:$K$70,6,FALSE)&amp;"_"&amp;$P22,'Auto Emissions'!$C$38:$P$2665,10,FALSE)/gPlb</f>
        <v>#N/A</v>
      </c>
      <c r="BN22" s="435" t="e">
        <f>$BJ22/Lifetime*VLOOKUP(VLOOKUP($N22,Defaults!$F$11:$K$70,6,FALSE)&amp;"_"&amp;$P22,'Auto Emissions'!$C$38:$P$2665,12,FALSE)/gPlb</f>
        <v>#N/A</v>
      </c>
      <c r="BO22" s="435" t="e">
        <f>$BJ22/Lifetime*VLOOKUP(VLOOKUP($N22,Defaults!$F$11:$K$70,6,FALSE)&amp;"_"&amp;$P22,'Auto Emissions'!$C$38:$P$2665,13,FALSE)/gPlb</f>
        <v>#N/A</v>
      </c>
      <c r="BP22" s="435" t="e">
        <f>$BJ22/Lifetime*VLOOKUP(VLOOKUP($N22,Defaults!$F$10:$K$69,6,FALSE)&amp;"_"&amp;$P22,'Gallon per VMT'!$C$29:$G$2000,5,FALSE)</f>
        <v>#N/A</v>
      </c>
      <c r="BQ22" s="436">
        <f>IF(R22="Rural",Defaults!$C$61,Defaults!$C$60)*ISTEXT(R22)</f>
        <v>0</v>
      </c>
      <c r="BR22" s="436">
        <f>Defaults!$C$60*ISTEXT(R22)</f>
        <v>0</v>
      </c>
      <c r="BS22" s="106" t="e">
        <f t="shared" si="11"/>
        <v>#VALUE!</v>
      </c>
      <c r="BT22" s="106" t="e">
        <f>BS22*Defaults!$C$64</f>
        <v>#VALUE!</v>
      </c>
      <c r="BU22" s="106" t="e">
        <f>BS22*Defaults!$C$65</f>
        <v>#VALUE!</v>
      </c>
      <c r="BV22" s="106" t="e">
        <f>BS22*Defaults!$C$66</f>
        <v>#VALUE!</v>
      </c>
      <c r="BW22" s="106" t="e">
        <f>BS22*Defaults!$C$67</f>
        <v>#VALUE!</v>
      </c>
      <c r="BX22" s="106" t="e">
        <f>Defaults!$C$73*BE22*Lifetime</f>
        <v>#VALUE!</v>
      </c>
      <c r="BY22" s="106">
        <f>IF($R22=Rural,$BX22*(Defaults!$C$82-Defaults!$C$76),0)</f>
        <v>0</v>
      </c>
      <c r="BZ22" s="106">
        <f>IF($R22=Rural,$BX22*(Defaults!$C$84-Defaults!$C$78),0)</f>
        <v>0</v>
      </c>
      <c r="CA22" s="106">
        <f>IF($R22=Rural,$BX22*(Defaults!$C$83-Defaults!$C$77),0)</f>
        <v>0</v>
      </c>
      <c r="CB22" s="106">
        <f>IF($R22=Rural,$BX22*(Defaults!$C$85-Defaults!$C$79),0)</f>
        <v>0</v>
      </c>
      <c r="CC22" s="106" t="e">
        <f>VLOOKUP(Q22,Defaults!$B$27:$D$40,3,FALSE)*VLOOKUP(O22,Defaults!$B$43:$C$45,2,FALSE)</f>
        <v>#N/A</v>
      </c>
      <c r="CD22" s="103" t="e">
        <f>MIN(SUM(X22:AB22),Defaults!$C$89*BE22)</f>
        <v>#VALUE!</v>
      </c>
      <c r="CE22" s="108" t="e">
        <f t="shared" si="12"/>
        <v>#N/A</v>
      </c>
      <c r="CF22" s="438" t="e">
        <f>CE22*mwCO2pmwC</f>
        <v>#N/A</v>
      </c>
      <c r="CG22" s="416"/>
    </row>
    <row r="23" spans="1:85" s="68" customFormat="1" ht="15" customHeight="1" x14ac:dyDescent="0.3">
      <c r="A23" s="70"/>
      <c r="B23" s="90" t="str">
        <f t="shared" si="2"/>
        <v/>
      </c>
      <c r="C23" s="116" t="str">
        <f>IFERROR("SALC"&amp;LEFT(L23,2)&amp;"_PP"&amp;M23&amp;"_"&amp;VLOOKUP(N23,Defaults!$F$10:$J$69,5,FALSE),"")</f>
        <v/>
      </c>
      <c r="D23" s="91"/>
      <c r="E23" s="91"/>
      <c r="F23" s="110"/>
      <c r="G23" s="92"/>
      <c r="H23" s="92"/>
      <c r="I23" s="92"/>
      <c r="J23" s="96"/>
      <c r="K23" s="111"/>
      <c r="L23" s="97"/>
      <c r="M23" s="97"/>
      <c r="N23" s="96"/>
      <c r="O23" s="97"/>
      <c r="P23" s="97"/>
      <c r="Q23" s="476"/>
      <c r="R23" s="95"/>
      <c r="S23" s="96"/>
      <c r="T23" s="98"/>
      <c r="U23" s="98"/>
      <c r="V23" s="110"/>
      <c r="W23" s="99"/>
      <c r="X23" s="100"/>
      <c r="Y23" s="99"/>
      <c r="Z23" s="99"/>
      <c r="AA23" s="99"/>
      <c r="AB23" s="101"/>
      <c r="AC23" s="102" t="str">
        <f t="shared" si="0"/>
        <v/>
      </c>
      <c r="AD23" s="98"/>
      <c r="AE23" s="96"/>
      <c r="AF23" s="468"/>
      <c r="AG23" s="104"/>
      <c r="AH23" s="469"/>
      <c r="AI23" s="98"/>
      <c r="AJ23" s="96"/>
      <c r="AK23" s="96"/>
      <c r="AL23" s="96"/>
      <c r="AM23" s="98"/>
      <c r="AN23" s="96"/>
      <c r="AO23" s="96"/>
      <c r="AP23" s="96"/>
      <c r="AQ23" s="98"/>
      <c r="AR23" s="96"/>
      <c r="AS23" s="96"/>
      <c r="AT23" s="430" t="str">
        <f>IFERROR(ROUNDDOWN(((X23)*(AF23/AE23)+Y23*(AF23/AE23)*(1-Defaults!$C$49)+Z23*(AF23/AE23)*(1-Defaults!$C$50)+AA23*(AF23/AE23)*(1-Defaults!$C$51)+AB23*Defaults!$C$20),0),"")</f>
        <v/>
      </c>
      <c r="AU23" s="103" t="b">
        <f>IF(AH23&gt;0,MAX(AH23,Defaults!C$20*SUM(AC23)))</f>
        <v>0</v>
      </c>
      <c r="AV23" s="430" t="str">
        <f>IF(AND(ISBLANK(AJ23),ISBLANK(AK23),ISBLANK(AL23)),"",ROUNDDOWN(IFERROR((SUM(X23:AA23))*AK23/AJ23+AB23*Defaults!$C$21,0),0))</f>
        <v/>
      </c>
      <c r="AW23" s="103" t="b">
        <f>IF(AND(NOT(ISBLANK(AJ23)),AJ23&lt;40),ROUNDDOWN(AL23*Defaults!C$21*AC23,0))</f>
        <v>0</v>
      </c>
      <c r="AX23" s="430" t="str">
        <f>IF(AND(ISBLANK(AN23),ISBLANK(AO23),ISBLANK(AP23)),"",ROUNDDOWN(IFERROR((SUM(X23:AA23))*AO23/AN23+AB23*Defaults!$C$22,0),0))</f>
        <v/>
      </c>
      <c r="AY23" s="103" t="b">
        <f>IF(AND(NOT(ISBLANK(AN23)),AN23&lt;40),ROUNDDOWN(AP23*Defaults!E$22*AC23,0))</f>
        <v>0</v>
      </c>
      <c r="AZ23" s="430" t="str">
        <f t="shared" si="1"/>
        <v/>
      </c>
      <c r="BA23" s="431" t="b">
        <f t="shared" si="3"/>
        <v>0</v>
      </c>
      <c r="BB23" s="432" t="str">
        <f>IF(S23=Defaults!$B$15,AZ23,IF(S23=Defaults!$B$14,MIN(AX23,AY23),IF(S23=Defaults!$B$13,MIN(AV23,AW23),IF(S23=Defaults!$B$12,MIN(AT23,AU23),""))))</f>
        <v/>
      </c>
      <c r="BC23" s="104"/>
      <c r="BD23" s="96"/>
      <c r="BE23" s="105" t="str">
        <f t="shared" si="4"/>
        <v/>
      </c>
      <c r="BF23" s="106" t="e">
        <f>IF(R23=Rural,VLOOKUP(N23,Defaults!$F$10:$I$69,4,FALSE),VLOOKUP(N23,Defaults!$F$10:$I$69,3,FALSE))*ISTEXT(R23)</f>
        <v>#N/A</v>
      </c>
      <c r="BG23" s="106" t="e">
        <f>IF(R23=Rural,VLOOKUP(N23,Defaults!$F$10:$I$69,3,FALSE),IF(BE23/SUM(X23:AB23)&gt;2.46,VLOOKUP(N23,Defaults!$F$10:$I$69,3,FALSE)*(1-MIN(0.3,0.07*((BE23/SUM(X23:AB23))-2.46)/2.46)),VLOOKUP(N23,Defaults!$F$10:$I$69,3,FALSE)))*ISTEXT(R23)</f>
        <v>#VALUE!</v>
      </c>
      <c r="BH23" s="106" t="e">
        <f t="shared" si="5"/>
        <v>#N/A</v>
      </c>
      <c r="BI23" s="106" t="e">
        <f t="shared" si="6"/>
        <v>#VALUE!</v>
      </c>
      <c r="BJ23" s="106" t="e">
        <f t="shared" si="7"/>
        <v>#N/A</v>
      </c>
      <c r="BK23" s="106" t="e">
        <f>$BJ23/Lifetime*VLOOKUP(VLOOKUP($N23,Defaults!$F$11:$K$70,6,FALSE)&amp;"_"&amp;$P23,'Auto GHG'!$C$36:$F$2517,4,FALSE)</f>
        <v>#N/A</v>
      </c>
      <c r="BL23" s="106" t="e">
        <f>$BJ23/Lifetime*VLOOKUP(VLOOKUP($N23,Defaults!$F$11:$K$70,6,FALSE)&amp;"_"&amp;$P23,'Auto Emissions'!$C$38:$P$2665,9,FALSE)/gPlb</f>
        <v>#N/A</v>
      </c>
      <c r="BM23" s="106" t="e">
        <f>$BJ23/Lifetime*VLOOKUP(VLOOKUP($N23,Defaults!$F$11:$K$70,6,FALSE)&amp;"_"&amp;$P23,'Auto Emissions'!$C$38:$P$2665,10,FALSE)/gPlb</f>
        <v>#N/A</v>
      </c>
      <c r="BN23" s="106" t="e">
        <f>$BJ23/Lifetime*VLOOKUP(VLOOKUP($N23,Defaults!$F$11:$K$70,6,FALSE)&amp;"_"&amp;$P23,'Auto Emissions'!$C$38:$P$2665,12,FALSE)/gPlb</f>
        <v>#N/A</v>
      </c>
      <c r="BO23" s="106" t="e">
        <f>$BJ23/Lifetime*VLOOKUP(VLOOKUP($N23,Defaults!$F$11:$K$70,6,FALSE)&amp;"_"&amp;$P23,'Auto Emissions'!$C$38:$P$2665,13,FALSE)/gPlb</f>
        <v>#N/A</v>
      </c>
      <c r="BP23" s="106" t="e">
        <f>$BJ23/Lifetime*VLOOKUP(VLOOKUP($N23,Defaults!$F$10:$K$69,6,FALSE)&amp;"_"&amp;$P23,'Gallon per VMT'!$C$29:$G$2000,5,FALSE)</f>
        <v>#N/A</v>
      </c>
      <c r="BQ23" s="107">
        <f>IF(R23="Rural",Defaults!$C$61,Defaults!$C$60)*ISTEXT(R23)</f>
        <v>0</v>
      </c>
      <c r="BR23" s="107">
        <f>Defaults!$C$60*ISTEXT(R23)</f>
        <v>0</v>
      </c>
      <c r="BS23" s="106" t="e">
        <f t="shared" si="11"/>
        <v>#VALUE!</v>
      </c>
      <c r="BT23" s="106" t="e">
        <f>BS23*Defaults!$C$64</f>
        <v>#VALUE!</v>
      </c>
      <c r="BU23" s="106" t="e">
        <f>BS23*Defaults!$C$65</f>
        <v>#VALUE!</v>
      </c>
      <c r="BV23" s="106" t="e">
        <f>BS23*Defaults!$C$66</f>
        <v>#VALUE!</v>
      </c>
      <c r="BW23" s="106" t="e">
        <f>BS23*Defaults!$C$67</f>
        <v>#VALUE!</v>
      </c>
      <c r="BX23" s="106" t="e">
        <f>Defaults!$C$73*BE23*Lifetime</f>
        <v>#VALUE!</v>
      </c>
      <c r="BY23" s="106">
        <f>IF($R23=Rural,$BX23*(Defaults!$C$82-Defaults!$C$76),0)</f>
        <v>0</v>
      </c>
      <c r="BZ23" s="106">
        <f>IF($R23=Rural,$BX23*(Defaults!$C$84-Defaults!$C$78),0)</f>
        <v>0</v>
      </c>
      <c r="CA23" s="106">
        <f>IF($R23=Rural,$BX23*(Defaults!$C$83-Defaults!$C$77),0)</f>
        <v>0</v>
      </c>
      <c r="CB23" s="106">
        <f>IF($R23=Rural,$BX23*(Defaults!$C$85-Defaults!$C$79),0)</f>
        <v>0</v>
      </c>
      <c r="CC23" s="106" t="e">
        <f>VLOOKUP(Q23,Defaults!$B$27:$D$40,3,FALSE)*VLOOKUP(O23,Defaults!$B$43:$C$45,2,FALSE)</f>
        <v>#N/A</v>
      </c>
      <c r="CD23" s="103" t="e">
        <f>MIN(SUM(X23:AB23),Defaults!$C$89*BE23)</f>
        <v>#VALUE!</v>
      </c>
      <c r="CE23" s="108" t="e">
        <f t="shared" si="12"/>
        <v>#N/A</v>
      </c>
      <c r="CF23" s="109" t="e">
        <f t="shared" si="10"/>
        <v>#N/A</v>
      </c>
      <c r="CG23" s="416"/>
    </row>
    <row r="24" spans="1:85" s="68" customFormat="1" ht="15" customHeight="1" x14ac:dyDescent="0.3">
      <c r="A24" s="70"/>
      <c r="B24" s="90" t="str">
        <f t="shared" si="2"/>
        <v/>
      </c>
      <c r="C24" s="116" t="str">
        <f>IFERROR("SALC"&amp;LEFT(L24,2)&amp;"_PP"&amp;M24&amp;"_"&amp;VLOOKUP(N24,Defaults!$F$10:$J$69,5,FALSE),"")</f>
        <v/>
      </c>
      <c r="D24" s="91"/>
      <c r="E24" s="91"/>
      <c r="F24" s="110"/>
      <c r="G24" s="92"/>
      <c r="H24" s="92"/>
      <c r="I24" s="92"/>
      <c r="J24" s="96"/>
      <c r="K24" s="111"/>
      <c r="L24" s="97"/>
      <c r="M24" s="97"/>
      <c r="N24" s="96"/>
      <c r="O24" s="97"/>
      <c r="P24" s="97"/>
      <c r="Q24" s="476"/>
      <c r="R24" s="95"/>
      <c r="S24" s="96"/>
      <c r="T24" s="98"/>
      <c r="U24" s="98"/>
      <c r="V24" s="110"/>
      <c r="W24" s="99"/>
      <c r="X24" s="100"/>
      <c r="Y24" s="99"/>
      <c r="Z24" s="99"/>
      <c r="AA24" s="99"/>
      <c r="AB24" s="101"/>
      <c r="AC24" s="102" t="str">
        <f t="shared" si="0"/>
        <v/>
      </c>
      <c r="AD24" s="98"/>
      <c r="AE24" s="96"/>
      <c r="AF24" s="468"/>
      <c r="AG24" s="104"/>
      <c r="AH24" s="469"/>
      <c r="AI24" s="98"/>
      <c r="AJ24" s="96"/>
      <c r="AK24" s="96"/>
      <c r="AL24" s="96"/>
      <c r="AM24" s="98"/>
      <c r="AN24" s="96"/>
      <c r="AO24" s="96"/>
      <c r="AP24" s="96"/>
      <c r="AQ24" s="98"/>
      <c r="AR24" s="96"/>
      <c r="AS24" s="96"/>
      <c r="AT24" s="430" t="str">
        <f>IFERROR(ROUNDDOWN(((X24)*(AF24/AE24)+Y24*(AF24/AE24)*(1-Defaults!$C$49)+Z24*(AF24/AE24)*(1-Defaults!$C$50)+AA24*(AF24/AE24)*(1-Defaults!$C$51)+AB24*Defaults!$C$20),0),"")</f>
        <v/>
      </c>
      <c r="AU24" s="103" t="b">
        <f>IF(AH24&gt;0,MAX(AH24,Defaults!C$20*SUM(AC24)))</f>
        <v>0</v>
      </c>
      <c r="AV24" s="430" t="str">
        <f>IF(AND(ISBLANK(AJ24),ISBLANK(AK24),ISBLANK(AL24)),"",ROUNDDOWN(IFERROR((SUM(X24:AA24))*AK24/AJ24+AB24*Defaults!$C$21,0),0))</f>
        <v/>
      </c>
      <c r="AW24" s="103" t="b">
        <f>IF(AND(NOT(ISBLANK(AJ24)),AJ24&lt;40),ROUNDDOWN(AL24*Defaults!C$21*AC24,0))</f>
        <v>0</v>
      </c>
      <c r="AX24" s="430" t="str">
        <f>IF(AND(ISBLANK(AN24),ISBLANK(AO24),ISBLANK(AP24)),"",ROUNDDOWN(IFERROR((SUM(X24:AA24))*AO24/AN24+AB24*Defaults!$C$22,0),0))</f>
        <v/>
      </c>
      <c r="AY24" s="103" t="b">
        <f>IF(AND(NOT(ISBLANK(AN24)),AN24&lt;40),ROUNDDOWN(AP24*Defaults!E$22*AC24,0))</f>
        <v>0</v>
      </c>
      <c r="AZ24" s="430" t="str">
        <f t="shared" si="1"/>
        <v/>
      </c>
      <c r="BA24" s="431" t="b">
        <f t="shared" si="3"/>
        <v>0</v>
      </c>
      <c r="BB24" s="432" t="str">
        <f>IF(S24=Defaults!$B$15,AZ24,IF(S24=Defaults!$B$14,MIN(AX24,AY24),IF(S24=Defaults!$B$13,MIN(AV24,AW24),IF(S24=Defaults!$B$12,MIN(AT24,AU24),""))))</f>
        <v/>
      </c>
      <c r="BC24" s="104"/>
      <c r="BD24" s="96"/>
      <c r="BE24" s="105" t="str">
        <f t="shared" si="4"/>
        <v/>
      </c>
      <c r="BF24" s="106" t="e">
        <f>IF(R24=Rural,VLOOKUP(N24,Defaults!$F$10:$I$69,4,FALSE),VLOOKUP(N24,Defaults!$F$10:$I$69,3,FALSE))*ISTEXT(R24)</f>
        <v>#N/A</v>
      </c>
      <c r="BG24" s="106" t="e">
        <f>IF(R24=Rural,VLOOKUP(N24,Defaults!$F$10:$I$69,3,FALSE),IF(BE24/SUM(X24:AB24)&gt;2.46,VLOOKUP(N24,Defaults!$F$10:$I$69,3,FALSE)*(1-MIN(0.3,0.07*((BE24/SUM(X24:AB24))-2.46)/2.46)),VLOOKUP(N24,Defaults!$F$10:$I$69,3,FALSE)))*ISTEXT(R24)</f>
        <v>#VALUE!</v>
      </c>
      <c r="BH24" s="106" t="e">
        <f t="shared" si="5"/>
        <v>#N/A</v>
      </c>
      <c r="BI24" s="106" t="e">
        <f t="shared" si="6"/>
        <v>#VALUE!</v>
      </c>
      <c r="BJ24" s="106" t="e">
        <f t="shared" si="7"/>
        <v>#N/A</v>
      </c>
      <c r="BK24" s="106" t="e">
        <f>$BJ24/Lifetime*VLOOKUP(VLOOKUP($N24,Defaults!$F$11:$K$70,6,FALSE)&amp;"_"&amp;$P24,'Auto GHG'!$C$36:$F$2517,4,FALSE)</f>
        <v>#N/A</v>
      </c>
      <c r="BL24" s="106" t="e">
        <f>$BJ24/Lifetime*VLOOKUP(VLOOKUP($N24,Defaults!$F$11:$K$70,6,FALSE)&amp;"_"&amp;$P24,'Auto Emissions'!$C$38:$P$2665,9,FALSE)/gPlb</f>
        <v>#N/A</v>
      </c>
      <c r="BM24" s="106" t="e">
        <f>$BJ24/Lifetime*VLOOKUP(VLOOKUP($N24,Defaults!$F$11:$K$70,6,FALSE)&amp;"_"&amp;$P24,'Auto Emissions'!$C$38:$P$2665,10,FALSE)/gPlb</f>
        <v>#N/A</v>
      </c>
      <c r="BN24" s="106" t="e">
        <f>$BJ24/Lifetime*VLOOKUP(VLOOKUP($N24,Defaults!$F$11:$K$70,6,FALSE)&amp;"_"&amp;$P24,'Auto Emissions'!$C$38:$P$2665,12,FALSE)/gPlb</f>
        <v>#N/A</v>
      </c>
      <c r="BO24" s="106" t="e">
        <f>$BJ24/Lifetime*VLOOKUP(VLOOKUP($N24,Defaults!$F$11:$K$70,6,FALSE)&amp;"_"&amp;$P24,'Auto Emissions'!$C$38:$P$2665,13,FALSE)/gPlb</f>
        <v>#N/A</v>
      </c>
      <c r="BP24" s="106" t="e">
        <f>$BJ24/Lifetime*VLOOKUP(VLOOKUP($N24,Defaults!$F$10:$K$69,6,FALSE)&amp;"_"&amp;$P24,'Gallon per VMT'!$C$29:$G$2000,5,FALSE)</f>
        <v>#N/A</v>
      </c>
      <c r="BQ24" s="107">
        <f>IF(R24="Rural",Defaults!$C$61,Defaults!$C$60)*ISTEXT(R24)</f>
        <v>0</v>
      </c>
      <c r="BR24" s="107">
        <f>Defaults!$C$60*ISTEXT(R24)</f>
        <v>0</v>
      </c>
      <c r="BS24" s="106" t="e">
        <f t="shared" si="11"/>
        <v>#VALUE!</v>
      </c>
      <c r="BT24" s="106" t="e">
        <f>BS24*Defaults!$C$64</f>
        <v>#VALUE!</v>
      </c>
      <c r="BU24" s="106" t="e">
        <f>BS24*Defaults!$C$65</f>
        <v>#VALUE!</v>
      </c>
      <c r="BV24" s="106" t="e">
        <f>BS24*Defaults!$C$66</f>
        <v>#VALUE!</v>
      </c>
      <c r="BW24" s="106" t="e">
        <f>BS24*Defaults!$C$67</f>
        <v>#VALUE!</v>
      </c>
      <c r="BX24" s="106" t="e">
        <f>Defaults!$C$73*BE24*Lifetime</f>
        <v>#VALUE!</v>
      </c>
      <c r="BY24" s="106">
        <f>IF($R24=Rural,$BX24*(Defaults!$C$82-Defaults!$C$76),0)</f>
        <v>0</v>
      </c>
      <c r="BZ24" s="106">
        <f>IF($R24=Rural,$BX24*(Defaults!$C$84-Defaults!$C$78),0)</f>
        <v>0</v>
      </c>
      <c r="CA24" s="106">
        <f>IF($R24=Rural,$BX24*(Defaults!$C$83-Defaults!$C$77),0)</f>
        <v>0</v>
      </c>
      <c r="CB24" s="106">
        <f>IF($R24=Rural,$BX24*(Defaults!$C$85-Defaults!$C$79),0)</f>
        <v>0</v>
      </c>
      <c r="CC24" s="106" t="e">
        <f>VLOOKUP(Q24,Defaults!$B$27:$D$40,3,FALSE)*VLOOKUP(O24,Defaults!$B$43:$C$45,2,FALSE)</f>
        <v>#N/A</v>
      </c>
      <c r="CD24" s="103" t="e">
        <f>MIN(SUM(X24:AB24),Defaults!$C$89*BE24)</f>
        <v>#VALUE!</v>
      </c>
      <c r="CE24" s="108" t="e">
        <f t="shared" si="12"/>
        <v>#N/A</v>
      </c>
      <c r="CF24" s="109" t="e">
        <f t="shared" si="10"/>
        <v>#N/A</v>
      </c>
      <c r="CG24" s="416"/>
    </row>
    <row r="25" spans="1:85" s="68" customFormat="1" ht="15" customHeight="1" x14ac:dyDescent="0.3">
      <c r="A25" s="70"/>
      <c r="B25" s="90" t="str">
        <f t="shared" si="2"/>
        <v/>
      </c>
      <c r="C25" s="116" t="str">
        <f>IFERROR("SALC"&amp;LEFT(L25,2)&amp;"_PP"&amp;M25&amp;"_"&amp;VLOOKUP(N25,Defaults!$F$10:$J$69,5,FALSE),"")</f>
        <v/>
      </c>
      <c r="D25" s="91"/>
      <c r="E25" s="110"/>
      <c r="F25" s="110"/>
      <c r="G25" s="92"/>
      <c r="H25" s="92"/>
      <c r="I25" s="92"/>
      <c r="J25" s="96"/>
      <c r="K25" s="111"/>
      <c r="L25" s="97"/>
      <c r="M25" s="97"/>
      <c r="N25" s="96"/>
      <c r="O25" s="97"/>
      <c r="P25" s="97"/>
      <c r="Q25" s="476"/>
      <c r="R25" s="95"/>
      <c r="S25" s="96"/>
      <c r="T25" s="98"/>
      <c r="U25" s="98"/>
      <c r="V25" s="110"/>
      <c r="W25" s="99"/>
      <c r="X25" s="100"/>
      <c r="Y25" s="99"/>
      <c r="Z25" s="99"/>
      <c r="AA25" s="99"/>
      <c r="AB25" s="101"/>
      <c r="AC25" s="102" t="str">
        <f t="shared" si="0"/>
        <v/>
      </c>
      <c r="AD25" s="98"/>
      <c r="AE25" s="96"/>
      <c r="AF25" s="468"/>
      <c r="AG25" s="104"/>
      <c r="AH25" s="469"/>
      <c r="AI25" s="98"/>
      <c r="AJ25" s="96"/>
      <c r="AK25" s="96"/>
      <c r="AL25" s="96"/>
      <c r="AM25" s="98"/>
      <c r="AN25" s="96"/>
      <c r="AO25" s="96"/>
      <c r="AP25" s="96"/>
      <c r="AQ25" s="98"/>
      <c r="AR25" s="96"/>
      <c r="AS25" s="96"/>
      <c r="AT25" s="430" t="str">
        <f>IFERROR(ROUNDDOWN(((X25)*(AF25/AE25)+Y25*(AF25/AE25)*(1-Defaults!$C$49)+Z25*(AF25/AE25)*(1-Defaults!$C$50)+AA25*(AF25/AE25)*(1-Defaults!$C$51)+AB25*Defaults!$C$20),0),"")</f>
        <v/>
      </c>
      <c r="AU25" s="103" t="b">
        <f>IF(AH25&gt;0,MAX(AH25,Defaults!C$20*SUM(AC25)))</f>
        <v>0</v>
      </c>
      <c r="AV25" s="430" t="str">
        <f>IF(AND(ISBLANK(AJ25),ISBLANK(AK25),ISBLANK(AL25)),"",ROUNDDOWN(IFERROR((SUM(X25:AA25))*AK25/AJ25+AB25*Defaults!$C$21,0),0))</f>
        <v/>
      </c>
      <c r="AW25" s="103" t="b">
        <f>IF(AND(NOT(ISBLANK(AJ25)),AJ25&lt;40),ROUNDDOWN(AL25*Defaults!C$21*AC25,0))</f>
        <v>0</v>
      </c>
      <c r="AX25" s="430" t="str">
        <f>IF(AND(ISBLANK(AN25),ISBLANK(AO25),ISBLANK(AP25)),"",ROUNDDOWN(IFERROR((SUM(X25:AA25))*AO25/AN25+AB25*Defaults!$C$22,0),0))</f>
        <v/>
      </c>
      <c r="AY25" s="103" t="b">
        <f>IF(AND(NOT(ISBLANK(AN25)),AN25&lt;40),ROUNDDOWN(AP25*Defaults!E$22*AC25,0))</f>
        <v>0</v>
      </c>
      <c r="AZ25" s="430" t="str">
        <f t="shared" si="1"/>
        <v/>
      </c>
      <c r="BA25" s="431" t="b">
        <f t="shared" si="3"/>
        <v>0</v>
      </c>
      <c r="BB25" s="432" t="str">
        <f>IF(S25=Defaults!$B$15,AZ25,IF(S25=Defaults!$B$14,MIN(AX25,AY25),IF(S25=Defaults!$B$13,MIN(AV25,AW25),IF(S25=Defaults!$B$12,MIN(AT25,AU25),""))))</f>
        <v/>
      </c>
      <c r="BC25" s="104"/>
      <c r="BD25" s="96"/>
      <c r="BE25" s="105" t="str">
        <f t="shared" si="4"/>
        <v/>
      </c>
      <c r="BF25" s="106" t="e">
        <f>IF(R25=Rural,VLOOKUP(N25,Defaults!$F$10:$I$69,4,FALSE),VLOOKUP(N25,Defaults!$F$10:$I$69,3,FALSE))*ISTEXT(R25)</f>
        <v>#N/A</v>
      </c>
      <c r="BG25" s="106" t="e">
        <f>IF(R25=Rural,VLOOKUP(N25,Defaults!$F$10:$I$69,3,FALSE),IF(BE25/SUM(X25:AB25)&gt;2.46,VLOOKUP(N25,Defaults!$F$10:$I$69,3,FALSE)*(1-MIN(0.3,0.07*((BE25/SUM(X25:AB25))-2.46)/2.46)),VLOOKUP(N25,Defaults!$F$10:$I$69,3,FALSE)))*ISTEXT(R25)</f>
        <v>#VALUE!</v>
      </c>
      <c r="BH25" s="106" t="e">
        <f t="shared" si="5"/>
        <v>#N/A</v>
      </c>
      <c r="BI25" s="106" t="e">
        <f t="shared" si="6"/>
        <v>#VALUE!</v>
      </c>
      <c r="BJ25" s="106" t="e">
        <f t="shared" si="7"/>
        <v>#N/A</v>
      </c>
      <c r="BK25" s="106" t="e">
        <f>$BJ25/Lifetime*VLOOKUP(VLOOKUP($N25,Defaults!$F$11:$K$70,6,FALSE)&amp;"_"&amp;$P25,'Auto GHG'!$C$36:$F$2517,4,FALSE)</f>
        <v>#N/A</v>
      </c>
      <c r="BL25" s="106" t="e">
        <f>$BJ25/Lifetime*VLOOKUP(VLOOKUP($N25,Defaults!$F$11:$K$70,6,FALSE)&amp;"_"&amp;$P25,'Auto Emissions'!$C$38:$P$2665,9,FALSE)/gPlb</f>
        <v>#N/A</v>
      </c>
      <c r="BM25" s="106" t="e">
        <f>$BJ25/Lifetime*VLOOKUP(VLOOKUP($N25,Defaults!$F$11:$K$70,6,FALSE)&amp;"_"&amp;$P25,'Auto Emissions'!$C$38:$P$2665,10,FALSE)/gPlb</f>
        <v>#N/A</v>
      </c>
      <c r="BN25" s="106" t="e">
        <f>$BJ25/Lifetime*VLOOKUP(VLOOKUP($N25,Defaults!$F$11:$K$70,6,FALSE)&amp;"_"&amp;$P25,'Auto Emissions'!$C$38:$P$2665,12,FALSE)/gPlb</f>
        <v>#N/A</v>
      </c>
      <c r="BO25" s="106" t="e">
        <f>$BJ25/Lifetime*VLOOKUP(VLOOKUP($N25,Defaults!$F$11:$K$70,6,FALSE)&amp;"_"&amp;$P25,'Auto Emissions'!$C$38:$P$2665,13,FALSE)/gPlb</f>
        <v>#N/A</v>
      </c>
      <c r="BP25" s="106" t="e">
        <f>$BJ25/Lifetime*VLOOKUP(VLOOKUP($N25,Defaults!$F$10:$K$69,6,FALSE)&amp;"_"&amp;$P25,'Gallon per VMT'!$C$29:$G$2000,5,FALSE)</f>
        <v>#N/A</v>
      </c>
      <c r="BQ25" s="107">
        <f>IF(R25="Rural",Defaults!$C$61,Defaults!$C$60)*ISTEXT(R25)</f>
        <v>0</v>
      </c>
      <c r="BR25" s="107">
        <f>Defaults!$C$60*ISTEXT(R25)</f>
        <v>0</v>
      </c>
      <c r="BS25" s="106" t="e">
        <f t="shared" si="11"/>
        <v>#VALUE!</v>
      </c>
      <c r="BT25" s="106" t="e">
        <f>BS25*Defaults!$C$64</f>
        <v>#VALUE!</v>
      </c>
      <c r="BU25" s="106" t="e">
        <f>BS25*Defaults!$C$65</f>
        <v>#VALUE!</v>
      </c>
      <c r="BV25" s="106" t="e">
        <f>BS25*Defaults!$C$66</f>
        <v>#VALUE!</v>
      </c>
      <c r="BW25" s="106" t="e">
        <f>BS25*Defaults!$C$67</f>
        <v>#VALUE!</v>
      </c>
      <c r="BX25" s="106" t="e">
        <f>Defaults!$C$73*BE25*Lifetime</f>
        <v>#VALUE!</v>
      </c>
      <c r="BY25" s="106">
        <f>IF($R25=Rural,$BX25*(Defaults!$C$82-Defaults!$C$76),0)</f>
        <v>0</v>
      </c>
      <c r="BZ25" s="106">
        <f>IF($R25=Rural,$BX25*(Defaults!$C$84-Defaults!$C$78),0)</f>
        <v>0</v>
      </c>
      <c r="CA25" s="106">
        <f>IF($R25=Rural,$BX25*(Defaults!$C$83-Defaults!$C$77),0)</f>
        <v>0</v>
      </c>
      <c r="CB25" s="106">
        <f>IF($R25=Rural,$BX25*(Defaults!$C$85-Defaults!$C$79),0)</f>
        <v>0</v>
      </c>
      <c r="CC25" s="106" t="e">
        <f>VLOOKUP(Q25,Defaults!$B$27:$D$40,3,FALSE)*VLOOKUP(O25,Defaults!$B$43:$C$45,2,FALSE)</f>
        <v>#N/A</v>
      </c>
      <c r="CD25" s="103" t="e">
        <f>MIN(SUM(X25:AB25),Defaults!$C$89*BE25)</f>
        <v>#VALUE!</v>
      </c>
      <c r="CE25" s="108" t="e">
        <f t="shared" si="12"/>
        <v>#N/A</v>
      </c>
      <c r="CF25" s="109" t="e">
        <f t="shared" si="10"/>
        <v>#N/A</v>
      </c>
      <c r="CG25" s="416"/>
    </row>
    <row r="26" spans="1:85" s="68" customFormat="1" ht="15" customHeight="1" x14ac:dyDescent="0.3">
      <c r="A26" s="70"/>
      <c r="B26" s="90" t="str">
        <f t="shared" si="2"/>
        <v/>
      </c>
      <c r="C26" s="116" t="str">
        <f>IFERROR("SALC"&amp;LEFT(L26,2)&amp;"_PP"&amp;M26&amp;"_"&amp;VLOOKUP(N26,Defaults!$F$10:$J$69,5,FALSE),"")</f>
        <v/>
      </c>
      <c r="D26" s="91"/>
      <c r="E26" s="91"/>
      <c r="F26" s="110"/>
      <c r="G26" s="92"/>
      <c r="H26" s="92"/>
      <c r="I26" s="92"/>
      <c r="J26" s="96"/>
      <c r="K26" s="111"/>
      <c r="L26" s="97"/>
      <c r="M26" s="97"/>
      <c r="N26" s="96"/>
      <c r="O26" s="97"/>
      <c r="P26" s="97"/>
      <c r="Q26" s="476"/>
      <c r="R26" s="95"/>
      <c r="S26" s="96"/>
      <c r="T26" s="98"/>
      <c r="U26" s="98"/>
      <c r="V26" s="110"/>
      <c r="W26" s="99"/>
      <c r="X26" s="100"/>
      <c r="Y26" s="99"/>
      <c r="Z26" s="99"/>
      <c r="AA26" s="99"/>
      <c r="AB26" s="101"/>
      <c r="AC26" s="102" t="str">
        <f t="shared" si="0"/>
        <v/>
      </c>
      <c r="AD26" s="98"/>
      <c r="AE26" s="96"/>
      <c r="AF26" s="468"/>
      <c r="AG26" s="104"/>
      <c r="AH26" s="469"/>
      <c r="AI26" s="98"/>
      <c r="AJ26" s="96"/>
      <c r="AK26" s="96"/>
      <c r="AL26" s="96"/>
      <c r="AM26" s="98"/>
      <c r="AN26" s="96"/>
      <c r="AO26" s="96"/>
      <c r="AP26" s="96"/>
      <c r="AQ26" s="98"/>
      <c r="AR26" s="96"/>
      <c r="AS26" s="96"/>
      <c r="AT26" s="430" t="str">
        <f>IFERROR(ROUNDDOWN(((X26)*(AF26/AE26)+Y26*(AF26/AE26)*(1-Defaults!$C$49)+Z26*(AF26/AE26)*(1-Defaults!$C$50)+AA26*(AF26/AE26)*(1-Defaults!$C$51)+AB26*Defaults!$C$20),0),"")</f>
        <v/>
      </c>
      <c r="AU26" s="103" t="b">
        <f>IF(AH26&gt;0,MAX(AH26,Defaults!C$20*SUM(AC26)))</f>
        <v>0</v>
      </c>
      <c r="AV26" s="430" t="str">
        <f>IF(AND(ISBLANK(AJ26),ISBLANK(AK26),ISBLANK(AL26)),"",ROUNDDOWN(IFERROR((SUM(X26:AA26))*AK26/AJ26+AB26*Defaults!$C$21,0),0))</f>
        <v/>
      </c>
      <c r="AW26" s="103" t="b">
        <f>IF(AND(NOT(ISBLANK(AJ26)),AJ26&lt;40),ROUNDDOWN(AL26*Defaults!C$21*AC26,0))</f>
        <v>0</v>
      </c>
      <c r="AX26" s="430" t="str">
        <f>IF(AND(ISBLANK(AN26),ISBLANK(AO26),ISBLANK(AP26)),"",ROUNDDOWN(IFERROR((SUM(X26:AA26))*AO26/AN26+AB26*Defaults!$C$22,0),0))</f>
        <v/>
      </c>
      <c r="AY26" s="103" t="b">
        <f>IF(AND(NOT(ISBLANK(AN26)),AN26&lt;40),ROUNDDOWN(AP26*Defaults!E$22*AC26,0))</f>
        <v>0</v>
      </c>
      <c r="AZ26" s="430" t="str">
        <f t="shared" si="1"/>
        <v/>
      </c>
      <c r="BA26" s="431" t="b">
        <f t="shared" si="3"/>
        <v>0</v>
      </c>
      <c r="BB26" s="432" t="str">
        <f>IF(S26=Defaults!$B$15,AZ26,IF(S26=Defaults!$B$14,MIN(AX26,AY26),IF(S26=Defaults!$B$13,MIN(AV26,AW26),IF(S26=Defaults!$B$12,MIN(AT26,AU26),""))))</f>
        <v/>
      </c>
      <c r="BC26" s="104"/>
      <c r="BD26" s="96"/>
      <c r="BE26" s="105" t="str">
        <f t="shared" si="4"/>
        <v/>
      </c>
      <c r="BF26" s="106" t="e">
        <f>IF(R26=Rural,VLOOKUP(N26,Defaults!$F$10:$I$69,4,FALSE),VLOOKUP(N26,Defaults!$F$10:$I$69,3,FALSE))*ISTEXT(R26)</f>
        <v>#N/A</v>
      </c>
      <c r="BG26" s="106" t="e">
        <f>IF(R26=Rural,VLOOKUP(N26,Defaults!$F$10:$I$69,3,FALSE),IF(BE26/SUM(X26:AB26)&gt;2.46,VLOOKUP(N26,Defaults!$F$10:$I$69,3,FALSE)*(1-MIN(0.3,0.07*((BE26/SUM(X26:AB26))-2.46)/2.46)),VLOOKUP(N26,Defaults!$F$10:$I$69,3,FALSE)))*ISTEXT(R26)</f>
        <v>#VALUE!</v>
      </c>
      <c r="BH26" s="106" t="e">
        <f t="shared" si="5"/>
        <v>#N/A</v>
      </c>
      <c r="BI26" s="106" t="e">
        <f t="shared" si="6"/>
        <v>#VALUE!</v>
      </c>
      <c r="BJ26" s="106" t="e">
        <f t="shared" si="7"/>
        <v>#N/A</v>
      </c>
      <c r="BK26" s="106" t="e">
        <f>$BJ26/Lifetime*VLOOKUP(VLOOKUP($N26,Defaults!$F$11:$K$70,6,FALSE)&amp;"_"&amp;$P26,'Auto GHG'!$C$36:$F$2517,4,FALSE)</f>
        <v>#N/A</v>
      </c>
      <c r="BL26" s="106" t="e">
        <f>$BJ26/Lifetime*VLOOKUP(VLOOKUP($N26,Defaults!$F$11:$K$70,6,FALSE)&amp;"_"&amp;$P26,'Auto Emissions'!$C$38:$P$2665,9,FALSE)/gPlb</f>
        <v>#N/A</v>
      </c>
      <c r="BM26" s="106" t="e">
        <f>$BJ26/Lifetime*VLOOKUP(VLOOKUP($N26,Defaults!$F$11:$K$70,6,FALSE)&amp;"_"&amp;$P26,'Auto Emissions'!$C$38:$P$2665,10,FALSE)/gPlb</f>
        <v>#N/A</v>
      </c>
      <c r="BN26" s="106" t="e">
        <f>$BJ26/Lifetime*VLOOKUP(VLOOKUP($N26,Defaults!$F$11:$K$70,6,FALSE)&amp;"_"&amp;$P26,'Auto Emissions'!$C$38:$P$2665,12,FALSE)/gPlb</f>
        <v>#N/A</v>
      </c>
      <c r="BO26" s="106" t="e">
        <f>$BJ26/Lifetime*VLOOKUP(VLOOKUP($N26,Defaults!$F$11:$K$70,6,FALSE)&amp;"_"&amp;$P26,'Auto Emissions'!$C$38:$P$2665,13,FALSE)/gPlb</f>
        <v>#N/A</v>
      </c>
      <c r="BP26" s="106" t="e">
        <f>$BJ26/Lifetime*VLOOKUP(VLOOKUP($N26,Defaults!$F$10:$K$69,6,FALSE)&amp;"_"&amp;$P26,'Gallon per VMT'!$C$29:$G$2000,5,FALSE)</f>
        <v>#N/A</v>
      </c>
      <c r="BQ26" s="107">
        <f>IF(R26="Rural",Defaults!$C$61,Defaults!$C$60)*ISTEXT(R26)</f>
        <v>0</v>
      </c>
      <c r="BR26" s="107">
        <f>Defaults!$C$60*ISTEXT(R26)</f>
        <v>0</v>
      </c>
      <c r="BS26" s="106" t="e">
        <f t="shared" si="11"/>
        <v>#VALUE!</v>
      </c>
      <c r="BT26" s="106" t="e">
        <f>BS26*Defaults!$C$64</f>
        <v>#VALUE!</v>
      </c>
      <c r="BU26" s="106" t="e">
        <f>BS26*Defaults!$C$65</f>
        <v>#VALUE!</v>
      </c>
      <c r="BV26" s="106" t="e">
        <f>BS26*Defaults!$C$66</f>
        <v>#VALUE!</v>
      </c>
      <c r="BW26" s="106" t="e">
        <f>BS26*Defaults!$C$67</f>
        <v>#VALUE!</v>
      </c>
      <c r="BX26" s="106" t="e">
        <f>Defaults!$C$73*BE26*Lifetime</f>
        <v>#VALUE!</v>
      </c>
      <c r="BY26" s="106">
        <f>IF($R26=Rural,$BX26*(Defaults!$C$82-Defaults!$C$76),0)</f>
        <v>0</v>
      </c>
      <c r="BZ26" s="106">
        <f>IF($R26=Rural,$BX26*(Defaults!$C$84-Defaults!$C$78),0)</f>
        <v>0</v>
      </c>
      <c r="CA26" s="106">
        <f>IF($R26=Rural,$BX26*(Defaults!$C$83-Defaults!$C$77),0)</f>
        <v>0</v>
      </c>
      <c r="CB26" s="106">
        <f>IF($R26=Rural,$BX26*(Defaults!$C$85-Defaults!$C$79),0)</f>
        <v>0</v>
      </c>
      <c r="CC26" s="106" t="e">
        <f>VLOOKUP(Q26,Defaults!$B$27:$D$40,3,FALSE)*VLOOKUP(O26,Defaults!$B$43:$C$45,2,FALSE)</f>
        <v>#N/A</v>
      </c>
      <c r="CD26" s="103" t="e">
        <f>MIN(SUM(X26:AB26),Defaults!$C$89*BE26)</f>
        <v>#VALUE!</v>
      </c>
      <c r="CE26" s="108" t="e">
        <f t="shared" si="12"/>
        <v>#N/A</v>
      </c>
      <c r="CF26" s="109" t="e">
        <f t="shared" si="10"/>
        <v>#N/A</v>
      </c>
      <c r="CG26" s="416"/>
    </row>
    <row r="27" spans="1:85" s="68" customFormat="1" ht="15" customHeight="1" x14ac:dyDescent="0.3">
      <c r="A27" s="71"/>
      <c r="B27" s="90" t="str">
        <f t="shared" si="2"/>
        <v/>
      </c>
      <c r="C27" s="116" t="str">
        <f>IFERROR("SALC"&amp;LEFT(L27,2)&amp;"_PP"&amp;M27&amp;"_"&amp;VLOOKUP(N27,Defaults!$F$10:$J$69,5,FALSE),"")</f>
        <v/>
      </c>
      <c r="D27" s="91"/>
      <c r="E27" s="443"/>
      <c r="F27" s="112"/>
      <c r="G27" s="92"/>
      <c r="H27" s="92"/>
      <c r="I27" s="92"/>
      <c r="J27" s="96"/>
      <c r="K27" s="440"/>
      <c r="L27" s="97"/>
      <c r="M27" s="97"/>
      <c r="N27" s="96"/>
      <c r="O27" s="97"/>
      <c r="P27" s="97"/>
      <c r="Q27" s="476"/>
      <c r="R27" s="95"/>
      <c r="S27" s="96"/>
      <c r="T27" s="98"/>
      <c r="U27" s="98"/>
      <c r="V27" s="443"/>
      <c r="W27" s="99"/>
      <c r="X27" s="100"/>
      <c r="Y27" s="99"/>
      <c r="Z27" s="99"/>
      <c r="AA27" s="99"/>
      <c r="AB27" s="101"/>
      <c r="AC27" s="102" t="str">
        <f t="shared" si="0"/>
        <v/>
      </c>
      <c r="AD27" s="98"/>
      <c r="AE27" s="96"/>
      <c r="AF27" s="468"/>
      <c r="AG27" s="104"/>
      <c r="AH27" s="469"/>
      <c r="AI27" s="98"/>
      <c r="AJ27" s="96"/>
      <c r="AK27" s="96"/>
      <c r="AL27" s="96"/>
      <c r="AM27" s="98"/>
      <c r="AN27" s="96"/>
      <c r="AO27" s="96"/>
      <c r="AP27" s="96"/>
      <c r="AQ27" s="98"/>
      <c r="AR27" s="96"/>
      <c r="AS27" s="96"/>
      <c r="AT27" s="430" t="str">
        <f>IFERROR(ROUNDDOWN(((X27)*(AF27/AE27)+Y27*(AF27/AE27)*(1-Defaults!$C$49)+Z27*(AF27/AE27)*(1-Defaults!$C$50)+AA27*(AF27/AE27)*(1-Defaults!$C$51)+AB27*Defaults!$C$20),0),"")</f>
        <v/>
      </c>
      <c r="AU27" s="103" t="b">
        <f>IF(AH27&gt;0,MAX(AH27,Defaults!C$20*SUM(AC27)))</f>
        <v>0</v>
      </c>
      <c r="AV27" s="430" t="str">
        <f>IF(AND(ISBLANK(AJ27),ISBLANK(AK27),ISBLANK(AL27)),"",ROUNDDOWN(IFERROR((SUM(X27:AA27))*AK27/AJ27+AB27*Defaults!$C$21,0),0))</f>
        <v/>
      </c>
      <c r="AW27" s="103" t="b">
        <f>IF(AND(NOT(ISBLANK(AJ27)),AJ27&lt;40),ROUNDDOWN(AL27*Defaults!C$21*AC27,0))</f>
        <v>0</v>
      </c>
      <c r="AX27" s="430" t="str">
        <f>IF(AND(ISBLANK(AN27),ISBLANK(AO27),ISBLANK(AP27)),"",ROUNDDOWN(IFERROR((SUM(X27:AA27))*AO27/AN27+AB27*Defaults!$C$22,0),0))</f>
        <v/>
      </c>
      <c r="AY27" s="103" t="b">
        <f>IF(AND(NOT(ISBLANK(AN27)),AN27&lt;40),ROUNDDOWN(AP27*Defaults!E$22*AC27,0))</f>
        <v>0</v>
      </c>
      <c r="AZ27" s="430" t="str">
        <f t="shared" si="1"/>
        <v/>
      </c>
      <c r="BA27" s="431" t="b">
        <f t="shared" si="3"/>
        <v>0</v>
      </c>
      <c r="BB27" s="432" t="str">
        <f>IF(S27=Defaults!$B$15,AZ27,IF(S27=Defaults!$B$14,MIN(AX27,AY27),IF(S27=Defaults!$B$13,MIN(AV27,AW27),IF(S27=Defaults!$B$12,MIN(AT27,AU27),""))))</f>
        <v/>
      </c>
      <c r="BC27" s="104"/>
      <c r="BD27" s="96"/>
      <c r="BE27" s="105" t="str">
        <f t="shared" si="4"/>
        <v/>
      </c>
      <c r="BF27" s="106" t="e">
        <f>IF(R27=Rural,VLOOKUP(N27,Defaults!$F$10:$I$69,4,FALSE),VLOOKUP(N27,Defaults!$F$10:$I$69,3,FALSE))*ISTEXT(R27)</f>
        <v>#N/A</v>
      </c>
      <c r="BG27" s="106" t="e">
        <f>IF(R27=Rural,VLOOKUP(N27,Defaults!$F$10:$I$69,3,FALSE),IF(BE27/SUM(X27:AB27)&gt;2.46,VLOOKUP(N27,Defaults!$F$10:$I$69,3,FALSE)*(1-MIN(0.3,0.07*((BE27/SUM(X27:AB27))-2.46)/2.46)),VLOOKUP(N27,Defaults!$F$10:$I$69,3,FALSE)))*ISTEXT(R27)</f>
        <v>#VALUE!</v>
      </c>
      <c r="BH27" s="106" t="e">
        <f t="shared" si="5"/>
        <v>#N/A</v>
      </c>
      <c r="BI27" s="106" t="e">
        <f t="shared" si="6"/>
        <v>#VALUE!</v>
      </c>
      <c r="BJ27" s="106" t="e">
        <f t="shared" si="7"/>
        <v>#N/A</v>
      </c>
      <c r="BK27" s="106" t="e">
        <f>$BJ27/Lifetime*VLOOKUP(VLOOKUP($N27,Defaults!$F$11:$K$70,6,FALSE)&amp;"_"&amp;$P27,'Auto GHG'!$C$36:$F$2517,4,FALSE)</f>
        <v>#N/A</v>
      </c>
      <c r="BL27" s="106" t="e">
        <f>$BJ27/Lifetime*VLOOKUP(VLOOKUP($N27,Defaults!$F$11:$K$70,6,FALSE)&amp;"_"&amp;$P27,'Auto Emissions'!$C$38:$P$2665,9,FALSE)/gPlb</f>
        <v>#N/A</v>
      </c>
      <c r="BM27" s="106" t="e">
        <f>$BJ27/Lifetime*VLOOKUP(VLOOKUP($N27,Defaults!$F$11:$K$70,6,FALSE)&amp;"_"&amp;$P27,'Auto Emissions'!$C$38:$P$2665,10,FALSE)/gPlb</f>
        <v>#N/A</v>
      </c>
      <c r="BN27" s="106" t="e">
        <f>$BJ27/Lifetime*VLOOKUP(VLOOKUP($N27,Defaults!$F$11:$K$70,6,FALSE)&amp;"_"&amp;$P27,'Auto Emissions'!$C$38:$P$2665,12,FALSE)/gPlb</f>
        <v>#N/A</v>
      </c>
      <c r="BO27" s="106" t="e">
        <f>$BJ27/Lifetime*VLOOKUP(VLOOKUP($N27,Defaults!$F$11:$K$70,6,FALSE)&amp;"_"&amp;$P27,'Auto Emissions'!$C$38:$P$2665,13,FALSE)/gPlb</f>
        <v>#N/A</v>
      </c>
      <c r="BP27" s="106" t="e">
        <f>$BJ27/Lifetime*VLOOKUP(VLOOKUP($N27,Defaults!$F$10:$K$69,6,FALSE)&amp;"_"&amp;$P27,'Gallon per VMT'!$C$29:$G$2000,5,FALSE)</f>
        <v>#N/A</v>
      </c>
      <c r="BQ27" s="107">
        <f>IF(R27="Rural",Defaults!$C$61,Defaults!$C$60)*ISTEXT(R27)</f>
        <v>0</v>
      </c>
      <c r="BR27" s="107">
        <f>Defaults!$C$60*ISTEXT(R27)</f>
        <v>0</v>
      </c>
      <c r="BS27" s="106" t="e">
        <f t="shared" si="11"/>
        <v>#VALUE!</v>
      </c>
      <c r="BT27" s="106" t="e">
        <f>BS27*Defaults!$C$64</f>
        <v>#VALUE!</v>
      </c>
      <c r="BU27" s="106" t="e">
        <f>BS27*Defaults!$C$65</f>
        <v>#VALUE!</v>
      </c>
      <c r="BV27" s="106" t="e">
        <f>BS27*Defaults!$C$66</f>
        <v>#VALUE!</v>
      </c>
      <c r="BW27" s="106" t="e">
        <f>BS27*Defaults!$C$67</f>
        <v>#VALUE!</v>
      </c>
      <c r="BX27" s="106" t="e">
        <f>Defaults!$C$73*BE27*Lifetime</f>
        <v>#VALUE!</v>
      </c>
      <c r="BY27" s="106">
        <f>IF($R27=Rural,$BX27*(Defaults!$C$82-Defaults!$C$76),0)</f>
        <v>0</v>
      </c>
      <c r="BZ27" s="106">
        <f>IF($R27=Rural,$BX27*(Defaults!$C$84-Defaults!$C$78),0)</f>
        <v>0</v>
      </c>
      <c r="CA27" s="106">
        <f>IF($R27=Rural,$BX27*(Defaults!$C$83-Defaults!$C$77),0)</f>
        <v>0</v>
      </c>
      <c r="CB27" s="106">
        <f>IF($R27=Rural,$BX27*(Defaults!$C$85-Defaults!$C$79),0)</f>
        <v>0</v>
      </c>
      <c r="CC27" s="106" t="e">
        <f>VLOOKUP(Q27,Defaults!$B$27:$D$40,3,FALSE)*VLOOKUP(O27,Defaults!$B$43:$C$45,2,FALSE)</f>
        <v>#N/A</v>
      </c>
      <c r="CD27" s="103" t="e">
        <f>MIN(SUM(X27:AB27),Defaults!$C$89*BE27)</f>
        <v>#VALUE!</v>
      </c>
      <c r="CE27" s="108" t="e">
        <f t="shared" si="12"/>
        <v>#N/A</v>
      </c>
      <c r="CF27" s="109" t="e">
        <f t="shared" si="10"/>
        <v>#N/A</v>
      </c>
      <c r="CG27" s="416"/>
    </row>
    <row r="28" spans="1:85" s="68" customFormat="1" ht="15" customHeight="1" x14ac:dyDescent="0.3">
      <c r="A28" s="72"/>
      <c r="B28" s="90" t="str">
        <f t="shared" si="2"/>
        <v/>
      </c>
      <c r="C28" s="116" t="str">
        <f>IFERROR("SALC"&amp;LEFT(L28,2)&amp;"_PP"&amp;M28&amp;"_"&amp;VLOOKUP(N28,Defaults!$F$10:$J$69,5,FALSE),"")</f>
        <v/>
      </c>
      <c r="D28" s="91"/>
      <c r="E28" s="91"/>
      <c r="F28" s="113"/>
      <c r="G28" s="92"/>
      <c r="H28" s="92"/>
      <c r="I28" s="92"/>
      <c r="J28" s="96"/>
      <c r="K28" s="439"/>
      <c r="L28" s="97"/>
      <c r="M28" s="97"/>
      <c r="N28" s="96"/>
      <c r="O28" s="97"/>
      <c r="P28" s="97"/>
      <c r="Q28" s="476"/>
      <c r="R28" s="95"/>
      <c r="S28" s="96"/>
      <c r="T28" s="98"/>
      <c r="U28" s="98"/>
      <c r="V28" s="442"/>
      <c r="W28" s="99"/>
      <c r="X28" s="100"/>
      <c r="Y28" s="99"/>
      <c r="Z28" s="99"/>
      <c r="AA28" s="99"/>
      <c r="AB28" s="101"/>
      <c r="AC28" s="102" t="str">
        <f t="shared" si="0"/>
        <v/>
      </c>
      <c r="AD28" s="98"/>
      <c r="AE28" s="96"/>
      <c r="AF28" s="468"/>
      <c r="AG28" s="104"/>
      <c r="AH28" s="469"/>
      <c r="AI28" s="98"/>
      <c r="AJ28" s="96"/>
      <c r="AK28" s="96"/>
      <c r="AL28" s="96"/>
      <c r="AM28" s="98"/>
      <c r="AN28" s="96"/>
      <c r="AO28" s="96"/>
      <c r="AP28" s="96"/>
      <c r="AQ28" s="98"/>
      <c r="AR28" s="96"/>
      <c r="AS28" s="96"/>
      <c r="AT28" s="430" t="str">
        <f>IFERROR(ROUNDDOWN(((X28)*(AF28/AE28)+Y28*(AF28/AE28)*(1-Defaults!$C$49)+Z28*(AF28/AE28)*(1-Defaults!$C$50)+AA28*(AF28/AE28)*(1-Defaults!$C$51)+AB28*Defaults!$C$20),0),"")</f>
        <v/>
      </c>
      <c r="AU28" s="103" t="b">
        <f>IF(AH28&gt;0,MAX(AH28,Defaults!C$20*SUM(AC28)))</f>
        <v>0</v>
      </c>
      <c r="AV28" s="430" t="str">
        <f>IF(AND(ISBLANK(AJ28),ISBLANK(AK28),ISBLANK(AL28)),"",ROUNDDOWN(IFERROR((SUM(X28:AA28))*AK28/AJ28+AB28*Defaults!$C$21,0),0))</f>
        <v/>
      </c>
      <c r="AW28" s="103" t="b">
        <f>IF(AND(NOT(ISBLANK(AJ28)),AJ28&lt;40),ROUNDDOWN(AL28*Defaults!C$21*AC28,0))</f>
        <v>0</v>
      </c>
      <c r="AX28" s="430" t="str">
        <f>IF(AND(ISBLANK(AN28),ISBLANK(AO28),ISBLANK(AP28)),"",ROUNDDOWN(IFERROR((SUM(X28:AA28))*AO28/AN28+AB28*Defaults!$C$22,0),0))</f>
        <v/>
      </c>
      <c r="AY28" s="103" t="b">
        <f>IF(AND(NOT(ISBLANK(AN28)),AN28&lt;40),ROUNDDOWN(AP28*Defaults!E$22*AC28,0))</f>
        <v>0</v>
      </c>
      <c r="AZ28" s="430" t="str">
        <f t="shared" si="1"/>
        <v/>
      </c>
      <c r="BA28" s="431" t="b">
        <f t="shared" si="3"/>
        <v>0</v>
      </c>
      <c r="BB28" s="432" t="str">
        <f>IF(S28=Defaults!$B$15,AZ28,IF(S28=Defaults!$B$14,MIN(AX28,AY28),IF(S28=Defaults!$B$13,MIN(AV28,AW28),IF(S28=Defaults!$B$12,MIN(AT28,AU28),""))))</f>
        <v/>
      </c>
      <c r="BC28" s="104"/>
      <c r="BD28" s="96"/>
      <c r="BE28" s="105" t="str">
        <f t="shared" si="4"/>
        <v/>
      </c>
      <c r="BF28" s="106" t="e">
        <f>IF(R28=Rural,VLOOKUP(N28,Defaults!$F$10:$I$69,4,FALSE),VLOOKUP(N28,Defaults!$F$10:$I$69,3,FALSE))*ISTEXT(R28)</f>
        <v>#N/A</v>
      </c>
      <c r="BG28" s="106" t="e">
        <f>IF(R28=Rural,VLOOKUP(N28,Defaults!$F$10:$I$69,3,FALSE),IF(BE28/SUM(X28:AB28)&gt;2.46,VLOOKUP(N28,Defaults!$F$10:$I$69,3,FALSE)*(1-MIN(0.3,0.07*((BE28/SUM(X28:AB28))-2.46)/2.46)),VLOOKUP(N28,Defaults!$F$10:$I$69,3,FALSE)))*ISTEXT(R28)</f>
        <v>#VALUE!</v>
      </c>
      <c r="BH28" s="106" t="e">
        <f t="shared" si="5"/>
        <v>#N/A</v>
      </c>
      <c r="BI28" s="106" t="e">
        <f t="shared" si="6"/>
        <v>#VALUE!</v>
      </c>
      <c r="BJ28" s="106" t="e">
        <f t="shared" si="7"/>
        <v>#N/A</v>
      </c>
      <c r="BK28" s="106" t="e">
        <f>$BJ28/Lifetime*VLOOKUP(VLOOKUP($N28,Defaults!$F$11:$K$70,6,FALSE)&amp;"_"&amp;$P28,'Auto GHG'!$C$36:$F$2517,4,FALSE)</f>
        <v>#N/A</v>
      </c>
      <c r="BL28" s="106" t="e">
        <f>$BJ28/Lifetime*VLOOKUP(VLOOKUP($N28,Defaults!$F$11:$K$70,6,FALSE)&amp;"_"&amp;$P28,'Auto Emissions'!$C$38:$P$2665,9,FALSE)/gPlb</f>
        <v>#N/A</v>
      </c>
      <c r="BM28" s="106" t="e">
        <f>$BJ28/Lifetime*VLOOKUP(VLOOKUP($N28,Defaults!$F$11:$K$70,6,FALSE)&amp;"_"&amp;$P28,'Auto Emissions'!$C$38:$P$2665,10,FALSE)/gPlb</f>
        <v>#N/A</v>
      </c>
      <c r="BN28" s="106" t="e">
        <f>$BJ28/Lifetime*VLOOKUP(VLOOKUP($N28,Defaults!$F$11:$K$70,6,FALSE)&amp;"_"&amp;$P28,'Auto Emissions'!$C$38:$P$2665,12,FALSE)/gPlb</f>
        <v>#N/A</v>
      </c>
      <c r="BO28" s="106" t="e">
        <f>$BJ28/Lifetime*VLOOKUP(VLOOKUP($N28,Defaults!$F$11:$K$70,6,FALSE)&amp;"_"&amp;$P28,'Auto Emissions'!$C$38:$P$2665,13,FALSE)/gPlb</f>
        <v>#N/A</v>
      </c>
      <c r="BP28" s="106" t="e">
        <f>$BJ28/Lifetime*VLOOKUP(VLOOKUP($N28,Defaults!$F$10:$K$69,6,FALSE)&amp;"_"&amp;$P28,'Gallon per VMT'!$C$29:$G$2000,5,FALSE)</f>
        <v>#N/A</v>
      </c>
      <c r="BQ28" s="107">
        <f>IF(R28="Rural",Defaults!$C$61,Defaults!$C$60)*ISTEXT(R28)</f>
        <v>0</v>
      </c>
      <c r="BR28" s="107">
        <f>Defaults!$C$60*ISTEXT(R28)</f>
        <v>0</v>
      </c>
      <c r="BS28" s="106" t="e">
        <f t="shared" si="11"/>
        <v>#VALUE!</v>
      </c>
      <c r="BT28" s="106" t="e">
        <f>BS28*Defaults!$C$64</f>
        <v>#VALUE!</v>
      </c>
      <c r="BU28" s="106" t="e">
        <f>BS28*Defaults!$C$65</f>
        <v>#VALUE!</v>
      </c>
      <c r="BV28" s="106" t="e">
        <f>BS28*Defaults!$C$66</f>
        <v>#VALUE!</v>
      </c>
      <c r="BW28" s="106" t="e">
        <f>BS28*Defaults!$C$67</f>
        <v>#VALUE!</v>
      </c>
      <c r="BX28" s="106" t="e">
        <f>Defaults!$C$73*BE28*Lifetime</f>
        <v>#VALUE!</v>
      </c>
      <c r="BY28" s="106">
        <f>IF($R28=Rural,$BX28*(Defaults!$C$82-Defaults!$C$76),0)</f>
        <v>0</v>
      </c>
      <c r="BZ28" s="106">
        <f>IF($R28=Rural,$BX28*(Defaults!$C$84-Defaults!$C$78),0)</f>
        <v>0</v>
      </c>
      <c r="CA28" s="106">
        <f>IF($R28=Rural,$BX28*(Defaults!$C$83-Defaults!$C$77),0)</f>
        <v>0</v>
      </c>
      <c r="CB28" s="106">
        <f>IF($R28=Rural,$BX28*(Defaults!$C$85-Defaults!$C$79),0)</f>
        <v>0</v>
      </c>
      <c r="CC28" s="106" t="e">
        <f>VLOOKUP(Q28,Defaults!$B$27:$D$40,3,FALSE)*VLOOKUP(O28,Defaults!$B$43:$C$45,2,FALSE)</f>
        <v>#N/A</v>
      </c>
      <c r="CD28" s="103" t="e">
        <f>MIN(SUM(X28:AB28),Defaults!$C$89*BE28)</f>
        <v>#VALUE!</v>
      </c>
      <c r="CE28" s="108" t="e">
        <f t="shared" si="12"/>
        <v>#N/A</v>
      </c>
      <c r="CF28" s="109" t="e">
        <f t="shared" si="10"/>
        <v>#N/A</v>
      </c>
      <c r="CG28" s="416"/>
    </row>
    <row r="29" spans="1:85" s="68" customFormat="1" ht="15" customHeight="1" x14ac:dyDescent="0.3">
      <c r="A29" s="73"/>
      <c r="B29" s="90" t="str">
        <f t="shared" si="2"/>
        <v/>
      </c>
      <c r="C29" s="116" t="str">
        <f>IFERROR("SALC"&amp;LEFT(L29,2)&amp;"_PP"&amp;M29&amp;"_"&amp;VLOOKUP(N29,Defaults!$F$10:$J$69,5,FALSE),"")</f>
        <v/>
      </c>
      <c r="D29" s="91"/>
      <c r="E29" s="91"/>
      <c r="F29" s="110"/>
      <c r="G29" s="92"/>
      <c r="H29" s="92"/>
      <c r="I29" s="92"/>
      <c r="J29" s="96"/>
      <c r="K29" s="111"/>
      <c r="L29" s="97"/>
      <c r="M29" s="97"/>
      <c r="N29" s="96"/>
      <c r="O29" s="97"/>
      <c r="P29" s="97"/>
      <c r="Q29" s="476"/>
      <c r="R29" s="95"/>
      <c r="S29" s="96"/>
      <c r="T29" s="98"/>
      <c r="U29" s="98"/>
      <c r="V29" s="110"/>
      <c r="W29" s="99"/>
      <c r="X29" s="100"/>
      <c r="Y29" s="99"/>
      <c r="Z29" s="99"/>
      <c r="AA29" s="99"/>
      <c r="AB29" s="101"/>
      <c r="AC29" s="102" t="str">
        <f t="shared" si="0"/>
        <v/>
      </c>
      <c r="AD29" s="98"/>
      <c r="AE29" s="96"/>
      <c r="AF29" s="468"/>
      <c r="AG29" s="104"/>
      <c r="AH29" s="469"/>
      <c r="AI29" s="98"/>
      <c r="AJ29" s="96"/>
      <c r="AK29" s="96"/>
      <c r="AL29" s="96"/>
      <c r="AM29" s="98"/>
      <c r="AN29" s="96"/>
      <c r="AO29" s="96"/>
      <c r="AP29" s="96"/>
      <c r="AQ29" s="98"/>
      <c r="AR29" s="96"/>
      <c r="AS29" s="96"/>
      <c r="AT29" s="430" t="str">
        <f>IFERROR(ROUNDDOWN(((X29)*(AF29/AE29)+Y29*(AF29/AE29)*(1-Defaults!$C$49)+Z29*(AF29/AE29)*(1-Defaults!$C$50)+AA29*(AF29/AE29)*(1-Defaults!$C$51)+AB29*Defaults!$C$20),0),"")</f>
        <v/>
      </c>
      <c r="AU29" s="103" t="b">
        <f>IF(AH29&gt;0,MAX(AH29,Defaults!C$20*SUM(AC29)))</f>
        <v>0</v>
      </c>
      <c r="AV29" s="430" t="str">
        <f>IF(AND(ISBLANK(AJ29),ISBLANK(AK29),ISBLANK(AL29)),"",ROUNDDOWN(IFERROR((SUM(X29:AA29))*AK29/AJ29+AB29*Defaults!$C$21,0),0))</f>
        <v/>
      </c>
      <c r="AW29" s="103" t="b">
        <f>IF(AND(NOT(ISBLANK(AJ29)),AJ29&lt;40),ROUNDDOWN(AL29*Defaults!C$21*AC29,0))</f>
        <v>0</v>
      </c>
      <c r="AX29" s="430" t="str">
        <f>IF(AND(ISBLANK(AN29),ISBLANK(AO29),ISBLANK(AP29)),"",ROUNDDOWN(IFERROR((SUM(X29:AA29))*AO29/AN29+AB29*Defaults!$C$22,0),0))</f>
        <v/>
      </c>
      <c r="AY29" s="103" t="b">
        <f>IF(AND(NOT(ISBLANK(AN29)),AN29&lt;40),ROUNDDOWN(AP29*Defaults!E$22*AC29,0))</f>
        <v>0</v>
      </c>
      <c r="AZ29" s="430" t="str">
        <f t="shared" si="1"/>
        <v/>
      </c>
      <c r="BA29" s="431" t="b">
        <f t="shared" si="3"/>
        <v>0</v>
      </c>
      <c r="BB29" s="432" t="str">
        <f>IF(S29=Defaults!$B$15,AZ29,IF(S29=Defaults!$B$14,MIN(AX29,AY29),IF(S29=Defaults!$B$13,MIN(AV29,AW29),IF(S29=Defaults!$B$12,MIN(AT29,AU29),""))))</f>
        <v/>
      </c>
      <c r="BC29" s="104"/>
      <c r="BD29" s="96"/>
      <c r="BE29" s="105" t="str">
        <f t="shared" si="4"/>
        <v/>
      </c>
      <c r="BF29" s="106" t="e">
        <f>IF(R29=Rural,VLOOKUP(N29,Defaults!$F$10:$I$69,4,FALSE),VLOOKUP(N29,Defaults!$F$10:$I$69,3,FALSE))*ISTEXT(R29)</f>
        <v>#N/A</v>
      </c>
      <c r="BG29" s="106" t="e">
        <f>IF(R29=Rural,VLOOKUP(N29,Defaults!$F$10:$I$69,3,FALSE),IF(BE29/SUM(X29:AB29)&gt;2.46,VLOOKUP(N29,Defaults!$F$10:$I$69,3,FALSE)*(1-MIN(0.3,0.07*((BE29/SUM(X29:AB29))-2.46)/2.46)),VLOOKUP(N29,Defaults!$F$10:$I$69,3,FALSE)))*ISTEXT(R29)</f>
        <v>#VALUE!</v>
      </c>
      <c r="BH29" s="106" t="e">
        <f t="shared" si="5"/>
        <v>#N/A</v>
      </c>
      <c r="BI29" s="106" t="e">
        <f t="shared" si="6"/>
        <v>#VALUE!</v>
      </c>
      <c r="BJ29" s="106" t="e">
        <f t="shared" si="7"/>
        <v>#N/A</v>
      </c>
      <c r="BK29" s="106" t="e">
        <f>$BJ29/Lifetime*VLOOKUP(VLOOKUP($N29,Defaults!$F$11:$K$70,6,FALSE)&amp;"_"&amp;$P29,'Auto GHG'!$C$36:$F$2517,4,FALSE)</f>
        <v>#N/A</v>
      </c>
      <c r="BL29" s="106" t="e">
        <f>$BJ29/Lifetime*VLOOKUP(VLOOKUP($N29,Defaults!$F$11:$K$70,6,FALSE)&amp;"_"&amp;$P29,'Auto Emissions'!$C$38:$P$2665,9,FALSE)/gPlb</f>
        <v>#N/A</v>
      </c>
      <c r="BM29" s="106" t="e">
        <f>$BJ29/Lifetime*VLOOKUP(VLOOKUP($N29,Defaults!$F$11:$K$70,6,FALSE)&amp;"_"&amp;$P29,'Auto Emissions'!$C$38:$P$2665,10,FALSE)/gPlb</f>
        <v>#N/A</v>
      </c>
      <c r="BN29" s="106" t="e">
        <f>$BJ29/Lifetime*VLOOKUP(VLOOKUP($N29,Defaults!$F$11:$K$70,6,FALSE)&amp;"_"&amp;$P29,'Auto Emissions'!$C$38:$P$2665,12,FALSE)/gPlb</f>
        <v>#N/A</v>
      </c>
      <c r="BO29" s="106" t="e">
        <f>$BJ29/Lifetime*VLOOKUP(VLOOKUP($N29,Defaults!$F$11:$K$70,6,FALSE)&amp;"_"&amp;$P29,'Auto Emissions'!$C$38:$P$2665,13,FALSE)/gPlb</f>
        <v>#N/A</v>
      </c>
      <c r="BP29" s="106" t="e">
        <f>$BJ29/Lifetime*VLOOKUP(VLOOKUP($N29,Defaults!$F$10:$K$69,6,FALSE)&amp;"_"&amp;$P29,'Gallon per VMT'!$C$29:$G$2000,5,FALSE)</f>
        <v>#N/A</v>
      </c>
      <c r="BQ29" s="107">
        <f>IF(R29="Rural",Defaults!$C$61,Defaults!$C$60)*ISTEXT(R29)</f>
        <v>0</v>
      </c>
      <c r="BR29" s="107">
        <f>Defaults!$C$60*ISTEXT(R29)</f>
        <v>0</v>
      </c>
      <c r="BS29" s="106" t="e">
        <f t="shared" si="11"/>
        <v>#VALUE!</v>
      </c>
      <c r="BT29" s="106" t="e">
        <f>BS29*Defaults!$C$64</f>
        <v>#VALUE!</v>
      </c>
      <c r="BU29" s="106" t="e">
        <f>BS29*Defaults!$C$65</f>
        <v>#VALUE!</v>
      </c>
      <c r="BV29" s="106" t="e">
        <f>BS29*Defaults!$C$66</f>
        <v>#VALUE!</v>
      </c>
      <c r="BW29" s="106" t="e">
        <f>BS29*Defaults!$C$67</f>
        <v>#VALUE!</v>
      </c>
      <c r="BX29" s="106" t="e">
        <f>Defaults!$C$73*BE29*Lifetime</f>
        <v>#VALUE!</v>
      </c>
      <c r="BY29" s="106">
        <f>IF($R29=Rural,$BX29*(Defaults!$C$82-Defaults!$C$76),0)</f>
        <v>0</v>
      </c>
      <c r="BZ29" s="106">
        <f>IF($R29=Rural,$BX29*(Defaults!$C$84-Defaults!$C$78),0)</f>
        <v>0</v>
      </c>
      <c r="CA29" s="106">
        <f>IF($R29=Rural,$BX29*(Defaults!$C$83-Defaults!$C$77),0)</f>
        <v>0</v>
      </c>
      <c r="CB29" s="106">
        <f>IF($R29=Rural,$BX29*(Defaults!$C$85-Defaults!$C$79),0)</f>
        <v>0</v>
      </c>
      <c r="CC29" s="106" t="e">
        <f>VLOOKUP(Q29,Defaults!$B$27:$D$40,3,FALSE)*VLOOKUP(O29,Defaults!$B$43:$C$45,2,FALSE)</f>
        <v>#N/A</v>
      </c>
      <c r="CD29" s="103" t="e">
        <f>MIN(SUM(X29:AB29),Defaults!$C$89*BE29)</f>
        <v>#VALUE!</v>
      </c>
      <c r="CE29" s="108" t="e">
        <f t="shared" si="12"/>
        <v>#N/A</v>
      </c>
      <c r="CF29" s="109" t="e">
        <f t="shared" si="10"/>
        <v>#N/A</v>
      </c>
      <c r="CG29" s="416"/>
    </row>
    <row r="30" spans="1:85" ht="15" customHeight="1" x14ac:dyDescent="0.3">
      <c r="A30" s="74"/>
      <c r="B30" s="90" t="str">
        <f t="shared" si="2"/>
        <v/>
      </c>
      <c r="C30" s="116" t="str">
        <f>IFERROR("SALC"&amp;LEFT(L30,2)&amp;"_PP"&amp;M30&amp;"_"&amp;VLOOKUP(N30,Defaults!$F$10:$J$69,5,FALSE),"")</f>
        <v/>
      </c>
      <c r="D30" s="91"/>
      <c r="E30" s="110"/>
      <c r="F30" s="110"/>
      <c r="G30" s="92"/>
      <c r="H30" s="92"/>
      <c r="I30" s="92"/>
      <c r="J30" s="96"/>
      <c r="K30" s="111"/>
      <c r="L30" s="97"/>
      <c r="M30" s="97"/>
      <c r="N30" s="96"/>
      <c r="O30" s="97"/>
      <c r="P30" s="97"/>
      <c r="Q30" s="476"/>
      <c r="R30" s="95"/>
      <c r="S30" s="96"/>
      <c r="T30" s="98"/>
      <c r="U30" s="98"/>
      <c r="V30" s="110"/>
      <c r="W30" s="99"/>
      <c r="X30" s="100"/>
      <c r="Y30" s="99"/>
      <c r="Z30" s="99"/>
      <c r="AA30" s="99"/>
      <c r="AB30" s="101"/>
      <c r="AC30" s="102" t="str">
        <f t="shared" si="0"/>
        <v/>
      </c>
      <c r="AD30" s="98"/>
      <c r="AE30" s="96"/>
      <c r="AF30" s="468"/>
      <c r="AG30" s="104"/>
      <c r="AH30" s="469"/>
      <c r="AI30" s="98"/>
      <c r="AJ30" s="96"/>
      <c r="AK30" s="96"/>
      <c r="AL30" s="96"/>
      <c r="AM30" s="98"/>
      <c r="AN30" s="96"/>
      <c r="AO30" s="96"/>
      <c r="AP30" s="96"/>
      <c r="AQ30" s="98"/>
      <c r="AR30" s="96"/>
      <c r="AS30" s="96"/>
      <c r="AT30" s="430" t="str">
        <f>IFERROR(ROUNDDOWN(((X30)*(AF30/AE30)+Y30*(AF30/AE30)*(1-Defaults!$C$49)+Z30*(AF30/AE30)*(1-Defaults!$C$50)+AA30*(AF30/AE30)*(1-Defaults!$C$51)+AB30*Defaults!$C$20),0),"")</f>
        <v/>
      </c>
      <c r="AU30" s="103" t="b">
        <f>IF(AH30&gt;0,MAX(AH30,Defaults!C$20*SUM(AC30)))</f>
        <v>0</v>
      </c>
      <c r="AV30" s="430" t="str">
        <f>IF(AND(ISBLANK(AJ30),ISBLANK(AK30),ISBLANK(AL30)),"",ROUNDDOWN(IFERROR((SUM(X30:AA30))*AK30/AJ30+AB30*Defaults!$C$21,0),0))</f>
        <v/>
      </c>
      <c r="AW30" s="103" t="b">
        <f>IF(AND(NOT(ISBLANK(AJ30)),AJ30&lt;40),ROUNDDOWN(AL30*Defaults!C$21*AC30,0))</f>
        <v>0</v>
      </c>
      <c r="AX30" s="430" t="str">
        <f>IF(AND(ISBLANK(AN30),ISBLANK(AO30),ISBLANK(AP30)),"",ROUNDDOWN(IFERROR((SUM(X30:AA30))*AO30/AN30+AB30*Defaults!$C$22,0),0))</f>
        <v/>
      </c>
      <c r="AY30" s="103" t="b">
        <f>IF(AND(NOT(ISBLANK(AN30)),AN30&lt;40),ROUNDDOWN(AP30*Defaults!E$22*AC30,0))</f>
        <v>0</v>
      </c>
      <c r="AZ30" s="430" t="str">
        <f t="shared" si="1"/>
        <v/>
      </c>
      <c r="BA30" s="431" t="b">
        <f t="shared" si="3"/>
        <v>0</v>
      </c>
      <c r="BB30" s="432" t="str">
        <f>IF(S30=Defaults!$B$15,AZ30,IF(S30=Defaults!$B$14,MIN(AX30,AY30),IF(S30=Defaults!$B$13,MIN(AV30,AW30),IF(S30=Defaults!$B$12,MIN(AT30,AU30),""))))</f>
        <v/>
      </c>
      <c r="BC30" s="104"/>
      <c r="BD30" s="96"/>
      <c r="BE30" s="105" t="str">
        <f t="shared" si="4"/>
        <v/>
      </c>
      <c r="BF30" s="106" t="e">
        <f>IF(R30=Rural,VLOOKUP(N30,Defaults!$F$10:$I$69,4,FALSE),VLOOKUP(N30,Defaults!$F$10:$I$69,3,FALSE))*ISTEXT(R30)</f>
        <v>#N/A</v>
      </c>
      <c r="BG30" s="106" t="e">
        <f>IF(R30=Rural,VLOOKUP(N30,Defaults!$F$10:$I$69,3,FALSE),IF(BE30/SUM(X30:AB30)&gt;2.46,VLOOKUP(N30,Defaults!$F$10:$I$69,3,FALSE)*(1-MIN(0.3,0.07*((BE30/SUM(X30:AB30))-2.46)/2.46)),VLOOKUP(N30,Defaults!$F$10:$I$69,3,FALSE)))*ISTEXT(R30)</f>
        <v>#VALUE!</v>
      </c>
      <c r="BH30" s="106" t="e">
        <f t="shared" si="5"/>
        <v>#N/A</v>
      </c>
      <c r="BI30" s="106" t="e">
        <f t="shared" si="6"/>
        <v>#VALUE!</v>
      </c>
      <c r="BJ30" s="106" t="e">
        <f t="shared" si="7"/>
        <v>#N/A</v>
      </c>
      <c r="BK30" s="106" t="e">
        <f>$BJ30/Lifetime*VLOOKUP(VLOOKUP($N30,Defaults!$F$11:$K$70,6,FALSE)&amp;"_"&amp;$P30,'Auto GHG'!$C$36:$F$2517,4,FALSE)</f>
        <v>#N/A</v>
      </c>
      <c r="BL30" s="106" t="e">
        <f>$BJ30/Lifetime*VLOOKUP(VLOOKUP($N30,Defaults!$F$11:$K$70,6,FALSE)&amp;"_"&amp;$P30,'Auto Emissions'!$C$38:$P$2665,9,FALSE)/gPlb</f>
        <v>#N/A</v>
      </c>
      <c r="BM30" s="106" t="e">
        <f>$BJ30/Lifetime*VLOOKUP(VLOOKUP($N30,Defaults!$F$11:$K$70,6,FALSE)&amp;"_"&amp;$P30,'Auto Emissions'!$C$38:$P$2665,10,FALSE)/gPlb</f>
        <v>#N/A</v>
      </c>
      <c r="BN30" s="106" t="e">
        <f>$BJ30/Lifetime*VLOOKUP(VLOOKUP($N30,Defaults!$F$11:$K$70,6,FALSE)&amp;"_"&amp;$P30,'Auto Emissions'!$C$38:$P$2665,12,FALSE)/gPlb</f>
        <v>#N/A</v>
      </c>
      <c r="BO30" s="106" t="e">
        <f>$BJ30/Lifetime*VLOOKUP(VLOOKUP($N30,Defaults!$F$11:$K$70,6,FALSE)&amp;"_"&amp;$P30,'Auto Emissions'!$C$38:$P$2665,13,FALSE)/gPlb</f>
        <v>#N/A</v>
      </c>
      <c r="BP30" s="106" t="e">
        <f>$BJ30/Lifetime*VLOOKUP(VLOOKUP($N30,Defaults!$F$10:$K$69,6,FALSE)&amp;"_"&amp;$P30,'Gallon per VMT'!$C$29:$G$2000,5,FALSE)</f>
        <v>#N/A</v>
      </c>
      <c r="BQ30" s="107">
        <f>IF(R30="Rural",Defaults!$C$61,Defaults!$C$60)*ISTEXT(R30)</f>
        <v>0</v>
      </c>
      <c r="BR30" s="107">
        <f>Defaults!$C$60*ISTEXT(R30)</f>
        <v>0</v>
      </c>
      <c r="BS30" s="106" t="e">
        <f t="shared" si="11"/>
        <v>#VALUE!</v>
      </c>
      <c r="BT30" s="106" t="e">
        <f>BS30*Defaults!$C$64</f>
        <v>#VALUE!</v>
      </c>
      <c r="BU30" s="106" t="e">
        <f>BS30*Defaults!$C$65</f>
        <v>#VALUE!</v>
      </c>
      <c r="BV30" s="106" t="e">
        <f>BS30*Defaults!$C$66</f>
        <v>#VALUE!</v>
      </c>
      <c r="BW30" s="106" t="e">
        <f>BS30*Defaults!$C$67</f>
        <v>#VALUE!</v>
      </c>
      <c r="BX30" s="106" t="e">
        <f>Defaults!$C$73*BE30*Lifetime</f>
        <v>#VALUE!</v>
      </c>
      <c r="BY30" s="106">
        <f>IF($R30=Rural,$BX30*(Defaults!$C$82-Defaults!$C$76),0)</f>
        <v>0</v>
      </c>
      <c r="BZ30" s="106">
        <f>IF($R30=Rural,$BX30*(Defaults!$C$84-Defaults!$C$78),0)</f>
        <v>0</v>
      </c>
      <c r="CA30" s="106">
        <f>IF($R30=Rural,$BX30*(Defaults!$C$83-Defaults!$C$77),0)</f>
        <v>0</v>
      </c>
      <c r="CB30" s="106">
        <f>IF($R30=Rural,$BX30*(Defaults!$C$85-Defaults!$C$79),0)</f>
        <v>0</v>
      </c>
      <c r="CC30" s="106" t="e">
        <f>VLOOKUP(Q30,Defaults!$B$27:$D$40,3,FALSE)*VLOOKUP(O30,Defaults!$B$43:$C$45,2,FALSE)</f>
        <v>#N/A</v>
      </c>
      <c r="CD30" s="103" t="e">
        <f>MIN(SUM(X30:AB30),Defaults!$C$89*BE30)</f>
        <v>#VALUE!</v>
      </c>
      <c r="CE30" s="108" t="e">
        <f t="shared" si="12"/>
        <v>#N/A</v>
      </c>
      <c r="CF30" s="109" t="e">
        <f t="shared" si="10"/>
        <v>#N/A</v>
      </c>
      <c r="CG30" s="416"/>
    </row>
    <row r="31" spans="1:85" ht="15" customHeight="1" x14ac:dyDescent="0.3">
      <c r="A31" s="74"/>
      <c r="B31" s="90" t="str">
        <f t="shared" si="2"/>
        <v/>
      </c>
      <c r="C31" s="116" t="str">
        <f>IFERROR("SALC"&amp;LEFT(L31,2)&amp;"_PP"&amp;M31&amp;"_"&amp;VLOOKUP(N31,Defaults!$F$10:$J$69,5,FALSE),"")</f>
        <v/>
      </c>
      <c r="D31" s="91"/>
      <c r="E31" s="110"/>
      <c r="F31" s="110"/>
      <c r="G31" s="92"/>
      <c r="H31" s="92"/>
      <c r="I31" s="92"/>
      <c r="J31" s="96"/>
      <c r="K31" s="111"/>
      <c r="L31" s="97"/>
      <c r="M31" s="97"/>
      <c r="N31" s="96"/>
      <c r="O31" s="97"/>
      <c r="P31" s="97"/>
      <c r="Q31" s="476"/>
      <c r="R31" s="95"/>
      <c r="S31" s="96"/>
      <c r="T31" s="98"/>
      <c r="U31" s="98"/>
      <c r="V31" s="110"/>
      <c r="W31" s="99"/>
      <c r="X31" s="100"/>
      <c r="Y31" s="99"/>
      <c r="Z31" s="99"/>
      <c r="AA31" s="99"/>
      <c r="AB31" s="101"/>
      <c r="AC31" s="102" t="str">
        <f t="shared" si="0"/>
        <v/>
      </c>
      <c r="AD31" s="98"/>
      <c r="AE31" s="96"/>
      <c r="AF31" s="468"/>
      <c r="AG31" s="104"/>
      <c r="AH31" s="469"/>
      <c r="AI31" s="98"/>
      <c r="AJ31" s="96"/>
      <c r="AK31" s="96"/>
      <c r="AL31" s="96"/>
      <c r="AM31" s="98"/>
      <c r="AN31" s="96"/>
      <c r="AO31" s="96"/>
      <c r="AP31" s="96"/>
      <c r="AQ31" s="98"/>
      <c r="AR31" s="96"/>
      <c r="AS31" s="96"/>
      <c r="AT31" s="430" t="str">
        <f>IFERROR(ROUNDDOWN(((X31)*(AF31/AE31)+Y31*(AF31/AE31)*(1-Defaults!$C$49)+Z31*(AF31/AE31)*(1-Defaults!$C$50)+AA31*(AF31/AE31)*(1-Defaults!$C$51)+AB31*Defaults!$C$20),0),"")</f>
        <v/>
      </c>
      <c r="AU31" s="103" t="b">
        <f>IF(AH31&gt;0,MAX(AH31,Defaults!C$20*SUM(AC31)))</f>
        <v>0</v>
      </c>
      <c r="AV31" s="430" t="str">
        <f>IF(AND(ISBLANK(AJ31),ISBLANK(AK31),ISBLANK(AL31)),"",ROUNDDOWN(IFERROR((SUM(X31:AA31))*AK31/AJ31+AB31*Defaults!$C$21,0),0))</f>
        <v/>
      </c>
      <c r="AW31" s="103" t="b">
        <f>IF(AND(NOT(ISBLANK(AJ31)),AJ31&lt;40),ROUNDDOWN(AL31*Defaults!C$21*AC31,0))</f>
        <v>0</v>
      </c>
      <c r="AX31" s="430" t="str">
        <f>IF(AND(ISBLANK(AN31),ISBLANK(AO31),ISBLANK(AP31)),"",ROUNDDOWN(IFERROR((SUM(X31:AA31))*AO31/AN31+AB31*Defaults!$C$22,0),0))</f>
        <v/>
      </c>
      <c r="AY31" s="103" t="b">
        <f>IF(AND(NOT(ISBLANK(AN31)),AN31&lt;40),ROUNDDOWN(AP31*Defaults!E$22*AC31,0))</f>
        <v>0</v>
      </c>
      <c r="AZ31" s="430" t="str">
        <f t="shared" si="1"/>
        <v/>
      </c>
      <c r="BA31" s="431" t="b">
        <f t="shared" si="3"/>
        <v>0</v>
      </c>
      <c r="BB31" s="432" t="str">
        <f>IF(S31=Defaults!$B$15,AZ31,IF(S31=Defaults!$B$14,MIN(AX31,AY31),IF(S31=Defaults!$B$13,MIN(AV31,AW31),IF(S31=Defaults!$B$12,MIN(AT31,AU31),""))))</f>
        <v/>
      </c>
      <c r="BC31" s="104"/>
      <c r="BD31" s="96"/>
      <c r="BE31" s="105" t="str">
        <f t="shared" si="4"/>
        <v/>
      </c>
      <c r="BF31" s="106" t="e">
        <f>IF(R31=Rural,VLOOKUP(N31,Defaults!$F$10:$I$69,4,FALSE),VLOOKUP(N31,Defaults!$F$10:$I$69,3,FALSE))*ISTEXT(R31)</f>
        <v>#N/A</v>
      </c>
      <c r="BG31" s="106" t="e">
        <f>IF(R31=Rural,VLOOKUP(N31,Defaults!$F$10:$I$69,3,FALSE),IF(BE31/SUM(X31:AB31)&gt;2.46,VLOOKUP(N31,Defaults!$F$10:$I$69,3,FALSE)*(1-MIN(0.3,0.07*((BE31/SUM(X31:AB31))-2.46)/2.46)),VLOOKUP(N31,Defaults!$F$10:$I$69,3,FALSE)))*ISTEXT(R31)</f>
        <v>#VALUE!</v>
      </c>
      <c r="BH31" s="106" t="e">
        <f t="shared" si="5"/>
        <v>#N/A</v>
      </c>
      <c r="BI31" s="106" t="e">
        <f t="shared" si="6"/>
        <v>#VALUE!</v>
      </c>
      <c r="BJ31" s="106" t="e">
        <f t="shared" si="7"/>
        <v>#N/A</v>
      </c>
      <c r="BK31" s="106" t="e">
        <f>$BJ31/Lifetime*VLOOKUP(VLOOKUP($N31,Defaults!$F$11:$K$70,6,FALSE)&amp;"_"&amp;$P31,'Auto GHG'!$C$36:$F$2517,4,FALSE)</f>
        <v>#N/A</v>
      </c>
      <c r="BL31" s="106" t="e">
        <f>$BJ31/Lifetime*VLOOKUP(VLOOKUP($N31,Defaults!$F$11:$K$70,6,FALSE)&amp;"_"&amp;$P31,'Auto Emissions'!$C$38:$P$2665,9,FALSE)/gPlb</f>
        <v>#N/A</v>
      </c>
      <c r="BM31" s="106" t="e">
        <f>$BJ31/Lifetime*VLOOKUP(VLOOKUP($N31,Defaults!$F$11:$K$70,6,FALSE)&amp;"_"&amp;$P31,'Auto Emissions'!$C$38:$P$2665,10,FALSE)/gPlb</f>
        <v>#N/A</v>
      </c>
      <c r="BN31" s="106" t="e">
        <f>$BJ31/Lifetime*VLOOKUP(VLOOKUP($N31,Defaults!$F$11:$K$70,6,FALSE)&amp;"_"&amp;$P31,'Auto Emissions'!$C$38:$P$2665,12,FALSE)/gPlb</f>
        <v>#N/A</v>
      </c>
      <c r="BO31" s="106" t="e">
        <f>$BJ31/Lifetime*VLOOKUP(VLOOKUP($N31,Defaults!$F$11:$K$70,6,FALSE)&amp;"_"&amp;$P31,'Auto Emissions'!$C$38:$P$2665,13,FALSE)/gPlb</f>
        <v>#N/A</v>
      </c>
      <c r="BP31" s="106" t="e">
        <f>$BJ31/Lifetime*VLOOKUP(VLOOKUP($N31,Defaults!$F$10:$K$69,6,FALSE)&amp;"_"&amp;$P31,'Gallon per VMT'!$C$29:$G$2000,5,FALSE)</f>
        <v>#N/A</v>
      </c>
      <c r="BQ31" s="107">
        <f>IF(R31="Rural",Defaults!$C$61,Defaults!$C$60)*ISTEXT(R31)</f>
        <v>0</v>
      </c>
      <c r="BR31" s="107">
        <f>Defaults!$C$60*ISTEXT(R31)</f>
        <v>0</v>
      </c>
      <c r="BS31" s="106" t="e">
        <f t="shared" si="11"/>
        <v>#VALUE!</v>
      </c>
      <c r="BT31" s="106" t="e">
        <f>BS31*Defaults!$C$64</f>
        <v>#VALUE!</v>
      </c>
      <c r="BU31" s="106" t="e">
        <f>BS31*Defaults!$C$65</f>
        <v>#VALUE!</v>
      </c>
      <c r="BV31" s="106" t="e">
        <f>BS31*Defaults!$C$66</f>
        <v>#VALUE!</v>
      </c>
      <c r="BW31" s="106" t="e">
        <f>BS31*Defaults!$C$67</f>
        <v>#VALUE!</v>
      </c>
      <c r="BX31" s="106" t="e">
        <f>Defaults!$C$73*BE31*Lifetime</f>
        <v>#VALUE!</v>
      </c>
      <c r="BY31" s="106">
        <f>IF($R31=Rural,$BX31*(Defaults!$C$82-Defaults!$C$76),0)</f>
        <v>0</v>
      </c>
      <c r="BZ31" s="106">
        <f>IF($R31=Rural,$BX31*(Defaults!$C$84-Defaults!$C$78),0)</f>
        <v>0</v>
      </c>
      <c r="CA31" s="106">
        <f>IF($R31=Rural,$BX31*(Defaults!$C$83-Defaults!$C$77),0)</f>
        <v>0</v>
      </c>
      <c r="CB31" s="106">
        <f>IF($R31=Rural,$BX31*(Defaults!$C$85-Defaults!$C$79),0)</f>
        <v>0</v>
      </c>
      <c r="CC31" s="106" t="e">
        <f>VLOOKUP(Q31,Defaults!$B$27:$D$40,3,FALSE)*VLOOKUP(O31,Defaults!$B$43:$C$45,2,FALSE)</f>
        <v>#N/A</v>
      </c>
      <c r="CD31" s="103" t="e">
        <f>MIN(SUM(X31:AB31),Defaults!$C$89*BE31)</f>
        <v>#VALUE!</v>
      </c>
      <c r="CE31" s="108" t="e">
        <f t="shared" si="12"/>
        <v>#N/A</v>
      </c>
      <c r="CF31" s="109" t="e">
        <f t="shared" si="10"/>
        <v>#N/A</v>
      </c>
      <c r="CG31" s="416"/>
    </row>
    <row r="32" spans="1:85" ht="15" customHeight="1" x14ac:dyDescent="0.3">
      <c r="A32" s="74"/>
      <c r="B32" s="90" t="str">
        <f t="shared" si="2"/>
        <v/>
      </c>
      <c r="C32" s="116" t="str">
        <f>IFERROR("SALC"&amp;LEFT(L32,2)&amp;"_PP"&amp;M32&amp;"_"&amp;VLOOKUP(N32,Defaults!$F$10:$J$69,5,FALSE),"")</f>
        <v/>
      </c>
      <c r="D32" s="91"/>
      <c r="E32" s="110"/>
      <c r="F32" s="110"/>
      <c r="G32" s="92"/>
      <c r="H32" s="92"/>
      <c r="I32" s="92"/>
      <c r="J32" s="96"/>
      <c r="K32" s="111"/>
      <c r="L32" s="97"/>
      <c r="M32" s="97"/>
      <c r="N32" s="96"/>
      <c r="O32" s="97"/>
      <c r="P32" s="97"/>
      <c r="Q32" s="476"/>
      <c r="R32" s="95"/>
      <c r="S32" s="96"/>
      <c r="T32" s="98"/>
      <c r="U32" s="98"/>
      <c r="V32" s="110"/>
      <c r="W32" s="99"/>
      <c r="X32" s="100"/>
      <c r="Y32" s="99"/>
      <c r="Z32" s="99"/>
      <c r="AA32" s="99"/>
      <c r="AB32" s="101"/>
      <c r="AC32" s="102" t="str">
        <f t="shared" si="0"/>
        <v/>
      </c>
      <c r="AD32" s="98"/>
      <c r="AE32" s="96"/>
      <c r="AF32" s="468"/>
      <c r="AG32" s="104"/>
      <c r="AH32" s="469"/>
      <c r="AI32" s="98"/>
      <c r="AJ32" s="96"/>
      <c r="AK32" s="96"/>
      <c r="AL32" s="96"/>
      <c r="AM32" s="98"/>
      <c r="AN32" s="96"/>
      <c r="AO32" s="96"/>
      <c r="AP32" s="96"/>
      <c r="AQ32" s="98"/>
      <c r="AR32" s="96"/>
      <c r="AS32" s="96"/>
      <c r="AT32" s="430" t="str">
        <f>IFERROR(ROUNDDOWN(((X32)*(AF32/AE32)+Y32*(AF32/AE32)*(1-Defaults!$C$49)+Z32*(AF32/AE32)*(1-Defaults!$C$50)+AA32*(AF32/AE32)*(1-Defaults!$C$51)+AB32*Defaults!$C$20),0),"")</f>
        <v/>
      </c>
      <c r="AU32" s="103" t="b">
        <f>IF(AH32&gt;0,MAX(AH32,Defaults!C$20*SUM(AC32)))</f>
        <v>0</v>
      </c>
      <c r="AV32" s="430" t="str">
        <f>IF(AND(ISBLANK(AJ32),ISBLANK(AK32),ISBLANK(AL32)),"",ROUNDDOWN(IFERROR((SUM(X32:AA32))*AK32/AJ32+AB32*Defaults!$C$21,0),0))</f>
        <v/>
      </c>
      <c r="AW32" s="103" t="b">
        <f>IF(AND(NOT(ISBLANK(AJ32)),AJ32&lt;40),ROUNDDOWN(AL32*Defaults!C$21*AC32,0))</f>
        <v>0</v>
      </c>
      <c r="AX32" s="430" t="str">
        <f>IF(AND(ISBLANK(AN32),ISBLANK(AO32),ISBLANK(AP32)),"",ROUNDDOWN(IFERROR((SUM(X32:AA32))*AO32/AN32+AB32*Defaults!$C$22,0),0))</f>
        <v/>
      </c>
      <c r="AY32" s="103" t="b">
        <f>IF(AND(NOT(ISBLANK(AN32)),AN32&lt;40),ROUNDDOWN(AP32*Defaults!E$22*AC32,0))</f>
        <v>0</v>
      </c>
      <c r="AZ32" s="430" t="str">
        <f t="shared" si="1"/>
        <v/>
      </c>
      <c r="BA32" s="431" t="b">
        <f t="shared" si="3"/>
        <v>0</v>
      </c>
      <c r="BB32" s="432" t="str">
        <f>IF(S32=Defaults!$B$15,AZ32,IF(S32=Defaults!$B$14,MIN(AX32,AY32),IF(S32=Defaults!$B$13,MIN(AV32,AW32),IF(S32=Defaults!$B$12,MIN(AT32,AU32),""))))</f>
        <v/>
      </c>
      <c r="BC32" s="104"/>
      <c r="BD32" s="96"/>
      <c r="BE32" s="105" t="str">
        <f t="shared" si="4"/>
        <v/>
      </c>
      <c r="BF32" s="106" t="e">
        <f>IF(R32=Rural,VLOOKUP(N32,Defaults!$F$10:$I$69,4,FALSE),VLOOKUP(N32,Defaults!$F$10:$I$69,3,FALSE))*ISTEXT(R32)</f>
        <v>#N/A</v>
      </c>
      <c r="BG32" s="106" t="e">
        <f>IF(R32=Rural,VLOOKUP(N32,Defaults!$F$10:$I$69,3,FALSE),IF(BE32/SUM(X32:AB32)&gt;2.46,VLOOKUP(N32,Defaults!$F$10:$I$69,3,FALSE)*(1-MIN(0.3,0.07*((BE32/SUM(X32:AB32))-2.46)/2.46)),VLOOKUP(N32,Defaults!$F$10:$I$69,3,FALSE)))*ISTEXT(R32)</f>
        <v>#VALUE!</v>
      </c>
      <c r="BH32" s="106" t="e">
        <f t="shared" si="5"/>
        <v>#N/A</v>
      </c>
      <c r="BI32" s="106" t="e">
        <f t="shared" si="6"/>
        <v>#VALUE!</v>
      </c>
      <c r="BJ32" s="106" t="e">
        <f t="shared" si="7"/>
        <v>#N/A</v>
      </c>
      <c r="BK32" s="106" t="e">
        <f>$BJ32/Lifetime*VLOOKUP(VLOOKUP($N32,Defaults!$F$11:$K$70,6,FALSE)&amp;"_"&amp;$P32,'Auto GHG'!$C$36:$F$2517,4,FALSE)</f>
        <v>#N/A</v>
      </c>
      <c r="BL32" s="106" t="e">
        <f>$BJ32/Lifetime*VLOOKUP(VLOOKUP($N32,Defaults!$F$11:$K$70,6,FALSE)&amp;"_"&amp;$P32,'Auto Emissions'!$C$38:$P$2665,9,FALSE)/gPlb</f>
        <v>#N/A</v>
      </c>
      <c r="BM32" s="106" t="e">
        <f>$BJ32/Lifetime*VLOOKUP(VLOOKUP($N32,Defaults!$F$11:$K$70,6,FALSE)&amp;"_"&amp;$P32,'Auto Emissions'!$C$38:$P$2665,10,FALSE)/gPlb</f>
        <v>#N/A</v>
      </c>
      <c r="BN32" s="106" t="e">
        <f>$BJ32/Lifetime*VLOOKUP(VLOOKUP($N32,Defaults!$F$11:$K$70,6,FALSE)&amp;"_"&amp;$P32,'Auto Emissions'!$C$38:$P$2665,12,FALSE)/gPlb</f>
        <v>#N/A</v>
      </c>
      <c r="BO32" s="106" t="e">
        <f>$BJ32/Lifetime*VLOOKUP(VLOOKUP($N32,Defaults!$F$11:$K$70,6,FALSE)&amp;"_"&amp;$P32,'Auto Emissions'!$C$38:$P$2665,13,FALSE)/gPlb</f>
        <v>#N/A</v>
      </c>
      <c r="BP32" s="106" t="e">
        <f>$BJ32/Lifetime*VLOOKUP(VLOOKUP($N32,Defaults!$F$10:$K$69,6,FALSE)&amp;"_"&amp;$P32,'Gallon per VMT'!$C$29:$G$2000,5,FALSE)</f>
        <v>#N/A</v>
      </c>
      <c r="BQ32" s="107">
        <f>IF(R32="Rural",Defaults!$C$61,Defaults!$C$60)*ISTEXT(R32)</f>
        <v>0</v>
      </c>
      <c r="BR32" s="107">
        <f>Defaults!$C$60*ISTEXT(R32)</f>
        <v>0</v>
      </c>
      <c r="BS32" s="106" t="e">
        <f t="shared" si="11"/>
        <v>#VALUE!</v>
      </c>
      <c r="BT32" s="106" t="e">
        <f>BS32*Defaults!$C$64</f>
        <v>#VALUE!</v>
      </c>
      <c r="BU32" s="106" t="e">
        <f>BS32*Defaults!$C$65</f>
        <v>#VALUE!</v>
      </c>
      <c r="BV32" s="106" t="e">
        <f>BS32*Defaults!$C$66</f>
        <v>#VALUE!</v>
      </c>
      <c r="BW32" s="106" t="e">
        <f>BS32*Defaults!$C$67</f>
        <v>#VALUE!</v>
      </c>
      <c r="BX32" s="106" t="e">
        <f>Defaults!$C$73*BE32*Lifetime</f>
        <v>#VALUE!</v>
      </c>
      <c r="BY32" s="106">
        <f>IF($R32=Rural,$BX32*(Defaults!$C$82-Defaults!$C$76),0)</f>
        <v>0</v>
      </c>
      <c r="BZ32" s="106">
        <f>IF($R32=Rural,$BX32*(Defaults!$C$84-Defaults!$C$78),0)</f>
        <v>0</v>
      </c>
      <c r="CA32" s="106">
        <f>IF($R32=Rural,$BX32*(Defaults!$C$83-Defaults!$C$77),0)</f>
        <v>0</v>
      </c>
      <c r="CB32" s="106">
        <f>IF($R32=Rural,$BX32*(Defaults!$C$85-Defaults!$C$79),0)</f>
        <v>0</v>
      </c>
      <c r="CC32" s="106" t="e">
        <f>VLOOKUP(Q32,Defaults!$B$27:$D$40,3,FALSE)*VLOOKUP(O32,Defaults!$B$43:$C$45,2,FALSE)</f>
        <v>#N/A</v>
      </c>
      <c r="CD32" s="103" t="e">
        <f>MIN(SUM(X32:AB32),Defaults!$C$89*BE32)</f>
        <v>#VALUE!</v>
      </c>
      <c r="CE32" s="108" t="e">
        <f t="shared" si="12"/>
        <v>#N/A</v>
      </c>
      <c r="CF32" s="109" t="e">
        <f t="shared" si="10"/>
        <v>#N/A</v>
      </c>
      <c r="CG32" s="416"/>
    </row>
    <row r="33" spans="1:85" ht="15" customHeight="1" x14ac:dyDescent="0.3">
      <c r="A33" s="74"/>
      <c r="B33" s="90" t="str">
        <f t="shared" si="2"/>
        <v/>
      </c>
      <c r="C33" s="116" t="str">
        <f>IFERROR("SALC"&amp;LEFT(L33,2)&amp;"_PP"&amp;M33&amp;"_"&amp;VLOOKUP(N33,Defaults!$F$10:$J$69,5,FALSE),"")</f>
        <v/>
      </c>
      <c r="D33" s="91"/>
      <c r="E33" s="110"/>
      <c r="F33" s="110"/>
      <c r="G33" s="92"/>
      <c r="H33" s="92"/>
      <c r="I33" s="92"/>
      <c r="J33" s="96"/>
      <c r="K33" s="111"/>
      <c r="L33" s="97"/>
      <c r="M33" s="97"/>
      <c r="N33" s="96"/>
      <c r="O33" s="97"/>
      <c r="P33" s="97"/>
      <c r="Q33" s="476"/>
      <c r="R33" s="95"/>
      <c r="S33" s="96"/>
      <c r="T33" s="98"/>
      <c r="U33" s="98"/>
      <c r="V33" s="110"/>
      <c r="W33" s="99"/>
      <c r="X33" s="100"/>
      <c r="Y33" s="99"/>
      <c r="Z33" s="99"/>
      <c r="AA33" s="99"/>
      <c r="AB33" s="101"/>
      <c r="AC33" s="102" t="str">
        <f t="shared" si="0"/>
        <v/>
      </c>
      <c r="AD33" s="98"/>
      <c r="AE33" s="96"/>
      <c r="AF33" s="468"/>
      <c r="AG33" s="104"/>
      <c r="AH33" s="469"/>
      <c r="AI33" s="98"/>
      <c r="AJ33" s="96"/>
      <c r="AK33" s="96"/>
      <c r="AL33" s="96"/>
      <c r="AM33" s="98"/>
      <c r="AN33" s="96"/>
      <c r="AO33" s="96"/>
      <c r="AP33" s="96"/>
      <c r="AQ33" s="98"/>
      <c r="AR33" s="96"/>
      <c r="AS33" s="96"/>
      <c r="AT33" s="430" t="str">
        <f>IFERROR(ROUNDDOWN(((X33)*(AF33/AE33)+Y33*(AF33/AE33)*(1-Defaults!$C$49)+Z33*(AF33/AE33)*(1-Defaults!$C$50)+AA33*(AF33/AE33)*(1-Defaults!$C$51)+AB33*Defaults!$C$20),0),"")</f>
        <v/>
      </c>
      <c r="AU33" s="103" t="b">
        <f>IF(AH33&gt;0,MAX(AH33,Defaults!C$20*SUM(AC33)))</f>
        <v>0</v>
      </c>
      <c r="AV33" s="430" t="str">
        <f>IF(AND(ISBLANK(AJ33),ISBLANK(AK33),ISBLANK(AL33)),"",ROUNDDOWN(IFERROR((SUM(X33:AA33))*AK33/AJ33+AB33*Defaults!$C$21,0),0))</f>
        <v/>
      </c>
      <c r="AW33" s="103" t="b">
        <f>IF(AND(NOT(ISBLANK(AJ33)),AJ33&lt;40),ROUNDDOWN(AL33*Defaults!C$21*AC33,0))</f>
        <v>0</v>
      </c>
      <c r="AX33" s="430" t="str">
        <f>IF(AND(ISBLANK(AN33),ISBLANK(AO33),ISBLANK(AP33)),"",ROUNDDOWN(IFERROR((SUM(X33:AA33))*AO33/AN33+AB33*Defaults!$C$22,0),0))</f>
        <v/>
      </c>
      <c r="AY33" s="103" t="b">
        <f>IF(AND(NOT(ISBLANK(AN33)),AN33&lt;40),ROUNDDOWN(AP33*Defaults!E$22*AC33,0))</f>
        <v>0</v>
      </c>
      <c r="AZ33" s="430" t="str">
        <f t="shared" si="1"/>
        <v/>
      </c>
      <c r="BA33" s="431" t="b">
        <f t="shared" si="3"/>
        <v>0</v>
      </c>
      <c r="BB33" s="432" t="str">
        <f>IF(S33=Defaults!$B$15,AZ33,IF(S33=Defaults!$B$14,MIN(AX33,AY33),IF(S33=Defaults!$B$13,MIN(AV33,AW33),IF(S33=Defaults!$B$12,MIN(AT33,AU33),""))))</f>
        <v/>
      </c>
      <c r="BC33" s="104"/>
      <c r="BD33" s="96"/>
      <c r="BE33" s="105" t="str">
        <f t="shared" si="4"/>
        <v/>
      </c>
      <c r="BF33" s="106" t="e">
        <f>IF(R33=Rural,VLOOKUP(N33,Defaults!$F$10:$I$69,4,FALSE),VLOOKUP(N33,Defaults!$F$10:$I$69,3,FALSE))*ISTEXT(R33)</f>
        <v>#N/A</v>
      </c>
      <c r="BG33" s="106" t="e">
        <f>IF(R33=Rural,VLOOKUP(N33,Defaults!$F$10:$I$69,3,FALSE),IF(BE33/SUM(X33:AB33)&gt;2.46,VLOOKUP(N33,Defaults!$F$10:$I$69,3,FALSE)*(1-MIN(0.3,0.07*((BE33/SUM(X33:AB33))-2.46)/2.46)),VLOOKUP(N33,Defaults!$F$10:$I$69,3,FALSE)))*ISTEXT(R33)</f>
        <v>#VALUE!</v>
      </c>
      <c r="BH33" s="106" t="e">
        <f t="shared" si="5"/>
        <v>#N/A</v>
      </c>
      <c r="BI33" s="106" t="e">
        <f t="shared" si="6"/>
        <v>#VALUE!</v>
      </c>
      <c r="BJ33" s="106" t="e">
        <f t="shared" si="7"/>
        <v>#N/A</v>
      </c>
      <c r="BK33" s="106" t="e">
        <f>$BJ33/Lifetime*VLOOKUP(VLOOKUP($N33,Defaults!$F$11:$K$70,6,FALSE)&amp;"_"&amp;$P33,'Auto GHG'!$C$36:$F$2517,4,FALSE)</f>
        <v>#N/A</v>
      </c>
      <c r="BL33" s="106" t="e">
        <f>$BJ33/Lifetime*VLOOKUP(VLOOKUP($N33,Defaults!$F$11:$K$70,6,FALSE)&amp;"_"&amp;$P33,'Auto Emissions'!$C$38:$P$2665,9,FALSE)/gPlb</f>
        <v>#N/A</v>
      </c>
      <c r="BM33" s="106" t="e">
        <f>$BJ33/Lifetime*VLOOKUP(VLOOKUP($N33,Defaults!$F$11:$K$70,6,FALSE)&amp;"_"&amp;$P33,'Auto Emissions'!$C$38:$P$2665,10,FALSE)/gPlb</f>
        <v>#N/A</v>
      </c>
      <c r="BN33" s="106" t="e">
        <f>$BJ33/Lifetime*VLOOKUP(VLOOKUP($N33,Defaults!$F$11:$K$70,6,FALSE)&amp;"_"&amp;$P33,'Auto Emissions'!$C$38:$P$2665,12,FALSE)/gPlb</f>
        <v>#N/A</v>
      </c>
      <c r="BO33" s="106" t="e">
        <f>$BJ33/Lifetime*VLOOKUP(VLOOKUP($N33,Defaults!$F$11:$K$70,6,FALSE)&amp;"_"&amp;$P33,'Auto Emissions'!$C$38:$P$2665,13,FALSE)/gPlb</f>
        <v>#N/A</v>
      </c>
      <c r="BP33" s="106" t="e">
        <f>$BJ33/Lifetime*VLOOKUP(VLOOKUP($N33,Defaults!$F$10:$K$69,6,FALSE)&amp;"_"&amp;$P33,'Gallon per VMT'!$C$29:$G$2000,5,FALSE)</f>
        <v>#N/A</v>
      </c>
      <c r="BQ33" s="107">
        <f>IF(R33="Rural",Defaults!$C$61,Defaults!$C$60)*ISTEXT(R33)</f>
        <v>0</v>
      </c>
      <c r="BR33" s="107">
        <f>Defaults!$C$60*ISTEXT(R33)</f>
        <v>0</v>
      </c>
      <c r="BS33" s="106" t="e">
        <f t="shared" si="11"/>
        <v>#VALUE!</v>
      </c>
      <c r="BT33" s="106" t="e">
        <f>BS33*Defaults!$C$64</f>
        <v>#VALUE!</v>
      </c>
      <c r="BU33" s="106" t="e">
        <f>BS33*Defaults!$C$65</f>
        <v>#VALUE!</v>
      </c>
      <c r="BV33" s="106" t="e">
        <f>BS33*Defaults!$C$66</f>
        <v>#VALUE!</v>
      </c>
      <c r="BW33" s="106" t="e">
        <f>BS33*Defaults!$C$67</f>
        <v>#VALUE!</v>
      </c>
      <c r="BX33" s="106" t="e">
        <f>Defaults!$C$73*BE33*Lifetime</f>
        <v>#VALUE!</v>
      </c>
      <c r="BY33" s="106">
        <f>IF($R33=Rural,$BX33*(Defaults!$C$82-Defaults!$C$76),0)</f>
        <v>0</v>
      </c>
      <c r="BZ33" s="106">
        <f>IF($R33=Rural,$BX33*(Defaults!$C$84-Defaults!$C$78),0)</f>
        <v>0</v>
      </c>
      <c r="CA33" s="106">
        <f>IF($R33=Rural,$BX33*(Defaults!$C$83-Defaults!$C$77),0)</f>
        <v>0</v>
      </c>
      <c r="CB33" s="106">
        <f>IF($R33=Rural,$BX33*(Defaults!$C$85-Defaults!$C$79),0)</f>
        <v>0</v>
      </c>
      <c r="CC33" s="106" t="e">
        <f>VLOOKUP(Q33,Defaults!$B$27:$D$40,3,FALSE)*VLOOKUP(O33,Defaults!$B$43:$C$45,2,FALSE)</f>
        <v>#N/A</v>
      </c>
      <c r="CD33" s="103" t="e">
        <f>MIN(SUM(X33:AB33),Defaults!$C$89*BE33)</f>
        <v>#VALUE!</v>
      </c>
      <c r="CE33" s="108" t="e">
        <f t="shared" si="12"/>
        <v>#N/A</v>
      </c>
      <c r="CF33" s="109" t="e">
        <f t="shared" si="10"/>
        <v>#N/A</v>
      </c>
      <c r="CG33" s="416"/>
    </row>
    <row r="34" spans="1:85" ht="15" customHeight="1" x14ac:dyDescent="0.3">
      <c r="A34" s="74"/>
      <c r="B34" s="90" t="str">
        <f t="shared" si="2"/>
        <v/>
      </c>
      <c r="C34" s="116" t="str">
        <f>IFERROR("SALC"&amp;LEFT(L34,2)&amp;"_PP"&amp;M34&amp;"_"&amp;VLOOKUP(N34,Defaults!$F$10:$J$69,5,FALSE),"")</f>
        <v/>
      </c>
      <c r="D34" s="91"/>
      <c r="E34" s="110"/>
      <c r="F34" s="110"/>
      <c r="G34" s="92"/>
      <c r="H34" s="92"/>
      <c r="I34" s="92"/>
      <c r="J34" s="96"/>
      <c r="K34" s="111"/>
      <c r="L34" s="97"/>
      <c r="M34" s="97"/>
      <c r="N34" s="96"/>
      <c r="O34" s="97"/>
      <c r="P34" s="97"/>
      <c r="Q34" s="476"/>
      <c r="R34" s="95"/>
      <c r="S34" s="96"/>
      <c r="T34" s="98"/>
      <c r="U34" s="98"/>
      <c r="V34" s="110"/>
      <c r="W34" s="99"/>
      <c r="X34" s="100"/>
      <c r="Y34" s="99"/>
      <c r="Z34" s="99"/>
      <c r="AA34" s="99"/>
      <c r="AB34" s="101"/>
      <c r="AC34" s="102" t="str">
        <f t="shared" si="0"/>
        <v/>
      </c>
      <c r="AD34" s="98"/>
      <c r="AE34" s="96"/>
      <c r="AF34" s="468"/>
      <c r="AG34" s="104"/>
      <c r="AH34" s="469"/>
      <c r="AI34" s="98"/>
      <c r="AJ34" s="96"/>
      <c r="AK34" s="96"/>
      <c r="AL34" s="96"/>
      <c r="AM34" s="98"/>
      <c r="AN34" s="96"/>
      <c r="AO34" s="96"/>
      <c r="AP34" s="96"/>
      <c r="AQ34" s="98"/>
      <c r="AR34" s="96"/>
      <c r="AS34" s="96"/>
      <c r="AT34" s="430" t="str">
        <f>IFERROR(ROUNDDOWN(((X34)*(AF34/AE34)+Y34*(AF34/AE34)*(1-Defaults!$C$49)+Z34*(AF34/AE34)*(1-Defaults!$C$50)+AA34*(AF34/AE34)*(1-Defaults!$C$51)+AB34*Defaults!$C$20),0),"")</f>
        <v/>
      </c>
      <c r="AU34" s="103" t="b">
        <f>IF(AH34&gt;0,MAX(AH34,Defaults!C$20*SUM(AC34)))</f>
        <v>0</v>
      </c>
      <c r="AV34" s="430" t="str">
        <f>IF(AND(ISBLANK(AJ34),ISBLANK(AK34),ISBLANK(AL34)),"",ROUNDDOWN(IFERROR((SUM(X34:AA34))*AK34/AJ34+AB34*Defaults!$C$21,0),0))</f>
        <v/>
      </c>
      <c r="AW34" s="103" t="b">
        <f>IF(AND(NOT(ISBLANK(AJ34)),AJ34&lt;40),ROUNDDOWN(AL34*Defaults!C$21*AC34,0))</f>
        <v>0</v>
      </c>
      <c r="AX34" s="430" t="str">
        <f>IF(AND(ISBLANK(AN34),ISBLANK(AO34),ISBLANK(AP34)),"",ROUNDDOWN(IFERROR((SUM(X34:AA34))*AO34/AN34+AB34*Defaults!$C$22,0),0))</f>
        <v/>
      </c>
      <c r="AY34" s="103" t="b">
        <f>IF(AND(NOT(ISBLANK(AN34)),AN34&lt;40),ROUNDDOWN(AP34*Defaults!E$22*AC34,0))</f>
        <v>0</v>
      </c>
      <c r="AZ34" s="430" t="str">
        <f t="shared" si="1"/>
        <v/>
      </c>
      <c r="BA34" s="431" t="b">
        <f t="shared" si="3"/>
        <v>0</v>
      </c>
      <c r="BB34" s="432" t="str">
        <f>IF(S34=Defaults!$B$15,AZ34,IF(S34=Defaults!$B$14,MIN(AX34,AY34),IF(S34=Defaults!$B$13,MIN(AV34,AW34),IF(S34=Defaults!$B$12,MIN(AT34,AU34),""))))</f>
        <v/>
      </c>
      <c r="BC34" s="104"/>
      <c r="BD34" s="96"/>
      <c r="BE34" s="105" t="str">
        <f t="shared" si="4"/>
        <v/>
      </c>
      <c r="BF34" s="106" t="e">
        <f>IF(R34=Rural,VLOOKUP(N34,Defaults!$F$10:$I$69,4,FALSE),VLOOKUP(N34,Defaults!$F$10:$I$69,3,FALSE))*ISTEXT(R34)</f>
        <v>#N/A</v>
      </c>
      <c r="BG34" s="106" t="e">
        <f>IF(R34=Rural,VLOOKUP(N34,Defaults!$F$10:$I$69,3,FALSE),IF(BE34/SUM(X34:AB34)&gt;2.46,VLOOKUP(N34,Defaults!$F$10:$I$69,3,FALSE)*(1-MIN(0.3,0.07*((BE34/SUM(X34:AB34))-2.46)/2.46)),VLOOKUP(N34,Defaults!$F$10:$I$69,3,FALSE)))*ISTEXT(R34)</f>
        <v>#VALUE!</v>
      </c>
      <c r="BH34" s="106" t="e">
        <f t="shared" si="5"/>
        <v>#N/A</v>
      </c>
      <c r="BI34" s="106" t="e">
        <f t="shared" si="6"/>
        <v>#VALUE!</v>
      </c>
      <c r="BJ34" s="106" t="e">
        <f t="shared" si="7"/>
        <v>#N/A</v>
      </c>
      <c r="BK34" s="106" t="e">
        <f>$BJ34/Lifetime*VLOOKUP(VLOOKUP($N34,Defaults!$F$11:$K$70,6,FALSE)&amp;"_"&amp;$P34,'Auto GHG'!$C$36:$F$2517,4,FALSE)</f>
        <v>#N/A</v>
      </c>
      <c r="BL34" s="106" t="e">
        <f>$BJ34/Lifetime*VLOOKUP(VLOOKUP($N34,Defaults!$F$11:$K$70,6,FALSE)&amp;"_"&amp;$P34,'Auto Emissions'!$C$38:$P$2665,9,FALSE)/gPlb</f>
        <v>#N/A</v>
      </c>
      <c r="BM34" s="106" t="e">
        <f>$BJ34/Lifetime*VLOOKUP(VLOOKUP($N34,Defaults!$F$11:$K$70,6,FALSE)&amp;"_"&amp;$P34,'Auto Emissions'!$C$38:$P$2665,10,FALSE)/gPlb</f>
        <v>#N/A</v>
      </c>
      <c r="BN34" s="106" t="e">
        <f>$BJ34/Lifetime*VLOOKUP(VLOOKUP($N34,Defaults!$F$11:$K$70,6,FALSE)&amp;"_"&amp;$P34,'Auto Emissions'!$C$38:$P$2665,12,FALSE)/gPlb</f>
        <v>#N/A</v>
      </c>
      <c r="BO34" s="106" t="e">
        <f>$BJ34/Lifetime*VLOOKUP(VLOOKUP($N34,Defaults!$F$11:$K$70,6,FALSE)&amp;"_"&amp;$P34,'Auto Emissions'!$C$38:$P$2665,13,FALSE)/gPlb</f>
        <v>#N/A</v>
      </c>
      <c r="BP34" s="106" t="e">
        <f>$BJ34/Lifetime*VLOOKUP(VLOOKUP($N34,Defaults!$F$10:$K$69,6,FALSE)&amp;"_"&amp;$P34,'Gallon per VMT'!$C$29:$G$2000,5,FALSE)</f>
        <v>#N/A</v>
      </c>
      <c r="BQ34" s="107">
        <f>IF(R34="Rural",Defaults!$C$61,Defaults!$C$60)*ISTEXT(R34)</f>
        <v>0</v>
      </c>
      <c r="BR34" s="107">
        <f>Defaults!$C$60*ISTEXT(R34)</f>
        <v>0</v>
      </c>
      <c r="BS34" s="106" t="e">
        <f t="shared" si="11"/>
        <v>#VALUE!</v>
      </c>
      <c r="BT34" s="106" t="e">
        <f>BS34*Defaults!$C$64</f>
        <v>#VALUE!</v>
      </c>
      <c r="BU34" s="106" t="e">
        <f>BS34*Defaults!$C$65</f>
        <v>#VALUE!</v>
      </c>
      <c r="BV34" s="106" t="e">
        <f>BS34*Defaults!$C$66</f>
        <v>#VALUE!</v>
      </c>
      <c r="BW34" s="106" t="e">
        <f>BS34*Defaults!$C$67</f>
        <v>#VALUE!</v>
      </c>
      <c r="BX34" s="106" t="e">
        <f>Defaults!$C$73*BE34*Lifetime</f>
        <v>#VALUE!</v>
      </c>
      <c r="BY34" s="106">
        <f>IF($R34=Rural,$BX34*(Defaults!$C$82-Defaults!$C$76),0)</f>
        <v>0</v>
      </c>
      <c r="BZ34" s="106">
        <f>IF($R34=Rural,$BX34*(Defaults!$C$84-Defaults!$C$78),0)</f>
        <v>0</v>
      </c>
      <c r="CA34" s="106">
        <f>IF($R34=Rural,$BX34*(Defaults!$C$83-Defaults!$C$77),0)</f>
        <v>0</v>
      </c>
      <c r="CB34" s="106">
        <f>IF($R34=Rural,$BX34*(Defaults!$C$85-Defaults!$C$79),0)</f>
        <v>0</v>
      </c>
      <c r="CC34" s="106" t="e">
        <f>VLOOKUP(Q34,Defaults!$B$27:$D$40,3,FALSE)*VLOOKUP(O34,Defaults!$B$43:$C$45,2,FALSE)</f>
        <v>#N/A</v>
      </c>
      <c r="CD34" s="103" t="e">
        <f>MIN(SUM(X34:AB34),Defaults!$C$89*BE34)</f>
        <v>#VALUE!</v>
      </c>
      <c r="CE34" s="108" t="e">
        <f t="shared" si="12"/>
        <v>#N/A</v>
      </c>
      <c r="CF34" s="109" t="e">
        <f t="shared" si="10"/>
        <v>#N/A</v>
      </c>
      <c r="CG34" s="416"/>
    </row>
    <row r="35" spans="1:85" ht="15" customHeight="1" x14ac:dyDescent="0.3">
      <c r="A35" s="74"/>
      <c r="B35" s="90" t="str">
        <f t="shared" si="2"/>
        <v/>
      </c>
      <c r="C35" s="116" t="str">
        <f>IFERROR("SALC"&amp;LEFT(L35,2)&amp;"_PP"&amp;M35&amp;"_"&amp;VLOOKUP(N35,Defaults!$F$10:$J$69,5,FALSE),"")</f>
        <v/>
      </c>
      <c r="D35" s="91"/>
      <c r="E35" s="110"/>
      <c r="F35" s="110"/>
      <c r="G35" s="92"/>
      <c r="H35" s="92"/>
      <c r="I35" s="92"/>
      <c r="J35" s="96"/>
      <c r="K35" s="111"/>
      <c r="L35" s="97"/>
      <c r="M35" s="97"/>
      <c r="N35" s="96"/>
      <c r="O35" s="97"/>
      <c r="P35" s="97"/>
      <c r="Q35" s="476"/>
      <c r="R35" s="95"/>
      <c r="S35" s="96"/>
      <c r="T35" s="98"/>
      <c r="U35" s="98"/>
      <c r="V35" s="110"/>
      <c r="W35" s="99"/>
      <c r="X35" s="100"/>
      <c r="Y35" s="99"/>
      <c r="Z35" s="99"/>
      <c r="AA35" s="99"/>
      <c r="AB35" s="101"/>
      <c r="AC35" s="102" t="str">
        <f t="shared" si="0"/>
        <v/>
      </c>
      <c r="AD35" s="98"/>
      <c r="AE35" s="96"/>
      <c r="AF35" s="468"/>
      <c r="AG35" s="104"/>
      <c r="AH35" s="469"/>
      <c r="AI35" s="98"/>
      <c r="AJ35" s="96"/>
      <c r="AK35" s="96"/>
      <c r="AL35" s="96"/>
      <c r="AM35" s="98"/>
      <c r="AN35" s="96"/>
      <c r="AO35" s="96"/>
      <c r="AP35" s="96"/>
      <c r="AQ35" s="98"/>
      <c r="AR35" s="96"/>
      <c r="AS35" s="96"/>
      <c r="AT35" s="430" t="str">
        <f>IFERROR(ROUNDDOWN(((X35)*(AF35/AE35)+Y35*(AF35/AE35)*(1-Defaults!$C$49)+Z35*(AF35/AE35)*(1-Defaults!$C$50)+AA35*(AF35/AE35)*(1-Defaults!$C$51)+AB35*Defaults!$C$20),0),"")</f>
        <v/>
      </c>
      <c r="AU35" s="103" t="b">
        <f>IF(AH35&gt;0,MAX(AH35,Defaults!C$20*SUM(AC35)))</f>
        <v>0</v>
      </c>
      <c r="AV35" s="430" t="str">
        <f>IF(AND(ISBLANK(AJ35),ISBLANK(AK35),ISBLANK(AL35)),"",ROUNDDOWN(IFERROR((SUM(X35:AA35))*AK35/AJ35+AB35*Defaults!$C$21,0),0))</f>
        <v/>
      </c>
      <c r="AW35" s="103" t="b">
        <f>IF(AND(NOT(ISBLANK(AJ35)),AJ35&lt;40),ROUNDDOWN(AL35*Defaults!C$21*AC35,0))</f>
        <v>0</v>
      </c>
      <c r="AX35" s="430" t="str">
        <f>IF(AND(ISBLANK(AN35),ISBLANK(AO35),ISBLANK(AP35)),"",ROUNDDOWN(IFERROR((SUM(X35:AA35))*AO35/AN35+AB35*Defaults!$C$22,0),0))</f>
        <v/>
      </c>
      <c r="AY35" s="103" t="b">
        <f>IF(AND(NOT(ISBLANK(AN35)),AN35&lt;40),ROUNDDOWN(AP35*Defaults!E$22*AC35,0))</f>
        <v>0</v>
      </c>
      <c r="AZ35" s="430" t="str">
        <f t="shared" si="1"/>
        <v/>
      </c>
      <c r="BA35" s="431" t="b">
        <f t="shared" si="3"/>
        <v>0</v>
      </c>
      <c r="BB35" s="432" t="str">
        <f>IF(S35=Defaults!$B$15,AZ35,IF(S35=Defaults!$B$14,MIN(AX35,AY35),IF(S35=Defaults!$B$13,MIN(AV35,AW35),IF(S35=Defaults!$B$12,MIN(AT35,AU35),""))))</f>
        <v/>
      </c>
      <c r="BC35" s="104"/>
      <c r="BD35" s="96"/>
      <c r="BE35" s="105" t="str">
        <f t="shared" si="4"/>
        <v/>
      </c>
      <c r="BF35" s="106" t="e">
        <f>IF(R35=Rural,VLOOKUP(N35,Defaults!$F$10:$I$69,4,FALSE),VLOOKUP(N35,Defaults!$F$10:$I$69,3,FALSE))*ISTEXT(R35)</f>
        <v>#N/A</v>
      </c>
      <c r="BG35" s="106" t="e">
        <f>IF(R35=Rural,VLOOKUP(N35,Defaults!$F$10:$I$69,3,FALSE),IF(BE35/SUM(X35:AB35)&gt;2.46,VLOOKUP(N35,Defaults!$F$10:$I$69,3,FALSE)*(1-MIN(0.3,0.07*((BE35/SUM(X35:AB35))-2.46)/2.46)),VLOOKUP(N35,Defaults!$F$10:$I$69,3,FALSE)))*ISTEXT(R35)</f>
        <v>#VALUE!</v>
      </c>
      <c r="BH35" s="106" t="e">
        <f t="shared" si="5"/>
        <v>#N/A</v>
      </c>
      <c r="BI35" s="106" t="e">
        <f t="shared" si="6"/>
        <v>#VALUE!</v>
      </c>
      <c r="BJ35" s="106" t="e">
        <f t="shared" si="7"/>
        <v>#N/A</v>
      </c>
      <c r="BK35" s="106" t="e">
        <f>$BJ35/Lifetime*VLOOKUP(VLOOKUP($N35,Defaults!$F$11:$K$70,6,FALSE)&amp;"_"&amp;$P35,'Auto GHG'!$C$36:$F$2517,4,FALSE)</f>
        <v>#N/A</v>
      </c>
      <c r="BL35" s="106" t="e">
        <f>$BJ35/Lifetime*VLOOKUP(VLOOKUP($N35,Defaults!$F$11:$K$70,6,FALSE)&amp;"_"&amp;$P35,'Auto Emissions'!$C$38:$P$2665,9,FALSE)/gPlb</f>
        <v>#N/A</v>
      </c>
      <c r="BM35" s="106" t="e">
        <f>$BJ35/Lifetime*VLOOKUP(VLOOKUP($N35,Defaults!$F$11:$K$70,6,FALSE)&amp;"_"&amp;$P35,'Auto Emissions'!$C$38:$P$2665,10,FALSE)/gPlb</f>
        <v>#N/A</v>
      </c>
      <c r="BN35" s="106" t="e">
        <f>$BJ35/Lifetime*VLOOKUP(VLOOKUP($N35,Defaults!$F$11:$K$70,6,FALSE)&amp;"_"&amp;$P35,'Auto Emissions'!$C$38:$P$2665,12,FALSE)/gPlb</f>
        <v>#N/A</v>
      </c>
      <c r="BO35" s="106" t="e">
        <f>$BJ35/Lifetime*VLOOKUP(VLOOKUP($N35,Defaults!$F$11:$K$70,6,FALSE)&amp;"_"&amp;$P35,'Auto Emissions'!$C$38:$P$2665,13,FALSE)/gPlb</f>
        <v>#N/A</v>
      </c>
      <c r="BP35" s="106" t="e">
        <f>$BJ35/Lifetime*VLOOKUP(VLOOKUP($N35,Defaults!$F$10:$K$69,6,FALSE)&amp;"_"&amp;$P35,'Gallon per VMT'!$C$29:$G$2000,5,FALSE)</f>
        <v>#N/A</v>
      </c>
      <c r="BQ35" s="107">
        <f>IF(R35="Rural",Defaults!$C$61,Defaults!$C$60)*ISTEXT(R35)</f>
        <v>0</v>
      </c>
      <c r="BR35" s="107">
        <f>Defaults!$C$60*ISTEXT(R35)</f>
        <v>0</v>
      </c>
      <c r="BS35" s="106" t="e">
        <f t="shared" si="11"/>
        <v>#VALUE!</v>
      </c>
      <c r="BT35" s="106" t="e">
        <f>BS35*Defaults!$C$64</f>
        <v>#VALUE!</v>
      </c>
      <c r="BU35" s="106" t="e">
        <f>BS35*Defaults!$C$65</f>
        <v>#VALUE!</v>
      </c>
      <c r="BV35" s="106" t="e">
        <f>BS35*Defaults!$C$66</f>
        <v>#VALUE!</v>
      </c>
      <c r="BW35" s="106" t="e">
        <f>BS35*Defaults!$C$67</f>
        <v>#VALUE!</v>
      </c>
      <c r="BX35" s="106" t="e">
        <f>Defaults!$C$73*BE35*Lifetime</f>
        <v>#VALUE!</v>
      </c>
      <c r="BY35" s="106">
        <f>IF($R35=Rural,$BX35*(Defaults!$C$82-Defaults!$C$76),0)</f>
        <v>0</v>
      </c>
      <c r="BZ35" s="106">
        <f>IF($R35=Rural,$BX35*(Defaults!$C$84-Defaults!$C$78),0)</f>
        <v>0</v>
      </c>
      <c r="CA35" s="106">
        <f>IF($R35=Rural,$BX35*(Defaults!$C$83-Defaults!$C$77),0)</f>
        <v>0</v>
      </c>
      <c r="CB35" s="106">
        <f>IF($R35=Rural,$BX35*(Defaults!$C$85-Defaults!$C$79),0)</f>
        <v>0</v>
      </c>
      <c r="CC35" s="106" t="e">
        <f>VLOOKUP(Q35,Defaults!$B$27:$D$40,3,FALSE)*VLOOKUP(O35,Defaults!$B$43:$C$45,2,FALSE)</f>
        <v>#N/A</v>
      </c>
      <c r="CD35" s="103" t="e">
        <f>MIN(SUM(X35:AB35),Defaults!$C$89*BE35)</f>
        <v>#VALUE!</v>
      </c>
      <c r="CE35" s="108" t="e">
        <f t="shared" si="12"/>
        <v>#N/A</v>
      </c>
      <c r="CF35" s="109" t="e">
        <f t="shared" si="10"/>
        <v>#N/A</v>
      </c>
      <c r="CG35" s="416"/>
    </row>
    <row r="36" spans="1:85" ht="15" customHeight="1" x14ac:dyDescent="0.3">
      <c r="A36" s="74"/>
      <c r="B36" s="90" t="str">
        <f t="shared" si="2"/>
        <v/>
      </c>
      <c r="C36" s="116" t="str">
        <f>IFERROR("SALC"&amp;LEFT(L36,2)&amp;"_PP"&amp;M36&amp;"_"&amp;VLOOKUP(N36,Defaults!$F$10:$J$69,5,FALSE),"")</f>
        <v/>
      </c>
      <c r="D36" s="91"/>
      <c r="E36" s="110"/>
      <c r="F36" s="110"/>
      <c r="G36" s="92"/>
      <c r="H36" s="92"/>
      <c r="I36" s="92"/>
      <c r="J36" s="96"/>
      <c r="K36" s="111"/>
      <c r="L36" s="97"/>
      <c r="M36" s="97"/>
      <c r="N36" s="96"/>
      <c r="O36" s="97"/>
      <c r="P36" s="97"/>
      <c r="Q36" s="476"/>
      <c r="R36" s="95"/>
      <c r="S36" s="96"/>
      <c r="T36" s="98"/>
      <c r="U36" s="98"/>
      <c r="V36" s="110"/>
      <c r="W36" s="99"/>
      <c r="X36" s="100"/>
      <c r="Y36" s="99"/>
      <c r="Z36" s="99"/>
      <c r="AA36" s="99"/>
      <c r="AB36" s="101"/>
      <c r="AC36" s="102" t="str">
        <f t="shared" si="0"/>
        <v/>
      </c>
      <c r="AD36" s="98"/>
      <c r="AE36" s="96"/>
      <c r="AF36" s="468"/>
      <c r="AG36" s="104"/>
      <c r="AH36" s="469"/>
      <c r="AI36" s="98"/>
      <c r="AJ36" s="96"/>
      <c r="AK36" s="96"/>
      <c r="AL36" s="96"/>
      <c r="AM36" s="98"/>
      <c r="AN36" s="96"/>
      <c r="AO36" s="96"/>
      <c r="AP36" s="96"/>
      <c r="AQ36" s="98"/>
      <c r="AR36" s="96"/>
      <c r="AS36" s="96"/>
      <c r="AT36" s="430" t="str">
        <f>IFERROR(ROUNDDOWN(((X36)*(AF36/AE36)+Y36*(AF36/AE36)*(1-Defaults!$C$49)+Z36*(AF36/AE36)*(1-Defaults!$C$50)+AA36*(AF36/AE36)*(1-Defaults!$C$51)+AB36*Defaults!$C$20),0),"")</f>
        <v/>
      </c>
      <c r="AU36" s="103" t="b">
        <f>IF(AH36&gt;0,MAX(AH36,Defaults!C$20*SUM(AC36)))</f>
        <v>0</v>
      </c>
      <c r="AV36" s="430" t="str">
        <f>IF(AND(ISBLANK(AJ36),ISBLANK(AK36),ISBLANK(AL36)),"",ROUNDDOWN(IFERROR((SUM(X36:AA36))*AK36/AJ36+AB36*Defaults!$C$21,0),0))</f>
        <v/>
      </c>
      <c r="AW36" s="103" t="b">
        <f>IF(AND(NOT(ISBLANK(AJ36)),AJ36&lt;40),ROUNDDOWN(AL36*Defaults!C$21*AC36,0))</f>
        <v>0</v>
      </c>
      <c r="AX36" s="430" t="str">
        <f>IF(AND(ISBLANK(AN36),ISBLANK(AO36),ISBLANK(AP36)),"",ROUNDDOWN(IFERROR((SUM(X36:AA36))*AO36/AN36+AB36*Defaults!$C$22,0),0))</f>
        <v/>
      </c>
      <c r="AY36" s="103" t="b">
        <f>IF(AND(NOT(ISBLANK(AN36)),AN36&lt;40),ROUNDDOWN(AP36*Defaults!E$22*AC36,0))</f>
        <v>0</v>
      </c>
      <c r="AZ36" s="430" t="str">
        <f t="shared" si="1"/>
        <v/>
      </c>
      <c r="BA36" s="431" t="b">
        <f t="shared" si="3"/>
        <v>0</v>
      </c>
      <c r="BB36" s="432" t="str">
        <f>IF(S36=Defaults!$B$15,AZ36,IF(S36=Defaults!$B$14,MIN(AX36,AY36),IF(S36=Defaults!$B$13,MIN(AV36,AW36),IF(S36=Defaults!$B$12,MIN(AT36,AU36),""))))</f>
        <v/>
      </c>
      <c r="BC36" s="104"/>
      <c r="BD36" s="96"/>
      <c r="BE36" s="105" t="str">
        <f t="shared" si="4"/>
        <v/>
      </c>
      <c r="BF36" s="106" t="e">
        <f>IF(R36=Rural,VLOOKUP(N36,Defaults!$F$10:$I$69,4,FALSE),VLOOKUP(N36,Defaults!$F$10:$I$69,3,FALSE))*ISTEXT(R36)</f>
        <v>#N/A</v>
      </c>
      <c r="BG36" s="106" t="e">
        <f>IF(R36=Rural,VLOOKUP(N36,Defaults!$F$10:$I$69,3,FALSE),IF(BE36/SUM(X36:AB36)&gt;2.46,VLOOKUP(N36,Defaults!$F$10:$I$69,3,FALSE)*(1-MIN(0.3,0.07*((BE36/SUM(X36:AB36))-2.46)/2.46)),VLOOKUP(N36,Defaults!$F$10:$I$69,3,FALSE)))*ISTEXT(R36)</f>
        <v>#VALUE!</v>
      </c>
      <c r="BH36" s="106" t="e">
        <f t="shared" si="5"/>
        <v>#N/A</v>
      </c>
      <c r="BI36" s="106" t="e">
        <f t="shared" si="6"/>
        <v>#VALUE!</v>
      </c>
      <c r="BJ36" s="106" t="e">
        <f t="shared" si="7"/>
        <v>#N/A</v>
      </c>
      <c r="BK36" s="106" t="e">
        <f>$BJ36/Lifetime*VLOOKUP(VLOOKUP($N36,Defaults!$F$11:$K$70,6,FALSE)&amp;"_"&amp;$P36,'Auto GHG'!$C$36:$F$2517,4,FALSE)</f>
        <v>#N/A</v>
      </c>
      <c r="BL36" s="106" t="e">
        <f>$BJ36/Lifetime*VLOOKUP(VLOOKUP($N36,Defaults!$F$11:$K$70,6,FALSE)&amp;"_"&amp;$P36,'Auto Emissions'!$C$38:$P$2665,9,FALSE)/gPlb</f>
        <v>#N/A</v>
      </c>
      <c r="BM36" s="106" t="e">
        <f>$BJ36/Lifetime*VLOOKUP(VLOOKUP($N36,Defaults!$F$11:$K$70,6,FALSE)&amp;"_"&amp;$P36,'Auto Emissions'!$C$38:$P$2665,10,FALSE)/gPlb</f>
        <v>#N/A</v>
      </c>
      <c r="BN36" s="106" t="e">
        <f>$BJ36/Lifetime*VLOOKUP(VLOOKUP($N36,Defaults!$F$11:$K$70,6,FALSE)&amp;"_"&amp;$P36,'Auto Emissions'!$C$38:$P$2665,12,FALSE)/gPlb</f>
        <v>#N/A</v>
      </c>
      <c r="BO36" s="106" t="e">
        <f>$BJ36/Lifetime*VLOOKUP(VLOOKUP($N36,Defaults!$F$11:$K$70,6,FALSE)&amp;"_"&amp;$P36,'Auto Emissions'!$C$38:$P$2665,13,FALSE)/gPlb</f>
        <v>#N/A</v>
      </c>
      <c r="BP36" s="106" t="e">
        <f>$BJ36/Lifetime*VLOOKUP(VLOOKUP($N36,Defaults!$F$10:$K$69,6,FALSE)&amp;"_"&amp;$P36,'Gallon per VMT'!$C$29:$G$2000,5,FALSE)</f>
        <v>#N/A</v>
      </c>
      <c r="BQ36" s="107">
        <f>IF(R36="Rural",Defaults!$C$61,Defaults!$C$60)*ISTEXT(R36)</f>
        <v>0</v>
      </c>
      <c r="BR36" s="107">
        <f>Defaults!$C$60*ISTEXT(R36)</f>
        <v>0</v>
      </c>
      <c r="BS36" s="106" t="e">
        <f t="shared" si="11"/>
        <v>#VALUE!</v>
      </c>
      <c r="BT36" s="106" t="e">
        <f>BS36*Defaults!$C$64</f>
        <v>#VALUE!</v>
      </c>
      <c r="BU36" s="106" t="e">
        <f>BS36*Defaults!$C$65</f>
        <v>#VALUE!</v>
      </c>
      <c r="BV36" s="106" t="e">
        <f>BS36*Defaults!$C$66</f>
        <v>#VALUE!</v>
      </c>
      <c r="BW36" s="106" t="e">
        <f>BS36*Defaults!$C$67</f>
        <v>#VALUE!</v>
      </c>
      <c r="BX36" s="106" t="e">
        <f>Defaults!$C$73*BE36*Lifetime</f>
        <v>#VALUE!</v>
      </c>
      <c r="BY36" s="106">
        <f>IF($R36=Rural,$BX36*(Defaults!$C$82-Defaults!$C$76),0)</f>
        <v>0</v>
      </c>
      <c r="BZ36" s="106">
        <f>IF($R36=Rural,$BX36*(Defaults!$C$84-Defaults!$C$78),0)</f>
        <v>0</v>
      </c>
      <c r="CA36" s="106">
        <f>IF($R36=Rural,$BX36*(Defaults!$C$83-Defaults!$C$77),0)</f>
        <v>0</v>
      </c>
      <c r="CB36" s="106">
        <f>IF($R36=Rural,$BX36*(Defaults!$C$85-Defaults!$C$79),0)</f>
        <v>0</v>
      </c>
      <c r="CC36" s="106" t="e">
        <f>VLOOKUP(Q36,Defaults!$B$27:$D$40,3,FALSE)*VLOOKUP(O36,Defaults!$B$43:$C$45,2,FALSE)</f>
        <v>#N/A</v>
      </c>
      <c r="CD36" s="103" t="e">
        <f>MIN(SUM(X36:AB36),Defaults!$C$89*BE36)</f>
        <v>#VALUE!</v>
      </c>
      <c r="CE36" s="108" t="e">
        <f t="shared" si="12"/>
        <v>#N/A</v>
      </c>
      <c r="CF36" s="109" t="e">
        <f t="shared" si="10"/>
        <v>#N/A</v>
      </c>
      <c r="CG36" s="416"/>
    </row>
    <row r="37" spans="1:85" ht="15" customHeight="1" x14ac:dyDescent="0.3">
      <c r="A37" s="75"/>
      <c r="B37" s="90" t="str">
        <f t="shared" si="2"/>
        <v/>
      </c>
      <c r="C37" s="116" t="str">
        <f>IFERROR("SALC"&amp;LEFT(L37,2)&amp;"_PP"&amp;M37&amp;"_"&amp;VLOOKUP(N37,Defaults!$F$10:$J$69,5,FALSE),"")</f>
        <v/>
      </c>
      <c r="D37" s="91"/>
      <c r="E37" s="104"/>
      <c r="F37" s="104"/>
      <c r="G37" s="92"/>
      <c r="H37" s="92"/>
      <c r="I37" s="92"/>
      <c r="J37" s="96"/>
      <c r="K37" s="114"/>
      <c r="L37" s="97"/>
      <c r="M37" s="97"/>
      <c r="N37" s="96"/>
      <c r="O37" s="97"/>
      <c r="P37" s="97"/>
      <c r="Q37" s="476"/>
      <c r="R37" s="95"/>
      <c r="S37" s="96"/>
      <c r="T37" s="98"/>
      <c r="U37" s="98"/>
      <c r="V37" s="104"/>
      <c r="W37" s="99"/>
      <c r="X37" s="100"/>
      <c r="Y37" s="99"/>
      <c r="Z37" s="99"/>
      <c r="AA37" s="99"/>
      <c r="AB37" s="101"/>
      <c r="AC37" s="102" t="str">
        <f t="shared" si="0"/>
        <v/>
      </c>
      <c r="AD37" s="98"/>
      <c r="AE37" s="96"/>
      <c r="AF37" s="468"/>
      <c r="AG37" s="104"/>
      <c r="AH37" s="469"/>
      <c r="AI37" s="98"/>
      <c r="AJ37" s="96"/>
      <c r="AK37" s="96"/>
      <c r="AL37" s="96"/>
      <c r="AM37" s="98"/>
      <c r="AN37" s="96"/>
      <c r="AO37" s="96"/>
      <c r="AP37" s="96"/>
      <c r="AQ37" s="98"/>
      <c r="AR37" s="96"/>
      <c r="AS37" s="96"/>
      <c r="AT37" s="430" t="str">
        <f>IFERROR(ROUNDDOWN(((X37)*(AF37/AE37)+Y37*(AF37/AE37)*(1-Defaults!$C$49)+Z37*(AF37/AE37)*(1-Defaults!$C$50)+AA37*(AF37/AE37)*(1-Defaults!$C$51)+AB37*Defaults!$C$20),0),"")</f>
        <v/>
      </c>
      <c r="AU37" s="103" t="b">
        <f>IF(AH37&gt;0,MAX(AH37,Defaults!C$20*SUM(AC37)))</f>
        <v>0</v>
      </c>
      <c r="AV37" s="430" t="str">
        <f>IF(AND(ISBLANK(AJ37),ISBLANK(AK37),ISBLANK(AL37)),"",ROUNDDOWN(IFERROR((SUM(X37:AA37))*AK37/AJ37+AB37*Defaults!$C$21,0),0))</f>
        <v/>
      </c>
      <c r="AW37" s="103" t="b">
        <f>IF(AND(NOT(ISBLANK(AJ37)),AJ37&lt;40),ROUNDDOWN(AL37*Defaults!C$21*AC37,0))</f>
        <v>0</v>
      </c>
      <c r="AX37" s="430" t="str">
        <f>IF(AND(ISBLANK(AN37),ISBLANK(AO37),ISBLANK(AP37)),"",ROUNDDOWN(IFERROR((SUM(X37:AA37))*AO37/AN37+AB37*Defaults!$C$22,0),0))</f>
        <v/>
      </c>
      <c r="AY37" s="103" t="b">
        <f>IF(AND(NOT(ISBLANK(AN37)),AN37&lt;40),ROUNDDOWN(AP37*Defaults!E$22*AC37,0))</f>
        <v>0</v>
      </c>
      <c r="AZ37" s="430" t="str">
        <f t="shared" si="1"/>
        <v/>
      </c>
      <c r="BA37" s="431" t="b">
        <f t="shared" si="3"/>
        <v>0</v>
      </c>
      <c r="BB37" s="432" t="str">
        <f>IF(S37=Defaults!$B$15,AZ37,IF(S37=Defaults!$B$14,MIN(AX37,AY37),IF(S37=Defaults!$B$13,MIN(AV37,AW37),IF(S37=Defaults!$B$12,MIN(AT37,AU37),""))))</f>
        <v/>
      </c>
      <c r="BC37" s="104"/>
      <c r="BD37" s="96"/>
      <c r="BE37" s="105" t="str">
        <f t="shared" si="4"/>
        <v/>
      </c>
      <c r="BF37" s="106" t="e">
        <f>IF(R37=Rural,VLOOKUP(N37,Defaults!$F$10:$I$69,4,FALSE),VLOOKUP(N37,Defaults!$F$10:$I$69,3,FALSE))*ISTEXT(R37)</f>
        <v>#N/A</v>
      </c>
      <c r="BG37" s="106" t="e">
        <f>IF(R37=Rural,VLOOKUP(N37,Defaults!$F$10:$I$69,3,FALSE),IF(BE37/SUM(X37:AB37)&gt;2.46,VLOOKUP(N37,Defaults!$F$10:$I$69,3,FALSE)*(1-MIN(0.3,0.07*((BE37/SUM(X37:AB37))-2.46)/2.46)),VLOOKUP(N37,Defaults!$F$10:$I$69,3,FALSE)))*ISTEXT(R37)</f>
        <v>#VALUE!</v>
      </c>
      <c r="BH37" s="106" t="e">
        <f t="shared" si="5"/>
        <v>#N/A</v>
      </c>
      <c r="BI37" s="106" t="e">
        <f t="shared" si="6"/>
        <v>#VALUE!</v>
      </c>
      <c r="BJ37" s="106" t="e">
        <f t="shared" si="7"/>
        <v>#N/A</v>
      </c>
      <c r="BK37" s="106" t="e">
        <f>$BJ37/Lifetime*VLOOKUP(VLOOKUP($N37,Defaults!$F$11:$K$70,6,FALSE)&amp;"_"&amp;$P37,'Auto GHG'!$C$36:$F$2517,4,FALSE)</f>
        <v>#N/A</v>
      </c>
      <c r="BL37" s="106" t="e">
        <f>$BJ37/Lifetime*VLOOKUP(VLOOKUP($N37,Defaults!$F$11:$K$70,6,FALSE)&amp;"_"&amp;$P37,'Auto Emissions'!$C$38:$P$2665,9,FALSE)/gPlb</f>
        <v>#N/A</v>
      </c>
      <c r="BM37" s="106" t="e">
        <f>$BJ37/Lifetime*VLOOKUP(VLOOKUP($N37,Defaults!$F$11:$K$70,6,FALSE)&amp;"_"&amp;$P37,'Auto Emissions'!$C$38:$P$2665,10,FALSE)/gPlb</f>
        <v>#N/A</v>
      </c>
      <c r="BN37" s="106" t="e">
        <f>$BJ37/Lifetime*VLOOKUP(VLOOKUP($N37,Defaults!$F$11:$K$70,6,FALSE)&amp;"_"&amp;$P37,'Auto Emissions'!$C$38:$P$2665,12,FALSE)/gPlb</f>
        <v>#N/A</v>
      </c>
      <c r="BO37" s="106" t="e">
        <f>$BJ37/Lifetime*VLOOKUP(VLOOKUP($N37,Defaults!$F$11:$K$70,6,FALSE)&amp;"_"&amp;$P37,'Auto Emissions'!$C$38:$P$2665,13,FALSE)/gPlb</f>
        <v>#N/A</v>
      </c>
      <c r="BP37" s="106" t="e">
        <f>$BJ37/Lifetime*VLOOKUP(VLOOKUP($N37,Defaults!$F$10:$K$69,6,FALSE)&amp;"_"&amp;$P37,'Gallon per VMT'!$C$29:$G$2000,5,FALSE)</f>
        <v>#N/A</v>
      </c>
      <c r="BQ37" s="107">
        <f>IF(R37="Rural",Defaults!$C$61,Defaults!$C$60)*ISTEXT(R37)</f>
        <v>0</v>
      </c>
      <c r="BR37" s="107">
        <f>Defaults!$C$60*ISTEXT(R37)</f>
        <v>0</v>
      </c>
      <c r="BS37" s="106" t="e">
        <f t="shared" si="11"/>
        <v>#VALUE!</v>
      </c>
      <c r="BT37" s="106" t="e">
        <f>BS37*Defaults!$C$64</f>
        <v>#VALUE!</v>
      </c>
      <c r="BU37" s="106" t="e">
        <f>BS37*Defaults!$C$65</f>
        <v>#VALUE!</v>
      </c>
      <c r="BV37" s="106" t="e">
        <f>BS37*Defaults!$C$66</f>
        <v>#VALUE!</v>
      </c>
      <c r="BW37" s="106" t="e">
        <f>BS37*Defaults!$C$67</f>
        <v>#VALUE!</v>
      </c>
      <c r="BX37" s="106" t="e">
        <f>Defaults!$C$73*BE37*Lifetime</f>
        <v>#VALUE!</v>
      </c>
      <c r="BY37" s="106">
        <f>IF($R37=Rural,$BX37*(Defaults!$C$82-Defaults!$C$76),0)</f>
        <v>0</v>
      </c>
      <c r="BZ37" s="106">
        <f>IF($R37=Rural,$BX37*(Defaults!$C$84-Defaults!$C$78),0)</f>
        <v>0</v>
      </c>
      <c r="CA37" s="106">
        <f>IF($R37=Rural,$BX37*(Defaults!$C$83-Defaults!$C$77),0)</f>
        <v>0</v>
      </c>
      <c r="CB37" s="106">
        <f>IF($R37=Rural,$BX37*(Defaults!$C$85-Defaults!$C$79),0)</f>
        <v>0</v>
      </c>
      <c r="CC37" s="106" t="e">
        <f>VLOOKUP(Q37,Defaults!$B$27:$D$40,3,FALSE)*VLOOKUP(O37,Defaults!$B$43:$C$45,2,FALSE)</f>
        <v>#N/A</v>
      </c>
      <c r="CD37" s="103" t="e">
        <f>MIN(SUM(X37:AB37),Defaults!$C$89*BE37)</f>
        <v>#VALUE!</v>
      </c>
      <c r="CE37" s="108" t="e">
        <f t="shared" si="12"/>
        <v>#N/A</v>
      </c>
      <c r="CF37" s="109" t="e">
        <f t="shared" si="10"/>
        <v>#N/A</v>
      </c>
      <c r="CG37" s="416"/>
    </row>
    <row r="38" spans="1:85" ht="15" customHeight="1" x14ac:dyDescent="0.3">
      <c r="A38" s="75"/>
      <c r="B38" s="90" t="str">
        <f t="shared" si="2"/>
        <v/>
      </c>
      <c r="C38" s="418" t="str">
        <f>IFERROR("SALC"&amp;LEFT(L38,2)&amp;"_PP"&amp;M38&amp;"_"&amp;VLOOKUP(N38,Defaults!$F$10:$J$69,5,FALSE),"")</f>
        <v/>
      </c>
      <c r="D38" s="419"/>
      <c r="E38" s="425"/>
      <c r="F38" s="425"/>
      <c r="G38" s="420"/>
      <c r="H38" s="420"/>
      <c r="I38" s="420"/>
      <c r="J38" s="423"/>
      <c r="K38" s="421"/>
      <c r="L38" s="424"/>
      <c r="M38" s="424"/>
      <c r="N38" s="423"/>
      <c r="O38" s="424"/>
      <c r="P38" s="424"/>
      <c r="Q38" s="475"/>
      <c r="R38" s="422"/>
      <c r="S38" s="423"/>
      <c r="T38" s="425"/>
      <c r="U38" s="425"/>
      <c r="V38" s="425"/>
      <c r="W38" s="426"/>
      <c r="X38" s="427"/>
      <c r="Y38" s="426"/>
      <c r="Z38" s="426"/>
      <c r="AA38" s="426"/>
      <c r="AB38" s="428"/>
      <c r="AC38" s="429" t="str">
        <f t="shared" si="0"/>
        <v/>
      </c>
      <c r="AD38" s="98"/>
      <c r="AE38" s="96"/>
      <c r="AF38" s="468"/>
      <c r="AG38" s="104"/>
      <c r="AH38" s="469"/>
      <c r="AI38" s="98"/>
      <c r="AJ38" s="96"/>
      <c r="AK38" s="96"/>
      <c r="AL38" s="96"/>
      <c r="AM38" s="98"/>
      <c r="AN38" s="96"/>
      <c r="AO38" s="96"/>
      <c r="AP38" s="96"/>
      <c r="AQ38" s="98"/>
      <c r="AR38" s="96"/>
      <c r="AS38" s="96"/>
      <c r="AT38" s="430" t="str">
        <f>IFERROR(ROUNDDOWN(((X38)*(AF38/AE38)+Y38*(AF38/AE38)*(1-Defaults!$C$49)+Z38*(AF38/AE38)*(1-Defaults!$C$50)+AA38*(AF38/AE38)*(1-Defaults!$C$51)+AB38*Defaults!$C$20),0),"")</f>
        <v/>
      </c>
      <c r="AU38" s="103" t="b">
        <f>IF(AH38&gt;0,MAX(AH38,Defaults!C$20*SUM(AC38)))</f>
        <v>0</v>
      </c>
      <c r="AV38" s="430" t="str">
        <f>IF(AND(ISBLANK(AJ38),ISBLANK(AK38),ISBLANK(AL38)),"",ROUNDDOWN(IFERROR((SUM(X38:AA38))*AK38/AJ38+AB38*Defaults!$C$21,0),0))</f>
        <v/>
      </c>
      <c r="AW38" s="103" t="b">
        <f>IF(AND(NOT(ISBLANK(AJ38)),AJ38&lt;40),ROUNDDOWN(AL38*Defaults!C$21*AC38,0))</f>
        <v>0</v>
      </c>
      <c r="AX38" s="430" t="str">
        <f>IF(AND(ISBLANK(AN38),ISBLANK(AO38),ISBLANK(AP38)),"",ROUNDDOWN(IFERROR((SUM(X38:AA38))*AO38/AN38+AB38*Defaults!$C$22,0),0))</f>
        <v/>
      </c>
      <c r="AY38" s="103" t="b">
        <f>IF(AND(NOT(ISBLANK(AN38)),AN38&lt;40),ROUNDDOWN(AP38*Defaults!E$22*AC38,0))</f>
        <v>0</v>
      </c>
      <c r="AZ38" s="430" t="str">
        <f t="shared" si="1"/>
        <v/>
      </c>
      <c r="BA38" s="431" t="b">
        <f t="shared" si="3"/>
        <v>0</v>
      </c>
      <c r="BB38" s="432" t="str">
        <f>IF(S38=Defaults!$B$15,AZ38,IF(S38=Defaults!$B$14,MIN(AX38,AY38),IF(S38=Defaults!$B$13,MIN(AV38,AW38),IF(S38=Defaults!$B$12,MIN(AT38,AU38),""))))</f>
        <v/>
      </c>
      <c r="BC38" s="433"/>
      <c r="BD38" s="423"/>
      <c r="BE38" s="434" t="str">
        <f>IFERROR(MAX(0,ROUNDDOWN(IF(BC38=0,BB38-BD38,BC38-BD38),0)),"")</f>
        <v/>
      </c>
      <c r="BF38" s="435" t="e">
        <f>IF(R38=Rural,VLOOKUP(N38,Defaults!$F$10:$I$69,4,FALSE),VLOOKUP(N38,Defaults!$F$10:$I$69,3,FALSE))*ISTEXT(R38)</f>
        <v>#N/A</v>
      </c>
      <c r="BG38" s="435" t="e">
        <f>IF(R38=Rural,VLOOKUP(N38,Defaults!$F$10:$I$69,3,FALSE),IF(BE38/SUM(X38:AB38)&gt;2.46,VLOOKUP(N38,Defaults!$F$10:$I$69,3,FALSE)*(1-MIN(0.3,0.07*((BE38/SUM(X38:AB38))-2.46)/2.46)),VLOOKUP(N38,Defaults!$F$10:$I$69,3,FALSE)))*ISTEXT(R38)</f>
        <v>#VALUE!</v>
      </c>
      <c r="BH38" s="435" t="e">
        <f>BF38*BE38*Lifetime</f>
        <v>#N/A</v>
      </c>
      <c r="BI38" s="435" t="e">
        <f>BG38*BE38*Lifetime</f>
        <v>#VALUE!</v>
      </c>
      <c r="BJ38" s="435" t="e">
        <f>BH38-BI38</f>
        <v>#N/A</v>
      </c>
      <c r="BK38" s="435" t="e">
        <f>$BJ38/Lifetime*VLOOKUP(VLOOKUP($N38,Defaults!$F$11:$K$70,6,FALSE)&amp;"_"&amp;$P38,'Auto GHG'!$C$36:$F$2517,4,FALSE)</f>
        <v>#N/A</v>
      </c>
      <c r="BL38" s="435" t="e">
        <f>$BJ38/Lifetime*VLOOKUP(VLOOKUP($N38,Defaults!$F$11:$K$70,6,FALSE)&amp;"_"&amp;$P38,'Auto Emissions'!$C$38:$P$2665,9,FALSE)/gPlb</f>
        <v>#N/A</v>
      </c>
      <c r="BM38" s="435" t="e">
        <f>$BJ38/Lifetime*VLOOKUP(VLOOKUP($N38,Defaults!$F$11:$K$70,6,FALSE)&amp;"_"&amp;$P38,'Auto Emissions'!$C$38:$P$2665,10,FALSE)/gPlb</f>
        <v>#N/A</v>
      </c>
      <c r="BN38" s="435" t="e">
        <f>$BJ38/Lifetime*VLOOKUP(VLOOKUP($N38,Defaults!$F$11:$K$70,6,FALSE)&amp;"_"&amp;$P38,'Auto Emissions'!$C$38:$P$2665,12,FALSE)/gPlb</f>
        <v>#N/A</v>
      </c>
      <c r="BO38" s="435" t="e">
        <f>$BJ38/Lifetime*VLOOKUP(VLOOKUP($N38,Defaults!$F$11:$K$70,6,FALSE)&amp;"_"&amp;$P38,'Auto Emissions'!$C$38:$P$2665,13,FALSE)/gPlb</f>
        <v>#N/A</v>
      </c>
      <c r="BP38" s="435" t="e">
        <f>$BJ38/Lifetime*VLOOKUP(VLOOKUP($N38,Defaults!$F$10:$K$69,6,FALSE)&amp;"_"&amp;$P38,'Gallon per VMT'!$C$29:$G$2000,5,FALSE)</f>
        <v>#N/A</v>
      </c>
      <c r="BQ38" s="436">
        <f>IF(R38="Rural",Defaults!$C$61,Defaults!$C$60)*ISTEXT(R38)</f>
        <v>0</v>
      </c>
      <c r="BR38" s="436">
        <f>Defaults!$C$60*ISTEXT(R38)</f>
        <v>0</v>
      </c>
      <c r="BS38" s="106" t="e">
        <f t="shared" si="11"/>
        <v>#VALUE!</v>
      </c>
      <c r="BT38" s="106" t="e">
        <f>BS38*Defaults!$C$64</f>
        <v>#VALUE!</v>
      </c>
      <c r="BU38" s="106" t="e">
        <f>BS38*Defaults!$C$65</f>
        <v>#VALUE!</v>
      </c>
      <c r="BV38" s="106" t="e">
        <f>BS38*Defaults!$C$66</f>
        <v>#VALUE!</v>
      </c>
      <c r="BW38" s="106" t="e">
        <f>BS38*Defaults!$C$67</f>
        <v>#VALUE!</v>
      </c>
      <c r="BX38" s="106" t="e">
        <f>Defaults!$C$73*BE38*Lifetime</f>
        <v>#VALUE!</v>
      </c>
      <c r="BY38" s="106">
        <f>IF($R38=Rural,$BX38*(Defaults!$C$82-Defaults!$C$76),0)</f>
        <v>0</v>
      </c>
      <c r="BZ38" s="106">
        <f>IF($R38=Rural,$BX38*(Defaults!$C$84-Defaults!$C$78),0)</f>
        <v>0</v>
      </c>
      <c r="CA38" s="106">
        <f>IF($R38=Rural,$BX38*(Defaults!$C$83-Defaults!$C$77),0)</f>
        <v>0</v>
      </c>
      <c r="CB38" s="106">
        <f>IF($R38=Rural,$BX38*(Defaults!$C$85-Defaults!$C$79),0)</f>
        <v>0</v>
      </c>
      <c r="CC38" s="106" t="e">
        <f>VLOOKUP(Q38,Defaults!$B$27:$D$40,3,FALSE)*VLOOKUP(O38,Defaults!$B$43:$C$45,2,FALSE)</f>
        <v>#N/A</v>
      </c>
      <c r="CD38" s="103" t="e">
        <f>MIN(SUM(X38:AB38),Defaults!$C$89*BE38)</f>
        <v>#VALUE!</v>
      </c>
      <c r="CE38" s="108" t="e">
        <f t="shared" si="12"/>
        <v>#N/A</v>
      </c>
      <c r="CF38" s="438" t="e">
        <f>CE38*mwCO2pmwC</f>
        <v>#N/A</v>
      </c>
      <c r="CG38" s="416"/>
    </row>
    <row r="39" spans="1:85" ht="15" customHeight="1" x14ac:dyDescent="0.3">
      <c r="A39" s="75"/>
      <c r="B39" s="90" t="str">
        <f t="shared" si="2"/>
        <v/>
      </c>
      <c r="C39" s="116" t="str">
        <f>IFERROR("SALC"&amp;LEFT(L39,2)&amp;"_PP"&amp;M39&amp;"_"&amp;VLOOKUP(N39,Defaults!$F$10:$J$69,5,FALSE),"")</f>
        <v/>
      </c>
      <c r="D39" s="91"/>
      <c r="E39" s="104"/>
      <c r="F39" s="104"/>
      <c r="G39" s="92"/>
      <c r="H39" s="92"/>
      <c r="I39" s="92"/>
      <c r="J39" s="96"/>
      <c r="K39" s="114"/>
      <c r="L39" s="97"/>
      <c r="M39" s="97"/>
      <c r="N39" s="96"/>
      <c r="O39" s="97"/>
      <c r="P39" s="97"/>
      <c r="Q39" s="476"/>
      <c r="R39" s="95"/>
      <c r="S39" s="96"/>
      <c r="T39" s="98"/>
      <c r="U39" s="98"/>
      <c r="V39" s="104"/>
      <c r="W39" s="99"/>
      <c r="X39" s="100"/>
      <c r="Y39" s="99"/>
      <c r="Z39" s="99"/>
      <c r="AA39" s="99"/>
      <c r="AB39" s="101"/>
      <c r="AC39" s="102" t="str">
        <f t="shared" si="0"/>
        <v/>
      </c>
      <c r="AD39" s="98"/>
      <c r="AE39" s="96"/>
      <c r="AF39" s="468"/>
      <c r="AG39" s="104"/>
      <c r="AH39" s="469"/>
      <c r="AI39" s="98"/>
      <c r="AJ39" s="96"/>
      <c r="AK39" s="96"/>
      <c r="AL39" s="96"/>
      <c r="AM39" s="98"/>
      <c r="AN39" s="96"/>
      <c r="AO39" s="96"/>
      <c r="AP39" s="96"/>
      <c r="AQ39" s="98"/>
      <c r="AR39" s="96"/>
      <c r="AS39" s="96"/>
      <c r="AT39" s="430" t="str">
        <f>IFERROR(ROUNDDOWN(((X39)*(AF39/AE39)+Y39*(AF39/AE39)*(1-Defaults!$C$49)+Z39*(AF39/AE39)*(1-Defaults!$C$50)+AA39*(AF39/AE39)*(1-Defaults!$C$51)+AB39*Defaults!$C$20),0),"")</f>
        <v/>
      </c>
      <c r="AU39" s="103" t="b">
        <f>IF(AH39&gt;0,MAX(AH39,Defaults!C$20*SUM(AC39)))</f>
        <v>0</v>
      </c>
      <c r="AV39" s="430" t="str">
        <f>IF(AND(ISBLANK(AJ39),ISBLANK(AK39),ISBLANK(AL39)),"",ROUNDDOWN(IFERROR((SUM(X39:AA39))*AK39/AJ39+AB39*Defaults!$C$21,0),0))</f>
        <v/>
      </c>
      <c r="AW39" s="103" t="b">
        <f>IF(AND(NOT(ISBLANK(AJ39)),AJ39&lt;40),ROUNDDOWN(AL39*Defaults!C$21*AC39,0))</f>
        <v>0</v>
      </c>
      <c r="AX39" s="430" t="str">
        <f>IF(AND(ISBLANK(AN39),ISBLANK(AO39),ISBLANK(AP39)),"",ROUNDDOWN(IFERROR((SUM(X39:AA39))*AO39/AN39+AB39*Defaults!$C$22,0),0))</f>
        <v/>
      </c>
      <c r="AY39" s="103" t="b">
        <f>IF(AND(NOT(ISBLANK(AN39)),AN39&lt;40),ROUNDDOWN(AP39*Defaults!E$22*AC39,0))</f>
        <v>0</v>
      </c>
      <c r="AZ39" s="430" t="str">
        <f t="shared" si="1"/>
        <v/>
      </c>
      <c r="BA39" s="431" t="b">
        <f t="shared" si="3"/>
        <v>0</v>
      </c>
      <c r="BB39" s="432" t="str">
        <f>IF(S39=Defaults!$B$15,AZ39,IF(S39=Defaults!$B$14,MIN(AX39,AY39),IF(S39=Defaults!$B$13,MIN(AV39,AW39),IF(S39=Defaults!$B$12,MIN(AT39,AU39),""))))</f>
        <v/>
      </c>
      <c r="BC39" s="104"/>
      <c r="BD39" s="96"/>
      <c r="BE39" s="105" t="str">
        <f t="shared" si="4"/>
        <v/>
      </c>
      <c r="BF39" s="106" t="e">
        <f>IF(R39=Rural,VLOOKUP(N39,Defaults!$F$10:$I$69,4,FALSE),VLOOKUP(N39,Defaults!$F$10:$I$69,3,FALSE))*ISTEXT(R39)</f>
        <v>#N/A</v>
      </c>
      <c r="BG39" s="106" t="e">
        <f>IF(R39=Rural,VLOOKUP(N39,Defaults!$F$10:$I$69,3,FALSE),IF(BE39/SUM(X39:AB39)&gt;2.46,VLOOKUP(N39,Defaults!$F$10:$I$69,3,FALSE)*(1-MIN(0.3,0.07*((BE39/SUM(X39:AB39))-2.46)/2.46)),VLOOKUP(N39,Defaults!$F$10:$I$69,3,FALSE)))*ISTEXT(R39)</f>
        <v>#VALUE!</v>
      </c>
      <c r="BH39" s="106" t="e">
        <f t="shared" si="5"/>
        <v>#N/A</v>
      </c>
      <c r="BI39" s="106" t="e">
        <f t="shared" si="6"/>
        <v>#VALUE!</v>
      </c>
      <c r="BJ39" s="106" t="e">
        <f t="shared" si="7"/>
        <v>#N/A</v>
      </c>
      <c r="BK39" s="106" t="e">
        <f>$BJ39/Lifetime*VLOOKUP(VLOOKUP($N39,Defaults!$F$11:$K$70,6,FALSE)&amp;"_"&amp;$P39,'Auto GHG'!$C$36:$F$2517,4,FALSE)</f>
        <v>#N/A</v>
      </c>
      <c r="BL39" s="106" t="e">
        <f>$BJ39/Lifetime*VLOOKUP(VLOOKUP($N39,Defaults!$F$11:$K$70,6,FALSE)&amp;"_"&amp;$P39,'Auto Emissions'!$C$38:$P$2665,9,FALSE)/gPlb</f>
        <v>#N/A</v>
      </c>
      <c r="BM39" s="106" t="e">
        <f>$BJ39/Lifetime*VLOOKUP(VLOOKUP($N39,Defaults!$F$11:$K$70,6,FALSE)&amp;"_"&amp;$P39,'Auto Emissions'!$C$38:$P$2665,10,FALSE)/gPlb</f>
        <v>#N/A</v>
      </c>
      <c r="BN39" s="106" t="e">
        <f>$BJ39/Lifetime*VLOOKUP(VLOOKUP($N39,Defaults!$F$11:$K$70,6,FALSE)&amp;"_"&amp;$P39,'Auto Emissions'!$C$38:$P$2665,12,FALSE)/gPlb</f>
        <v>#N/A</v>
      </c>
      <c r="BO39" s="106" t="e">
        <f>$BJ39/Lifetime*VLOOKUP(VLOOKUP($N39,Defaults!$F$11:$K$70,6,FALSE)&amp;"_"&amp;$P39,'Auto Emissions'!$C$38:$P$2665,13,FALSE)/gPlb</f>
        <v>#N/A</v>
      </c>
      <c r="BP39" s="106" t="e">
        <f>$BJ39/Lifetime*VLOOKUP(VLOOKUP($N39,Defaults!$F$10:$K$69,6,FALSE)&amp;"_"&amp;$P39,'Gallon per VMT'!$C$29:$G$2000,5,FALSE)</f>
        <v>#N/A</v>
      </c>
      <c r="BQ39" s="107">
        <f>IF(R39="Rural",Defaults!$C$61,Defaults!$C$60)*ISTEXT(R39)</f>
        <v>0</v>
      </c>
      <c r="BR39" s="107">
        <f>Defaults!$C$60*ISTEXT(R39)</f>
        <v>0</v>
      </c>
      <c r="BS39" s="106" t="e">
        <f t="shared" si="11"/>
        <v>#VALUE!</v>
      </c>
      <c r="BT39" s="106" t="e">
        <f>BS39*Defaults!$C$64</f>
        <v>#VALUE!</v>
      </c>
      <c r="BU39" s="106" t="e">
        <f>BS39*Defaults!$C$65</f>
        <v>#VALUE!</v>
      </c>
      <c r="BV39" s="106" t="e">
        <f>BS39*Defaults!$C$66</f>
        <v>#VALUE!</v>
      </c>
      <c r="BW39" s="106" t="e">
        <f>BS39*Defaults!$C$67</f>
        <v>#VALUE!</v>
      </c>
      <c r="BX39" s="106" t="e">
        <f>Defaults!$C$73*BE39*Lifetime</f>
        <v>#VALUE!</v>
      </c>
      <c r="BY39" s="106">
        <f>IF($R39=Rural,$BX39*(Defaults!$C$82-Defaults!$C$76),0)</f>
        <v>0</v>
      </c>
      <c r="BZ39" s="106">
        <f>IF($R39=Rural,$BX39*(Defaults!$C$84-Defaults!$C$78),0)</f>
        <v>0</v>
      </c>
      <c r="CA39" s="106">
        <f>IF($R39=Rural,$BX39*(Defaults!$C$83-Defaults!$C$77),0)</f>
        <v>0</v>
      </c>
      <c r="CB39" s="106">
        <f>IF($R39=Rural,$BX39*(Defaults!$C$85-Defaults!$C$79),0)</f>
        <v>0</v>
      </c>
      <c r="CC39" s="106" t="e">
        <f>VLOOKUP(Q39,Defaults!$B$27:$D$40,3,FALSE)*VLOOKUP(O39,Defaults!$B$43:$C$45,2,FALSE)</f>
        <v>#N/A</v>
      </c>
      <c r="CD39" s="103" t="e">
        <f>MIN(SUM(X39:AB39),Defaults!$C$89*BE39)</f>
        <v>#VALUE!</v>
      </c>
      <c r="CE39" s="108" t="e">
        <f t="shared" si="12"/>
        <v>#N/A</v>
      </c>
      <c r="CF39" s="109" t="e">
        <f t="shared" si="10"/>
        <v>#N/A</v>
      </c>
      <c r="CG39" s="416"/>
    </row>
    <row r="40" spans="1:85" ht="15" customHeight="1" x14ac:dyDescent="0.3">
      <c r="A40" s="76"/>
      <c r="B40" s="90" t="str">
        <f t="shared" si="2"/>
        <v/>
      </c>
      <c r="C40" s="116" t="str">
        <f>IFERROR("SALC"&amp;LEFT(L40,2)&amp;"_PP"&amp;M40&amp;"_"&amp;VLOOKUP(N40,Defaults!$F$10:$J$69,5,FALSE),"")</f>
        <v/>
      </c>
      <c r="D40" s="91"/>
      <c r="E40" s="104"/>
      <c r="F40" s="115"/>
      <c r="G40" s="92"/>
      <c r="H40" s="92"/>
      <c r="I40" s="92"/>
      <c r="J40" s="96"/>
      <c r="K40" s="114"/>
      <c r="L40" s="97"/>
      <c r="M40" s="97"/>
      <c r="N40" s="96"/>
      <c r="O40" s="97"/>
      <c r="P40" s="97"/>
      <c r="Q40" s="476"/>
      <c r="R40" s="95"/>
      <c r="S40" s="96"/>
      <c r="T40" s="98"/>
      <c r="U40" s="98"/>
      <c r="V40" s="104"/>
      <c r="W40" s="99"/>
      <c r="X40" s="100"/>
      <c r="Y40" s="99"/>
      <c r="Z40" s="99"/>
      <c r="AA40" s="99"/>
      <c r="AB40" s="101"/>
      <c r="AC40" s="102" t="str">
        <f t="shared" si="0"/>
        <v/>
      </c>
      <c r="AD40" s="98"/>
      <c r="AE40" s="96"/>
      <c r="AF40" s="468"/>
      <c r="AG40" s="104"/>
      <c r="AH40" s="469"/>
      <c r="AI40" s="98"/>
      <c r="AJ40" s="96"/>
      <c r="AK40" s="96"/>
      <c r="AL40" s="96"/>
      <c r="AM40" s="98"/>
      <c r="AN40" s="96"/>
      <c r="AO40" s="96"/>
      <c r="AP40" s="96"/>
      <c r="AQ40" s="98"/>
      <c r="AR40" s="96"/>
      <c r="AS40" s="96"/>
      <c r="AT40" s="430" t="str">
        <f>IFERROR(ROUNDDOWN(((X40)*(AF40/AE40)+Y40*(AF40/AE40)*(1-Defaults!$C$49)+Z40*(AF40/AE40)*(1-Defaults!$C$50)+AA40*(AF40/AE40)*(1-Defaults!$C$51)+AB40*Defaults!$C$20),0),"")</f>
        <v/>
      </c>
      <c r="AU40" s="103" t="b">
        <f>IF(AH40&gt;0,MAX(AH40,Defaults!C$20*SUM(AC40)))</f>
        <v>0</v>
      </c>
      <c r="AV40" s="430" t="str">
        <f>IF(AND(ISBLANK(AJ40),ISBLANK(AK40),ISBLANK(AL40)),"",ROUNDDOWN(IFERROR((SUM(X40:AA40))*AK40/AJ40+AB40*Defaults!$C$21,0),0))</f>
        <v/>
      </c>
      <c r="AW40" s="103" t="b">
        <f>IF(AND(NOT(ISBLANK(AJ40)),AJ40&lt;40),ROUNDDOWN(AL40*Defaults!C$21*AC40,0))</f>
        <v>0</v>
      </c>
      <c r="AX40" s="430" t="str">
        <f>IF(AND(ISBLANK(AN40),ISBLANK(AO40),ISBLANK(AP40)),"",ROUNDDOWN(IFERROR((SUM(X40:AA40))*AO40/AN40+AB40*Defaults!$C$22,0),0))</f>
        <v/>
      </c>
      <c r="AY40" s="103" t="b">
        <f>IF(AND(NOT(ISBLANK(AN40)),AN40&lt;40),ROUNDDOWN(AP40*Defaults!E$22*AC40,0))</f>
        <v>0</v>
      </c>
      <c r="AZ40" s="430" t="str">
        <f t="shared" si="1"/>
        <v/>
      </c>
      <c r="BA40" s="431" t="b">
        <f t="shared" si="3"/>
        <v>0</v>
      </c>
      <c r="BB40" s="432" t="str">
        <f>IF(S40=Defaults!$B$15,AZ40,IF(S40=Defaults!$B$14,MIN(AX40,AY40),IF(S40=Defaults!$B$13,MIN(AV40,AW40),IF(S40=Defaults!$B$12,MIN(AT40,AU40),""))))</f>
        <v/>
      </c>
      <c r="BC40" s="104"/>
      <c r="BD40" s="96"/>
      <c r="BE40" s="105" t="str">
        <f t="shared" si="4"/>
        <v/>
      </c>
      <c r="BF40" s="106" t="e">
        <f>IF(R40=Rural,VLOOKUP(N40,Defaults!$F$10:$I$69,4,FALSE),VLOOKUP(N40,Defaults!$F$10:$I$69,3,FALSE))*ISTEXT(R40)</f>
        <v>#N/A</v>
      </c>
      <c r="BG40" s="106" t="e">
        <f>IF(R40=Rural,VLOOKUP(N40,Defaults!$F$10:$I$69,3,FALSE),IF(BE40/SUM(X40:AB40)&gt;2.46,VLOOKUP(N40,Defaults!$F$10:$I$69,3,FALSE)*(1-MIN(0.3,0.07*((BE40/SUM(X40:AB40))-2.46)/2.46)),VLOOKUP(N40,Defaults!$F$10:$I$69,3,FALSE)))*ISTEXT(R40)</f>
        <v>#VALUE!</v>
      </c>
      <c r="BH40" s="106" t="e">
        <f t="shared" si="5"/>
        <v>#N/A</v>
      </c>
      <c r="BI40" s="106" t="e">
        <f t="shared" si="6"/>
        <v>#VALUE!</v>
      </c>
      <c r="BJ40" s="106" t="e">
        <f t="shared" si="7"/>
        <v>#N/A</v>
      </c>
      <c r="BK40" s="106" t="e">
        <f>$BJ40/Lifetime*VLOOKUP(VLOOKUP($N40,Defaults!$F$11:$K$70,6,FALSE)&amp;"_"&amp;$P40,'Auto GHG'!$C$36:$F$2517,4,FALSE)</f>
        <v>#N/A</v>
      </c>
      <c r="BL40" s="106" t="e">
        <f>$BJ40/Lifetime*VLOOKUP(VLOOKUP($N40,Defaults!$F$11:$K$70,6,FALSE)&amp;"_"&amp;$P40,'Auto Emissions'!$C$38:$P$2665,9,FALSE)/gPlb</f>
        <v>#N/A</v>
      </c>
      <c r="BM40" s="106" t="e">
        <f>$BJ40/Lifetime*VLOOKUP(VLOOKUP($N40,Defaults!$F$11:$K$70,6,FALSE)&amp;"_"&amp;$P40,'Auto Emissions'!$C$38:$P$2665,10,FALSE)/gPlb</f>
        <v>#N/A</v>
      </c>
      <c r="BN40" s="106" t="e">
        <f>$BJ40/Lifetime*VLOOKUP(VLOOKUP($N40,Defaults!$F$11:$K$70,6,FALSE)&amp;"_"&amp;$P40,'Auto Emissions'!$C$38:$P$2665,12,FALSE)/gPlb</f>
        <v>#N/A</v>
      </c>
      <c r="BO40" s="106" t="e">
        <f>$BJ40/Lifetime*VLOOKUP(VLOOKUP($N40,Defaults!$F$11:$K$70,6,FALSE)&amp;"_"&amp;$P40,'Auto Emissions'!$C$38:$P$2665,13,FALSE)/gPlb</f>
        <v>#N/A</v>
      </c>
      <c r="BP40" s="106" t="e">
        <f>$BJ40/Lifetime*VLOOKUP(VLOOKUP($N40,Defaults!$F$10:$K$69,6,FALSE)&amp;"_"&amp;$P40,'Gallon per VMT'!$C$29:$G$2000,5,FALSE)</f>
        <v>#N/A</v>
      </c>
      <c r="BQ40" s="107">
        <f>IF(R40="Rural",Defaults!$C$61,Defaults!$C$60)*ISTEXT(R40)</f>
        <v>0</v>
      </c>
      <c r="BR40" s="107">
        <f>Defaults!$C$60*ISTEXT(R40)</f>
        <v>0</v>
      </c>
      <c r="BS40" s="106" t="e">
        <f t="shared" si="11"/>
        <v>#VALUE!</v>
      </c>
      <c r="BT40" s="106" t="e">
        <f>BS40*Defaults!$C$64</f>
        <v>#VALUE!</v>
      </c>
      <c r="BU40" s="106" t="e">
        <f>BS40*Defaults!$C$65</f>
        <v>#VALUE!</v>
      </c>
      <c r="BV40" s="106" t="e">
        <f>BS40*Defaults!$C$66</f>
        <v>#VALUE!</v>
      </c>
      <c r="BW40" s="106" t="e">
        <f>BS40*Defaults!$C$67</f>
        <v>#VALUE!</v>
      </c>
      <c r="BX40" s="106" t="e">
        <f>Defaults!$C$73*BE40*Lifetime</f>
        <v>#VALUE!</v>
      </c>
      <c r="BY40" s="106">
        <f>IF($R40=Rural,$BX40*(Defaults!$C$82-Defaults!$C$76),0)</f>
        <v>0</v>
      </c>
      <c r="BZ40" s="106">
        <f>IF($R40=Rural,$BX40*(Defaults!$C$84-Defaults!$C$78),0)</f>
        <v>0</v>
      </c>
      <c r="CA40" s="106">
        <f>IF($R40=Rural,$BX40*(Defaults!$C$83-Defaults!$C$77),0)</f>
        <v>0</v>
      </c>
      <c r="CB40" s="106">
        <f>IF($R40=Rural,$BX40*(Defaults!$C$85-Defaults!$C$79),0)</f>
        <v>0</v>
      </c>
      <c r="CC40" s="106" t="e">
        <f>VLOOKUP(Q40,Defaults!$B$27:$D$40,3,FALSE)*VLOOKUP(O40,Defaults!$B$43:$C$45,2,FALSE)</f>
        <v>#N/A</v>
      </c>
      <c r="CD40" s="103" t="e">
        <f>MIN(SUM(X40:AB40),Defaults!$C$89*BE40)</f>
        <v>#VALUE!</v>
      </c>
      <c r="CE40" s="108" t="e">
        <f t="shared" si="12"/>
        <v>#N/A</v>
      </c>
      <c r="CF40" s="109" t="e">
        <f t="shared" si="10"/>
        <v>#N/A</v>
      </c>
      <c r="CG40" s="416"/>
    </row>
    <row r="41" spans="1:85" ht="15" customHeight="1" x14ac:dyDescent="0.3">
      <c r="A41" s="77"/>
      <c r="B41" s="90" t="str">
        <f t="shared" si="2"/>
        <v/>
      </c>
      <c r="C41" s="116" t="str">
        <f>IFERROR("SALC"&amp;LEFT(L41,2)&amp;"_PP"&amp;M41&amp;"_"&amp;VLOOKUP(N41,Defaults!$F$10:$J$69,5,FALSE),"")</f>
        <v/>
      </c>
      <c r="D41" s="91"/>
      <c r="E41" s="104"/>
      <c r="F41" s="98"/>
      <c r="G41" s="92"/>
      <c r="H41" s="92"/>
      <c r="I41" s="92"/>
      <c r="J41" s="96"/>
      <c r="K41" s="94"/>
      <c r="L41" s="97"/>
      <c r="M41" s="97"/>
      <c r="N41" s="96"/>
      <c r="O41" s="97"/>
      <c r="P41" s="97"/>
      <c r="Q41" s="476"/>
      <c r="R41" s="95"/>
      <c r="S41" s="96"/>
      <c r="T41" s="98"/>
      <c r="U41" s="98"/>
      <c r="V41" s="98"/>
      <c r="W41" s="99"/>
      <c r="X41" s="100"/>
      <c r="Y41" s="99"/>
      <c r="Z41" s="99"/>
      <c r="AA41" s="99"/>
      <c r="AB41" s="101"/>
      <c r="AC41" s="102" t="str">
        <f t="shared" si="0"/>
        <v/>
      </c>
      <c r="AD41" s="98"/>
      <c r="AE41" s="96"/>
      <c r="AF41" s="468"/>
      <c r="AG41" s="104"/>
      <c r="AH41" s="469"/>
      <c r="AI41" s="98"/>
      <c r="AJ41" s="96"/>
      <c r="AK41" s="96"/>
      <c r="AL41" s="96"/>
      <c r="AM41" s="98"/>
      <c r="AN41" s="96"/>
      <c r="AO41" s="96"/>
      <c r="AP41" s="96"/>
      <c r="AQ41" s="98"/>
      <c r="AR41" s="96"/>
      <c r="AS41" s="96"/>
      <c r="AT41" s="430" t="str">
        <f>IFERROR(ROUNDDOWN(((X41)*(AF41/AE41)+Y41*(AF41/AE41)*(1-Defaults!$C$49)+Z41*(AF41/AE41)*(1-Defaults!$C$50)+AA41*(AF41/AE41)*(1-Defaults!$C$51)+AB41*Defaults!$C$20),0),"")</f>
        <v/>
      </c>
      <c r="AU41" s="103" t="b">
        <f>IF(AH41&gt;0,MAX(AH41,Defaults!C$20*SUM(AC41)))</f>
        <v>0</v>
      </c>
      <c r="AV41" s="430" t="str">
        <f>IF(AND(ISBLANK(AJ41),ISBLANK(AK41),ISBLANK(AL41)),"",ROUNDDOWN(IFERROR((SUM(X41:AA41))*AK41/AJ41+AB41*Defaults!$C$21,0),0))</f>
        <v/>
      </c>
      <c r="AW41" s="103" t="b">
        <f>IF(AND(NOT(ISBLANK(AJ41)),AJ41&lt;40),ROUNDDOWN(AL41*Defaults!C$21*AC41,0))</f>
        <v>0</v>
      </c>
      <c r="AX41" s="430" t="str">
        <f>IF(AND(ISBLANK(AN41),ISBLANK(AO41),ISBLANK(AP41)),"",ROUNDDOWN(IFERROR((SUM(X41:AA41))*AO41/AN41+AB41*Defaults!$C$22,0),0))</f>
        <v/>
      </c>
      <c r="AY41" s="103" t="b">
        <f>IF(AND(NOT(ISBLANK(AN41)),AN41&lt;40),ROUNDDOWN(AP41*Defaults!E$22*AC41,0))</f>
        <v>0</v>
      </c>
      <c r="AZ41" s="430" t="str">
        <f t="shared" si="1"/>
        <v/>
      </c>
      <c r="BA41" s="431" t="b">
        <f t="shared" si="3"/>
        <v>0</v>
      </c>
      <c r="BB41" s="432" t="str">
        <f>IF(S41=Defaults!$B$15,AZ41,IF(S41=Defaults!$B$14,MIN(AX41,AY41),IF(S41=Defaults!$B$13,MIN(AV41,AW41),IF(S41=Defaults!$B$12,MIN(AT41,AU41),""))))</f>
        <v/>
      </c>
      <c r="BC41" s="104"/>
      <c r="BD41" s="96"/>
      <c r="BE41" s="105" t="str">
        <f t="shared" si="4"/>
        <v/>
      </c>
      <c r="BF41" s="106" t="e">
        <f>IF(R41=Rural,VLOOKUP(N41,Defaults!$F$10:$I$69,4,FALSE),VLOOKUP(N41,Defaults!$F$10:$I$69,3,FALSE))*ISTEXT(R41)</f>
        <v>#N/A</v>
      </c>
      <c r="BG41" s="106" t="e">
        <f>IF(R41=Rural,VLOOKUP(N41,Defaults!$F$10:$I$69,3,FALSE),IF(BE41/SUM(X41:AB41)&gt;2.46,VLOOKUP(N41,Defaults!$F$10:$I$69,3,FALSE)*(1-MIN(0.3,0.07*((BE41/SUM(X41:AB41))-2.46)/2.46)),VLOOKUP(N41,Defaults!$F$10:$I$69,3,FALSE)))*ISTEXT(R41)</f>
        <v>#VALUE!</v>
      </c>
      <c r="BH41" s="106" t="e">
        <f t="shared" si="5"/>
        <v>#N/A</v>
      </c>
      <c r="BI41" s="106" t="e">
        <f t="shared" si="6"/>
        <v>#VALUE!</v>
      </c>
      <c r="BJ41" s="106" t="e">
        <f t="shared" si="7"/>
        <v>#N/A</v>
      </c>
      <c r="BK41" s="106" t="e">
        <f>$BJ41/Lifetime*VLOOKUP(VLOOKUP($N41,Defaults!$F$11:$K$70,6,FALSE)&amp;"_"&amp;$P41,'Auto GHG'!$C$36:$F$2517,4,FALSE)</f>
        <v>#N/A</v>
      </c>
      <c r="BL41" s="106" t="e">
        <f>$BJ41/Lifetime*VLOOKUP(VLOOKUP($N41,Defaults!$F$11:$K$70,6,FALSE)&amp;"_"&amp;$P41,'Auto Emissions'!$C$38:$P$2665,9,FALSE)/gPlb</f>
        <v>#N/A</v>
      </c>
      <c r="BM41" s="106" t="e">
        <f>$BJ41/Lifetime*VLOOKUP(VLOOKUP($N41,Defaults!$F$11:$K$70,6,FALSE)&amp;"_"&amp;$P41,'Auto Emissions'!$C$38:$P$2665,10,FALSE)/gPlb</f>
        <v>#N/A</v>
      </c>
      <c r="BN41" s="106" t="e">
        <f>$BJ41/Lifetime*VLOOKUP(VLOOKUP($N41,Defaults!$F$11:$K$70,6,FALSE)&amp;"_"&amp;$P41,'Auto Emissions'!$C$38:$P$2665,12,FALSE)/gPlb</f>
        <v>#N/A</v>
      </c>
      <c r="BO41" s="106" t="e">
        <f>$BJ41/Lifetime*VLOOKUP(VLOOKUP($N41,Defaults!$F$11:$K$70,6,FALSE)&amp;"_"&amp;$P41,'Auto Emissions'!$C$38:$P$2665,13,FALSE)/gPlb</f>
        <v>#N/A</v>
      </c>
      <c r="BP41" s="106" t="e">
        <f>$BJ41/Lifetime*VLOOKUP(VLOOKUP($N41,Defaults!$F$10:$K$69,6,FALSE)&amp;"_"&amp;$P41,'Gallon per VMT'!$C$29:$G$2000,5,FALSE)</f>
        <v>#N/A</v>
      </c>
      <c r="BQ41" s="107">
        <f>IF(R41="Rural",Defaults!$C$61,Defaults!$C$60)*ISTEXT(R41)</f>
        <v>0</v>
      </c>
      <c r="BR41" s="107">
        <f>Defaults!$C$60*ISTEXT(R41)</f>
        <v>0</v>
      </c>
      <c r="BS41" s="106" t="e">
        <f t="shared" si="11"/>
        <v>#VALUE!</v>
      </c>
      <c r="BT41" s="106" t="e">
        <f>BS41*Defaults!$C$64</f>
        <v>#VALUE!</v>
      </c>
      <c r="BU41" s="106" t="e">
        <f>BS41*Defaults!$C$65</f>
        <v>#VALUE!</v>
      </c>
      <c r="BV41" s="106" t="e">
        <f>BS41*Defaults!$C$66</f>
        <v>#VALUE!</v>
      </c>
      <c r="BW41" s="106" t="e">
        <f>BS41*Defaults!$C$67</f>
        <v>#VALUE!</v>
      </c>
      <c r="BX41" s="106" t="e">
        <f>Defaults!$C$73*BE41*Lifetime</f>
        <v>#VALUE!</v>
      </c>
      <c r="BY41" s="106">
        <f>IF($R41=Rural,$BX41*(Defaults!$C$82-Defaults!$C$76),0)</f>
        <v>0</v>
      </c>
      <c r="BZ41" s="106">
        <f>IF($R41=Rural,$BX41*(Defaults!$C$84-Defaults!$C$78),0)</f>
        <v>0</v>
      </c>
      <c r="CA41" s="106">
        <f>IF($R41=Rural,$BX41*(Defaults!$C$83-Defaults!$C$77),0)</f>
        <v>0</v>
      </c>
      <c r="CB41" s="106">
        <f>IF($R41=Rural,$BX41*(Defaults!$C$85-Defaults!$C$79),0)</f>
        <v>0</v>
      </c>
      <c r="CC41" s="106" t="e">
        <f>VLOOKUP(Q41,Defaults!$B$27:$D$40,3,FALSE)*VLOOKUP(O41,Defaults!$B$43:$C$45,2,FALSE)</f>
        <v>#N/A</v>
      </c>
      <c r="CD41" s="103" t="e">
        <f>MIN(SUM(X41:AB41),Defaults!$C$89*BE41)</f>
        <v>#VALUE!</v>
      </c>
      <c r="CE41" s="108" t="e">
        <f t="shared" si="12"/>
        <v>#N/A</v>
      </c>
      <c r="CF41" s="109" t="e">
        <f t="shared" si="10"/>
        <v>#N/A</v>
      </c>
      <c r="CG41" s="416"/>
    </row>
    <row r="42" spans="1:85" ht="15" customHeight="1" x14ac:dyDescent="0.3">
      <c r="A42" s="77"/>
      <c r="B42" s="90" t="str">
        <f t="shared" si="2"/>
        <v/>
      </c>
      <c r="C42" s="116" t="str">
        <f>IFERROR("SALC"&amp;LEFT(L42,2)&amp;"_PP"&amp;M42&amp;"_"&amp;VLOOKUP(N42,Defaults!$F$10:$J$69,5,FALSE),"")</f>
        <v/>
      </c>
      <c r="D42" s="91"/>
      <c r="E42" s="98"/>
      <c r="F42" s="98"/>
      <c r="G42" s="92"/>
      <c r="H42" s="92"/>
      <c r="I42" s="92"/>
      <c r="J42" s="96"/>
      <c r="K42" s="94"/>
      <c r="L42" s="97"/>
      <c r="M42" s="97"/>
      <c r="N42" s="96"/>
      <c r="O42" s="97"/>
      <c r="P42" s="97"/>
      <c r="Q42" s="476"/>
      <c r="R42" s="95"/>
      <c r="S42" s="96"/>
      <c r="T42" s="98"/>
      <c r="U42" s="98"/>
      <c r="V42" s="98"/>
      <c r="W42" s="99"/>
      <c r="X42" s="100"/>
      <c r="Y42" s="99"/>
      <c r="Z42" s="99"/>
      <c r="AA42" s="99"/>
      <c r="AB42" s="101"/>
      <c r="AC42" s="102" t="str">
        <f t="shared" si="0"/>
        <v/>
      </c>
      <c r="AD42" s="98"/>
      <c r="AE42" s="96"/>
      <c r="AF42" s="468"/>
      <c r="AG42" s="104"/>
      <c r="AH42" s="469"/>
      <c r="AI42" s="98"/>
      <c r="AJ42" s="96"/>
      <c r="AK42" s="96"/>
      <c r="AL42" s="96"/>
      <c r="AM42" s="98"/>
      <c r="AN42" s="96"/>
      <c r="AO42" s="96"/>
      <c r="AP42" s="96"/>
      <c r="AQ42" s="98"/>
      <c r="AR42" s="96"/>
      <c r="AS42" s="96"/>
      <c r="AT42" s="430" t="str">
        <f>IFERROR(ROUNDDOWN(((X42)*(AF42/AE42)+Y42*(AF42/AE42)*(1-Defaults!$C$49)+Z42*(AF42/AE42)*(1-Defaults!$C$50)+AA42*(AF42/AE42)*(1-Defaults!$C$51)+AB42*Defaults!$C$20),0),"")</f>
        <v/>
      </c>
      <c r="AU42" s="103" t="b">
        <f>IF(AH42&gt;0,MAX(AH42,Defaults!C$20*SUM(AC42)))</f>
        <v>0</v>
      </c>
      <c r="AV42" s="430" t="str">
        <f>IF(AND(ISBLANK(AJ42),ISBLANK(AK42),ISBLANK(AL42)),"",ROUNDDOWN(IFERROR((SUM(X42:AA42))*AK42/AJ42+AB42*Defaults!$C$21,0),0))</f>
        <v/>
      </c>
      <c r="AW42" s="103" t="b">
        <f>IF(AND(NOT(ISBLANK(AJ42)),AJ42&lt;40),ROUNDDOWN(AL42*Defaults!C$21*AC42,0))</f>
        <v>0</v>
      </c>
      <c r="AX42" s="430" t="str">
        <f>IF(AND(ISBLANK(AN42),ISBLANK(AO42),ISBLANK(AP42)),"",ROUNDDOWN(IFERROR((SUM(X42:AA42))*AO42/AN42+AB42*Defaults!$C$22,0),0))</f>
        <v/>
      </c>
      <c r="AY42" s="103" t="b">
        <f>IF(AND(NOT(ISBLANK(AN42)),AN42&lt;40),ROUNDDOWN(AP42*Defaults!E$22*AC42,0))</f>
        <v>0</v>
      </c>
      <c r="AZ42" s="430" t="str">
        <f t="shared" si="1"/>
        <v/>
      </c>
      <c r="BA42" s="431" t="b">
        <f t="shared" si="3"/>
        <v>0</v>
      </c>
      <c r="BB42" s="432" t="str">
        <f>IF(S42=Defaults!$B$15,AZ42,IF(S42=Defaults!$B$14,MIN(AX42,AY42),IF(S42=Defaults!$B$13,MIN(AV42,AW42),IF(S42=Defaults!$B$12,MIN(AT42,AU42),""))))</f>
        <v/>
      </c>
      <c r="BC42" s="104"/>
      <c r="BD42" s="96"/>
      <c r="BE42" s="105" t="str">
        <f t="shared" si="4"/>
        <v/>
      </c>
      <c r="BF42" s="106" t="e">
        <f>IF(R42=Rural,VLOOKUP(N42,Defaults!$F$10:$I$69,4,FALSE),VLOOKUP(N42,Defaults!$F$10:$I$69,3,FALSE))*ISTEXT(R42)</f>
        <v>#N/A</v>
      </c>
      <c r="BG42" s="106" t="e">
        <f>IF(R42=Rural,VLOOKUP(N42,Defaults!$F$10:$I$69,3,FALSE),IF(BE42/SUM(X42:AB42)&gt;2.46,VLOOKUP(N42,Defaults!$F$10:$I$69,3,FALSE)*(1-MIN(0.3,0.07*((BE42/SUM(X42:AB42))-2.46)/2.46)),VLOOKUP(N42,Defaults!$F$10:$I$69,3,FALSE)))*ISTEXT(R42)</f>
        <v>#VALUE!</v>
      </c>
      <c r="BH42" s="106" t="e">
        <f t="shared" si="5"/>
        <v>#N/A</v>
      </c>
      <c r="BI42" s="106" t="e">
        <f t="shared" si="6"/>
        <v>#VALUE!</v>
      </c>
      <c r="BJ42" s="106" t="e">
        <f t="shared" si="7"/>
        <v>#N/A</v>
      </c>
      <c r="BK42" s="106" t="e">
        <f>$BJ42/Lifetime*VLOOKUP(VLOOKUP($N42,Defaults!$F$11:$K$70,6,FALSE)&amp;"_"&amp;$P42,'Auto GHG'!$C$36:$F$2517,4,FALSE)</f>
        <v>#N/A</v>
      </c>
      <c r="BL42" s="106" t="e">
        <f>$BJ42/Lifetime*VLOOKUP(VLOOKUP($N42,Defaults!$F$11:$K$70,6,FALSE)&amp;"_"&amp;$P42,'Auto Emissions'!$C$38:$P$2665,9,FALSE)/gPlb</f>
        <v>#N/A</v>
      </c>
      <c r="BM42" s="106" t="e">
        <f>$BJ42/Lifetime*VLOOKUP(VLOOKUP($N42,Defaults!$F$11:$K$70,6,FALSE)&amp;"_"&amp;$P42,'Auto Emissions'!$C$38:$P$2665,10,FALSE)/gPlb</f>
        <v>#N/A</v>
      </c>
      <c r="BN42" s="106" t="e">
        <f>$BJ42/Lifetime*VLOOKUP(VLOOKUP($N42,Defaults!$F$11:$K$70,6,FALSE)&amp;"_"&amp;$P42,'Auto Emissions'!$C$38:$P$2665,12,FALSE)/gPlb</f>
        <v>#N/A</v>
      </c>
      <c r="BO42" s="106" t="e">
        <f>$BJ42/Lifetime*VLOOKUP(VLOOKUP($N42,Defaults!$F$11:$K$70,6,FALSE)&amp;"_"&amp;$P42,'Auto Emissions'!$C$38:$P$2665,13,FALSE)/gPlb</f>
        <v>#N/A</v>
      </c>
      <c r="BP42" s="106" t="e">
        <f>$BJ42/Lifetime*VLOOKUP(VLOOKUP($N42,Defaults!$F$10:$K$69,6,FALSE)&amp;"_"&amp;$P42,'Gallon per VMT'!$C$29:$G$2000,5,FALSE)</f>
        <v>#N/A</v>
      </c>
      <c r="BQ42" s="107">
        <f>IF(R42="Rural",Defaults!$C$61,Defaults!$C$60)*ISTEXT(R42)</f>
        <v>0</v>
      </c>
      <c r="BR42" s="107">
        <f>Defaults!$C$60*ISTEXT(R42)</f>
        <v>0</v>
      </c>
      <c r="BS42" s="106" t="e">
        <f t="shared" si="11"/>
        <v>#VALUE!</v>
      </c>
      <c r="BT42" s="106" t="e">
        <f>BS42*Defaults!$C$64</f>
        <v>#VALUE!</v>
      </c>
      <c r="BU42" s="106" t="e">
        <f>BS42*Defaults!$C$65</f>
        <v>#VALUE!</v>
      </c>
      <c r="BV42" s="106" t="e">
        <f>BS42*Defaults!$C$66</f>
        <v>#VALUE!</v>
      </c>
      <c r="BW42" s="106" t="e">
        <f>BS42*Defaults!$C$67</f>
        <v>#VALUE!</v>
      </c>
      <c r="BX42" s="106" t="e">
        <f>Defaults!$C$73*BE42*Lifetime</f>
        <v>#VALUE!</v>
      </c>
      <c r="BY42" s="106">
        <f>IF($R42=Rural,$BX42*(Defaults!$C$82-Defaults!$C$76),0)</f>
        <v>0</v>
      </c>
      <c r="BZ42" s="106">
        <f>IF($R42=Rural,$BX42*(Defaults!$C$84-Defaults!$C$78),0)</f>
        <v>0</v>
      </c>
      <c r="CA42" s="106">
        <f>IF($R42=Rural,$BX42*(Defaults!$C$83-Defaults!$C$77),0)</f>
        <v>0</v>
      </c>
      <c r="CB42" s="106">
        <f>IF($R42=Rural,$BX42*(Defaults!$C$85-Defaults!$C$79),0)</f>
        <v>0</v>
      </c>
      <c r="CC42" s="106" t="e">
        <f>VLOOKUP(Q42,Defaults!$B$27:$D$40,3,FALSE)*VLOOKUP(O42,Defaults!$B$43:$C$45,2,FALSE)</f>
        <v>#N/A</v>
      </c>
      <c r="CD42" s="103" t="e">
        <f>MIN(SUM(X42:AB42),Defaults!$C$89*BE42)</f>
        <v>#VALUE!</v>
      </c>
      <c r="CE42" s="108" t="e">
        <f t="shared" si="12"/>
        <v>#N/A</v>
      </c>
      <c r="CF42" s="109" t="e">
        <f t="shared" si="10"/>
        <v>#N/A</v>
      </c>
      <c r="CG42" s="416"/>
    </row>
    <row r="43" spans="1:85" ht="15" customHeight="1" x14ac:dyDescent="0.3">
      <c r="A43" s="77"/>
      <c r="B43" s="90" t="str">
        <f t="shared" si="2"/>
        <v/>
      </c>
      <c r="C43" s="418" t="str">
        <f>IFERROR("SALC"&amp;LEFT(L43,2)&amp;"_PP"&amp;M43&amp;"_"&amp;VLOOKUP(N43,Defaults!$F$10:$J$69,5,FALSE),"")</f>
        <v/>
      </c>
      <c r="D43" s="419"/>
      <c r="E43" s="425"/>
      <c r="F43" s="425"/>
      <c r="G43" s="420"/>
      <c r="H43" s="420"/>
      <c r="I43" s="420"/>
      <c r="J43" s="423"/>
      <c r="K43" s="421"/>
      <c r="L43" s="424"/>
      <c r="M43" s="424"/>
      <c r="N43" s="423"/>
      <c r="O43" s="424"/>
      <c r="P43" s="424"/>
      <c r="Q43" s="475"/>
      <c r="R43" s="422"/>
      <c r="S43" s="423"/>
      <c r="T43" s="425"/>
      <c r="U43" s="425"/>
      <c r="V43" s="98"/>
      <c r="W43" s="426"/>
      <c r="X43" s="427"/>
      <c r="Y43" s="426"/>
      <c r="Z43" s="426"/>
      <c r="AA43" s="426"/>
      <c r="AB43" s="428"/>
      <c r="AC43" s="429" t="str">
        <f t="shared" si="0"/>
        <v/>
      </c>
      <c r="AD43" s="98"/>
      <c r="AE43" s="96"/>
      <c r="AF43" s="468"/>
      <c r="AG43" s="104"/>
      <c r="AH43" s="469"/>
      <c r="AI43" s="98"/>
      <c r="AJ43" s="96"/>
      <c r="AK43" s="96"/>
      <c r="AL43" s="96"/>
      <c r="AM43" s="98"/>
      <c r="AN43" s="96"/>
      <c r="AO43" s="96"/>
      <c r="AP43" s="96"/>
      <c r="AQ43" s="98"/>
      <c r="AR43" s="96"/>
      <c r="AS43" s="96"/>
      <c r="AT43" s="430" t="str">
        <f>IFERROR(ROUNDDOWN(((X43)*(AF43/AE43)+Y43*(AF43/AE43)*(1-Defaults!$C$49)+Z43*(AF43/AE43)*(1-Defaults!$C$50)+AA43*(AF43/AE43)*(1-Defaults!$C$51)+AB43*Defaults!$C$20),0),"")</f>
        <v/>
      </c>
      <c r="AU43" s="103" t="b">
        <f>IF(AH43&gt;0,MAX(AH43,Defaults!C$20*SUM(AC43)))</f>
        <v>0</v>
      </c>
      <c r="AV43" s="430" t="str">
        <f>IF(AND(ISBLANK(AJ43),ISBLANK(AK43),ISBLANK(AL43)),"",ROUNDDOWN(IFERROR((SUM(X43:AA43))*AK43/AJ43+AB43*Defaults!$C$21,0),0))</f>
        <v/>
      </c>
      <c r="AW43" s="103" t="b">
        <f>IF(AND(NOT(ISBLANK(AJ43)),AJ43&lt;40),ROUNDDOWN(AL43*Defaults!C$21*AC43,0))</f>
        <v>0</v>
      </c>
      <c r="AX43" s="430" t="str">
        <f>IF(AND(ISBLANK(AN43),ISBLANK(AO43),ISBLANK(AP43)),"",ROUNDDOWN(IFERROR((SUM(X43:AA43))*AO43/AN43+AB43*Defaults!$C$22,0),0))</f>
        <v/>
      </c>
      <c r="AY43" s="103" t="b">
        <f>IF(AND(NOT(ISBLANK(AN43)),AN43&lt;40),ROUNDDOWN(AP43*Defaults!E$22*AC43,0))</f>
        <v>0</v>
      </c>
      <c r="AZ43" s="430" t="str">
        <f t="shared" si="1"/>
        <v/>
      </c>
      <c r="BA43" s="431" t="b">
        <f t="shared" si="3"/>
        <v>0</v>
      </c>
      <c r="BB43" s="432" t="str">
        <f>IF(S43=Defaults!$B$15,AZ43,IF(S43=Defaults!$B$14,MIN(AX43,AY43),IF(S43=Defaults!$B$13,MIN(AV43,AW43),IF(S43=Defaults!$B$12,MIN(AT43,AU43),""))))</f>
        <v/>
      </c>
      <c r="BC43" s="433"/>
      <c r="BD43" s="423"/>
      <c r="BE43" s="434" t="str">
        <f>IFERROR(MAX(0,ROUNDDOWN(IF(BC43=0,BB43-BD43,BC43-BD43),0)),"")</f>
        <v/>
      </c>
      <c r="BF43" s="435" t="e">
        <f>IF(R43=Rural,VLOOKUP(N43,Defaults!$F$10:$I$69,4,FALSE),VLOOKUP(N43,Defaults!$F$10:$I$69,3,FALSE))*ISTEXT(R43)</f>
        <v>#N/A</v>
      </c>
      <c r="BG43" s="435" t="e">
        <f>IF(R43=Rural,VLOOKUP(N43,Defaults!$F$10:$I$69,3,FALSE),IF(BE43/SUM(X43:AB43)&gt;2.46,VLOOKUP(N43,Defaults!$F$10:$I$69,3,FALSE)*(1-MIN(0.3,0.07*((BE43/SUM(X43:AB43))-2.46)/2.46)),VLOOKUP(N43,Defaults!$F$10:$I$69,3,FALSE)))*ISTEXT(R43)</f>
        <v>#VALUE!</v>
      </c>
      <c r="BH43" s="435" t="e">
        <f>BF43*BE43*Lifetime</f>
        <v>#N/A</v>
      </c>
      <c r="BI43" s="435" t="e">
        <f>BG43*BE43*Lifetime</f>
        <v>#VALUE!</v>
      </c>
      <c r="BJ43" s="435" t="e">
        <f>BH43-BI43</f>
        <v>#N/A</v>
      </c>
      <c r="BK43" s="435" t="e">
        <f>$BJ43/Lifetime*VLOOKUP(VLOOKUP($N43,Defaults!$F$11:$K$70,6,FALSE)&amp;"_"&amp;$P43,'Auto GHG'!$C$36:$F$2517,4,FALSE)</f>
        <v>#N/A</v>
      </c>
      <c r="BL43" s="435" t="e">
        <f>$BJ43/Lifetime*VLOOKUP(VLOOKUP($N43,Defaults!$F$11:$K$70,6,FALSE)&amp;"_"&amp;$P43,'Auto Emissions'!$C$38:$P$2665,9,FALSE)/gPlb</f>
        <v>#N/A</v>
      </c>
      <c r="BM43" s="435" t="e">
        <f>$BJ43/Lifetime*VLOOKUP(VLOOKUP($N43,Defaults!$F$11:$K$70,6,FALSE)&amp;"_"&amp;$P43,'Auto Emissions'!$C$38:$P$2665,10,FALSE)/gPlb</f>
        <v>#N/A</v>
      </c>
      <c r="BN43" s="435" t="e">
        <f>$BJ43/Lifetime*VLOOKUP(VLOOKUP($N43,Defaults!$F$11:$K$70,6,FALSE)&amp;"_"&amp;$P43,'Auto Emissions'!$C$38:$P$2665,12,FALSE)/gPlb</f>
        <v>#N/A</v>
      </c>
      <c r="BO43" s="435" t="e">
        <f>$BJ43/Lifetime*VLOOKUP(VLOOKUP($N43,Defaults!$F$11:$K$70,6,FALSE)&amp;"_"&amp;$P43,'Auto Emissions'!$C$38:$P$2665,13,FALSE)/gPlb</f>
        <v>#N/A</v>
      </c>
      <c r="BP43" s="435" t="e">
        <f>$BJ43/Lifetime*VLOOKUP(VLOOKUP($N43,Defaults!$F$10:$K$69,6,FALSE)&amp;"_"&amp;$P43,'Gallon per VMT'!$C$29:$G$2000,5,FALSE)</f>
        <v>#N/A</v>
      </c>
      <c r="BQ43" s="436">
        <f>IF(R43="Rural",Defaults!$C$61,Defaults!$C$60)*ISTEXT(R43)</f>
        <v>0</v>
      </c>
      <c r="BR43" s="436">
        <f>Defaults!$C$60*ISTEXT(R43)</f>
        <v>0</v>
      </c>
      <c r="BS43" s="106" t="e">
        <f t="shared" si="11"/>
        <v>#VALUE!</v>
      </c>
      <c r="BT43" s="106" t="e">
        <f>BS43*Defaults!$C$64</f>
        <v>#VALUE!</v>
      </c>
      <c r="BU43" s="106" t="e">
        <f>BS43*Defaults!$C$65</f>
        <v>#VALUE!</v>
      </c>
      <c r="BV43" s="106" t="e">
        <f>BS43*Defaults!$C$66</f>
        <v>#VALUE!</v>
      </c>
      <c r="BW43" s="106" t="e">
        <f>BS43*Defaults!$C$67</f>
        <v>#VALUE!</v>
      </c>
      <c r="BX43" s="106" t="e">
        <f>Defaults!$C$73*BE43*Lifetime</f>
        <v>#VALUE!</v>
      </c>
      <c r="BY43" s="106">
        <f>IF($R43=Rural,$BX43*(Defaults!$C$82-Defaults!$C$76),0)</f>
        <v>0</v>
      </c>
      <c r="BZ43" s="106">
        <f>IF($R43=Rural,$BX43*(Defaults!$C$84-Defaults!$C$78),0)</f>
        <v>0</v>
      </c>
      <c r="CA43" s="106">
        <f>IF($R43=Rural,$BX43*(Defaults!$C$83-Defaults!$C$77),0)</f>
        <v>0</v>
      </c>
      <c r="CB43" s="106">
        <f>IF($R43=Rural,$BX43*(Defaults!$C$85-Defaults!$C$79),0)</f>
        <v>0</v>
      </c>
      <c r="CC43" s="106" t="e">
        <f>VLOOKUP(Q43,Defaults!$B$27:$D$40,3,FALSE)*VLOOKUP(O43,Defaults!$B$43:$C$45,2,FALSE)</f>
        <v>#N/A</v>
      </c>
      <c r="CD43" s="103" t="e">
        <f>MIN(SUM(X43:AB43),Defaults!$C$89*BE43)</f>
        <v>#VALUE!</v>
      </c>
      <c r="CE43" s="108" t="e">
        <f t="shared" si="12"/>
        <v>#N/A</v>
      </c>
      <c r="CF43" s="438" t="e">
        <f>CE43*mwCO2pmwC</f>
        <v>#N/A</v>
      </c>
      <c r="CG43" s="416"/>
    </row>
    <row r="44" spans="1:85" ht="15" customHeight="1" x14ac:dyDescent="0.3">
      <c r="A44" s="77"/>
      <c r="B44" s="90" t="str">
        <f t="shared" si="2"/>
        <v/>
      </c>
      <c r="C44" s="116" t="str">
        <f>IFERROR("SALC"&amp;LEFT(L44,2)&amp;"_PP"&amp;M44&amp;"_"&amp;VLOOKUP(N44,Defaults!$F$10:$J$69,5,FALSE),"")</f>
        <v/>
      </c>
      <c r="D44" s="91"/>
      <c r="E44" s="98"/>
      <c r="F44" s="98"/>
      <c r="G44" s="92"/>
      <c r="H44" s="92"/>
      <c r="I44" s="92"/>
      <c r="J44" s="96"/>
      <c r="K44" s="94"/>
      <c r="L44" s="97"/>
      <c r="M44" s="97"/>
      <c r="N44" s="96"/>
      <c r="O44" s="97"/>
      <c r="P44" s="97"/>
      <c r="Q44" s="476"/>
      <c r="R44" s="95"/>
      <c r="S44" s="96"/>
      <c r="T44" s="98"/>
      <c r="U44" s="98"/>
      <c r="V44" s="98"/>
      <c r="W44" s="99"/>
      <c r="X44" s="100"/>
      <c r="Y44" s="99"/>
      <c r="Z44" s="99"/>
      <c r="AA44" s="99"/>
      <c r="AB44" s="101"/>
      <c r="AC44" s="102" t="str">
        <f t="shared" si="0"/>
        <v/>
      </c>
      <c r="AD44" s="98"/>
      <c r="AE44" s="96"/>
      <c r="AF44" s="468"/>
      <c r="AG44" s="104"/>
      <c r="AH44" s="469"/>
      <c r="AI44" s="98"/>
      <c r="AJ44" s="96"/>
      <c r="AK44" s="96"/>
      <c r="AL44" s="96"/>
      <c r="AM44" s="98"/>
      <c r="AN44" s="96"/>
      <c r="AO44" s="96"/>
      <c r="AP44" s="96"/>
      <c r="AQ44" s="98"/>
      <c r="AR44" s="96"/>
      <c r="AS44" s="96"/>
      <c r="AT44" s="430" t="str">
        <f>IFERROR(ROUNDDOWN(((X44)*(AF44/AE44)+Y44*(AF44/AE44)*(1-Defaults!$C$49)+Z44*(AF44/AE44)*(1-Defaults!$C$50)+AA44*(AF44/AE44)*(1-Defaults!$C$51)+AB44*Defaults!$C$20),0),"")</f>
        <v/>
      </c>
      <c r="AU44" s="103" t="b">
        <f>IF(AH44&gt;0,MAX(AH44,Defaults!C$20*SUM(AC44)))</f>
        <v>0</v>
      </c>
      <c r="AV44" s="430" t="str">
        <f>IF(AND(ISBLANK(AJ44),ISBLANK(AK44),ISBLANK(AL44)),"",ROUNDDOWN(IFERROR((SUM(X44:AA44))*AK44/AJ44+AB44*Defaults!$C$21,0),0))</f>
        <v/>
      </c>
      <c r="AW44" s="103" t="b">
        <f>IF(AND(NOT(ISBLANK(AJ44)),AJ44&lt;40),ROUNDDOWN(AL44*Defaults!C$21*AC44,0))</f>
        <v>0</v>
      </c>
      <c r="AX44" s="430" t="str">
        <f>IF(AND(ISBLANK(AN44),ISBLANK(AO44),ISBLANK(AP44)),"",ROUNDDOWN(IFERROR((SUM(X44:AA44))*AO44/AN44+AB44*Defaults!$C$22,0),0))</f>
        <v/>
      </c>
      <c r="AY44" s="103" t="b">
        <f>IF(AND(NOT(ISBLANK(AN44)),AN44&lt;40),ROUNDDOWN(AP44*Defaults!E$22*AC44,0))</f>
        <v>0</v>
      </c>
      <c r="AZ44" s="430" t="str">
        <f t="shared" si="1"/>
        <v/>
      </c>
      <c r="BA44" s="431" t="b">
        <f t="shared" si="3"/>
        <v>0</v>
      </c>
      <c r="BB44" s="432" t="str">
        <f>IF(S44=Defaults!$B$15,AZ44,IF(S44=Defaults!$B$14,MIN(AX44,AY44),IF(S44=Defaults!$B$13,MIN(AV44,AW44),IF(S44=Defaults!$B$12,MIN(AT44,AU44),""))))</f>
        <v/>
      </c>
      <c r="BC44" s="104"/>
      <c r="BD44" s="96"/>
      <c r="BE44" s="105" t="str">
        <f t="shared" si="4"/>
        <v/>
      </c>
      <c r="BF44" s="106" t="e">
        <f>IF(R44=Rural,VLOOKUP(N44,Defaults!$F$10:$I$69,4,FALSE),VLOOKUP(N44,Defaults!$F$10:$I$69,3,FALSE))*ISTEXT(R44)</f>
        <v>#N/A</v>
      </c>
      <c r="BG44" s="106" t="e">
        <f>IF(R44=Rural,VLOOKUP(N44,Defaults!$F$10:$I$69,3,FALSE),IF(BE44/SUM(X44:AB44)&gt;2.46,VLOOKUP(N44,Defaults!$F$10:$I$69,3,FALSE)*(1-MIN(0.3,0.07*((BE44/SUM(X44:AB44))-2.46)/2.46)),VLOOKUP(N44,Defaults!$F$10:$I$69,3,FALSE)))*ISTEXT(R44)</f>
        <v>#VALUE!</v>
      </c>
      <c r="BH44" s="106" t="e">
        <f t="shared" si="5"/>
        <v>#N/A</v>
      </c>
      <c r="BI44" s="106" t="e">
        <f t="shared" si="6"/>
        <v>#VALUE!</v>
      </c>
      <c r="BJ44" s="106" t="e">
        <f t="shared" si="7"/>
        <v>#N/A</v>
      </c>
      <c r="BK44" s="106" t="e">
        <f>$BJ44/Lifetime*VLOOKUP(VLOOKUP($N44,Defaults!$F$11:$K$70,6,FALSE)&amp;"_"&amp;$P44,'Auto GHG'!$C$36:$F$2517,4,FALSE)</f>
        <v>#N/A</v>
      </c>
      <c r="BL44" s="106" t="e">
        <f>$BJ44/Lifetime*VLOOKUP(VLOOKUP($N44,Defaults!$F$11:$K$70,6,FALSE)&amp;"_"&amp;$P44,'Auto Emissions'!$C$38:$P$2665,9,FALSE)/gPlb</f>
        <v>#N/A</v>
      </c>
      <c r="BM44" s="106" t="e">
        <f>$BJ44/Lifetime*VLOOKUP(VLOOKUP($N44,Defaults!$F$11:$K$70,6,FALSE)&amp;"_"&amp;$P44,'Auto Emissions'!$C$38:$P$2665,10,FALSE)/gPlb</f>
        <v>#N/A</v>
      </c>
      <c r="BN44" s="106" t="e">
        <f>$BJ44/Lifetime*VLOOKUP(VLOOKUP($N44,Defaults!$F$11:$K$70,6,FALSE)&amp;"_"&amp;$P44,'Auto Emissions'!$C$38:$P$2665,12,FALSE)/gPlb</f>
        <v>#N/A</v>
      </c>
      <c r="BO44" s="106" t="e">
        <f>$BJ44/Lifetime*VLOOKUP(VLOOKUP($N44,Defaults!$F$11:$K$70,6,FALSE)&amp;"_"&amp;$P44,'Auto Emissions'!$C$38:$P$2665,13,FALSE)/gPlb</f>
        <v>#N/A</v>
      </c>
      <c r="BP44" s="106" t="e">
        <f>$BJ44/Lifetime*VLOOKUP(VLOOKUP($N44,Defaults!$F$10:$K$69,6,FALSE)&amp;"_"&amp;$P44,'Gallon per VMT'!$C$29:$G$2000,5,FALSE)</f>
        <v>#N/A</v>
      </c>
      <c r="BQ44" s="107">
        <f>IF(R44="Rural",Defaults!$C$61,Defaults!$C$60)*ISTEXT(R44)</f>
        <v>0</v>
      </c>
      <c r="BR44" s="107">
        <f>Defaults!$C$60*ISTEXT(R44)</f>
        <v>0</v>
      </c>
      <c r="BS44" s="106" t="e">
        <f t="shared" si="11"/>
        <v>#VALUE!</v>
      </c>
      <c r="BT44" s="106" t="e">
        <f>BS44*Defaults!$C$64</f>
        <v>#VALUE!</v>
      </c>
      <c r="BU44" s="106" t="e">
        <f>BS44*Defaults!$C$65</f>
        <v>#VALUE!</v>
      </c>
      <c r="BV44" s="106" t="e">
        <f>BS44*Defaults!$C$66</f>
        <v>#VALUE!</v>
      </c>
      <c r="BW44" s="106" t="e">
        <f>BS44*Defaults!$C$67</f>
        <v>#VALUE!</v>
      </c>
      <c r="BX44" s="106" t="e">
        <f>Defaults!$C$73*BE44*Lifetime</f>
        <v>#VALUE!</v>
      </c>
      <c r="BY44" s="106">
        <f>IF($R44=Rural,$BX44*(Defaults!$C$82-Defaults!$C$76),0)</f>
        <v>0</v>
      </c>
      <c r="BZ44" s="106">
        <f>IF($R44=Rural,$BX44*(Defaults!$C$84-Defaults!$C$78),0)</f>
        <v>0</v>
      </c>
      <c r="CA44" s="106">
        <f>IF($R44=Rural,$BX44*(Defaults!$C$83-Defaults!$C$77),0)</f>
        <v>0</v>
      </c>
      <c r="CB44" s="106">
        <f>IF($R44=Rural,$BX44*(Defaults!$C$85-Defaults!$C$79),0)</f>
        <v>0</v>
      </c>
      <c r="CC44" s="106" t="e">
        <f>VLOOKUP(Q44,Defaults!$B$27:$D$40,3,FALSE)*VLOOKUP(O44,Defaults!$B$43:$C$45,2,FALSE)</f>
        <v>#N/A</v>
      </c>
      <c r="CD44" s="103" t="e">
        <f>MIN(SUM(X44:AB44),Defaults!$C$89*BE44)</f>
        <v>#VALUE!</v>
      </c>
      <c r="CE44" s="108" t="e">
        <f t="shared" si="12"/>
        <v>#N/A</v>
      </c>
      <c r="CF44" s="109" t="e">
        <f t="shared" si="10"/>
        <v>#N/A</v>
      </c>
      <c r="CG44" s="416"/>
    </row>
    <row r="45" spans="1:85" ht="15" customHeight="1" x14ac:dyDescent="0.3">
      <c r="A45" s="77"/>
      <c r="B45" s="90" t="str">
        <f t="shared" si="2"/>
        <v/>
      </c>
      <c r="C45" s="418" t="str">
        <f>IFERROR("SALC"&amp;LEFT(L45,2)&amp;"_PP"&amp;M45&amp;"_"&amp;VLOOKUP(N45,Defaults!$F$10:$J$69,5,FALSE),"")</f>
        <v/>
      </c>
      <c r="D45" s="419"/>
      <c r="E45" s="425"/>
      <c r="F45" s="425"/>
      <c r="G45" s="420"/>
      <c r="H45" s="420"/>
      <c r="I45" s="420"/>
      <c r="J45" s="423"/>
      <c r="K45" s="421"/>
      <c r="L45" s="424"/>
      <c r="M45" s="424"/>
      <c r="N45" s="423"/>
      <c r="O45" s="424"/>
      <c r="P45" s="424"/>
      <c r="Q45" s="475"/>
      <c r="R45" s="422"/>
      <c r="S45" s="423"/>
      <c r="T45" s="425"/>
      <c r="U45" s="425"/>
      <c r="V45" s="425"/>
      <c r="W45" s="426"/>
      <c r="X45" s="427"/>
      <c r="Y45" s="426"/>
      <c r="Z45" s="426"/>
      <c r="AA45" s="426"/>
      <c r="AB45" s="428"/>
      <c r="AC45" s="429" t="str">
        <f t="shared" si="0"/>
        <v/>
      </c>
      <c r="AD45" s="98"/>
      <c r="AE45" s="96"/>
      <c r="AF45" s="468"/>
      <c r="AG45" s="104"/>
      <c r="AH45" s="469"/>
      <c r="AI45" s="98"/>
      <c r="AJ45" s="96"/>
      <c r="AK45" s="96"/>
      <c r="AL45" s="96"/>
      <c r="AM45" s="98"/>
      <c r="AN45" s="96"/>
      <c r="AO45" s="96"/>
      <c r="AP45" s="96"/>
      <c r="AQ45" s="98"/>
      <c r="AR45" s="96"/>
      <c r="AS45" s="96"/>
      <c r="AT45" s="430" t="str">
        <f>IFERROR(ROUNDDOWN(((X45)*(AF45/AE45)+Y45*(AF45/AE45)*(1-Defaults!$C$49)+Z45*(AF45/AE45)*(1-Defaults!$C$50)+AA45*(AF45/AE45)*(1-Defaults!$C$51)+AB45*Defaults!$C$20),0),"")</f>
        <v/>
      </c>
      <c r="AU45" s="103" t="b">
        <f>IF(AH45&gt;0,MAX(AH45,Defaults!C$20*SUM(AC45)))</f>
        <v>0</v>
      </c>
      <c r="AV45" s="430" t="str">
        <f>IF(AND(ISBLANK(AJ45),ISBLANK(AK45),ISBLANK(AL45)),"",ROUNDDOWN(IFERROR((SUM(X45:AA45))*AK45/AJ45+AB45*Defaults!$C$21,0),0))</f>
        <v/>
      </c>
      <c r="AW45" s="103" t="b">
        <f>IF(AND(NOT(ISBLANK(AJ45)),AJ45&lt;40),ROUNDDOWN(AL45*Defaults!C$21*AC45,0))</f>
        <v>0</v>
      </c>
      <c r="AX45" s="430" t="str">
        <f>IF(AND(ISBLANK(AN45),ISBLANK(AO45),ISBLANK(AP45)),"",ROUNDDOWN(IFERROR((SUM(X45:AA45))*AO45/AN45+AB45*Defaults!$C$22,0),0))</f>
        <v/>
      </c>
      <c r="AY45" s="103" t="b">
        <f>IF(AND(NOT(ISBLANK(AN45)),AN45&lt;40),ROUNDDOWN(AP45*Defaults!E$22*AC45,0))</f>
        <v>0</v>
      </c>
      <c r="AZ45" s="430" t="str">
        <f t="shared" si="1"/>
        <v/>
      </c>
      <c r="BA45" s="431" t="b">
        <f t="shared" si="3"/>
        <v>0</v>
      </c>
      <c r="BB45" s="432" t="str">
        <f>IF(S45=Defaults!$B$15,AZ45,IF(S45=Defaults!$B$14,MIN(AX45,AY45),IF(S45=Defaults!$B$13,MIN(AV45,AW45),IF(S45=Defaults!$B$12,MIN(AT45,AU45),""))))</f>
        <v/>
      </c>
      <c r="BC45" s="433"/>
      <c r="BD45" s="423"/>
      <c r="BE45" s="434" t="str">
        <f>IFERROR(MAX(0,ROUNDDOWN(IF(BC45=0,BB45-BD45,BC45-BD45),0)),"")</f>
        <v/>
      </c>
      <c r="BF45" s="435" t="e">
        <f>IF(R45=Rural,VLOOKUP(N45,Defaults!$F$10:$I$69,4,FALSE),VLOOKUP(N45,Defaults!$F$10:$I$69,3,FALSE))*ISTEXT(R45)</f>
        <v>#N/A</v>
      </c>
      <c r="BG45" s="435" t="e">
        <f>IF(R45=Rural,VLOOKUP(N45,Defaults!$F$10:$I$69,3,FALSE),IF(BE45/SUM(X45:AB45)&gt;2.46,VLOOKUP(N45,Defaults!$F$10:$I$69,3,FALSE)*(1-MIN(0.3,0.07*((BE45/SUM(X45:AB45))-2.46)/2.46)),VLOOKUP(N45,Defaults!$F$10:$I$69,3,FALSE)))*ISTEXT(R45)</f>
        <v>#VALUE!</v>
      </c>
      <c r="BH45" s="435" t="e">
        <f>BF45*BE45*Lifetime</f>
        <v>#N/A</v>
      </c>
      <c r="BI45" s="435" t="e">
        <f>BG45*BE45*Lifetime</f>
        <v>#VALUE!</v>
      </c>
      <c r="BJ45" s="435" t="e">
        <f>BH45-BI45</f>
        <v>#N/A</v>
      </c>
      <c r="BK45" s="435" t="e">
        <f>$BJ45/Lifetime*VLOOKUP(VLOOKUP($N45,Defaults!$F$11:$K$70,6,FALSE)&amp;"_"&amp;$P45,'Auto GHG'!$C$36:$F$2517,4,FALSE)</f>
        <v>#N/A</v>
      </c>
      <c r="BL45" s="435" t="e">
        <f>$BJ45/Lifetime*VLOOKUP(VLOOKUP($N45,Defaults!$F$11:$K$70,6,FALSE)&amp;"_"&amp;$P45,'Auto Emissions'!$C$38:$P$2665,9,FALSE)/gPlb</f>
        <v>#N/A</v>
      </c>
      <c r="BM45" s="435" t="e">
        <f>$BJ45/Lifetime*VLOOKUP(VLOOKUP($N45,Defaults!$F$11:$K$70,6,FALSE)&amp;"_"&amp;$P45,'Auto Emissions'!$C$38:$P$2665,10,FALSE)/gPlb</f>
        <v>#N/A</v>
      </c>
      <c r="BN45" s="435" t="e">
        <f>$BJ45/Lifetime*VLOOKUP(VLOOKUP($N45,Defaults!$F$11:$K$70,6,FALSE)&amp;"_"&amp;$P45,'Auto Emissions'!$C$38:$P$2665,12,FALSE)/gPlb</f>
        <v>#N/A</v>
      </c>
      <c r="BO45" s="435" t="e">
        <f>$BJ45/Lifetime*VLOOKUP(VLOOKUP($N45,Defaults!$F$11:$K$70,6,FALSE)&amp;"_"&amp;$P45,'Auto Emissions'!$C$38:$P$2665,13,FALSE)/gPlb</f>
        <v>#N/A</v>
      </c>
      <c r="BP45" s="435" t="e">
        <f>$BJ45/Lifetime*VLOOKUP(VLOOKUP($N45,Defaults!$F$10:$K$69,6,FALSE)&amp;"_"&amp;$P45,'Gallon per VMT'!$C$29:$G$2000,5,FALSE)</f>
        <v>#N/A</v>
      </c>
      <c r="BQ45" s="436">
        <f>IF(R45="Rural",Defaults!$C$61,Defaults!$C$60)*ISTEXT(R45)</f>
        <v>0</v>
      </c>
      <c r="BR45" s="436">
        <f>Defaults!$C$60*ISTEXT(R45)</f>
        <v>0</v>
      </c>
      <c r="BS45" s="106" t="e">
        <f t="shared" si="11"/>
        <v>#VALUE!</v>
      </c>
      <c r="BT45" s="106" t="e">
        <f>BS45*Defaults!$C$64</f>
        <v>#VALUE!</v>
      </c>
      <c r="BU45" s="106" t="e">
        <f>BS45*Defaults!$C$65</f>
        <v>#VALUE!</v>
      </c>
      <c r="BV45" s="106" t="e">
        <f>BS45*Defaults!$C$66</f>
        <v>#VALUE!</v>
      </c>
      <c r="BW45" s="106" t="e">
        <f>BS45*Defaults!$C$67</f>
        <v>#VALUE!</v>
      </c>
      <c r="BX45" s="106" t="e">
        <f>Defaults!$C$73*BE45*Lifetime</f>
        <v>#VALUE!</v>
      </c>
      <c r="BY45" s="106">
        <f>IF($R45=Rural,$BX45*(Defaults!$C$82-Defaults!$C$76),0)</f>
        <v>0</v>
      </c>
      <c r="BZ45" s="106">
        <f>IF($R45=Rural,$BX45*(Defaults!$C$84-Defaults!$C$78),0)</f>
        <v>0</v>
      </c>
      <c r="CA45" s="106">
        <f>IF($R45=Rural,$BX45*(Defaults!$C$83-Defaults!$C$77),0)</f>
        <v>0</v>
      </c>
      <c r="CB45" s="106">
        <f>IF($R45=Rural,$BX45*(Defaults!$C$85-Defaults!$C$79),0)</f>
        <v>0</v>
      </c>
      <c r="CC45" s="106" t="e">
        <f>VLOOKUP(Q45,Defaults!$B$27:$D$40,3,FALSE)*VLOOKUP(O45,Defaults!$B$43:$C$45,2,FALSE)</f>
        <v>#N/A</v>
      </c>
      <c r="CD45" s="103" t="e">
        <f>MIN(SUM(X45:AB45),Defaults!$C$89*BE45)</f>
        <v>#VALUE!</v>
      </c>
      <c r="CE45" s="108" t="e">
        <f t="shared" si="12"/>
        <v>#N/A</v>
      </c>
      <c r="CF45" s="438" t="e">
        <f>CE45*mwCO2pmwC</f>
        <v>#N/A</v>
      </c>
      <c r="CG45" s="416"/>
    </row>
    <row r="46" spans="1:85" ht="15" customHeight="1" x14ac:dyDescent="0.3">
      <c r="B46" s="90" t="str">
        <f t="shared" si="2"/>
        <v/>
      </c>
      <c r="C46" s="116" t="str">
        <f>IFERROR("SALC"&amp;LEFT(L46,2)&amp;"_PP"&amp;M46&amp;"_"&amp;VLOOKUP(N46,Defaults!$F$10:$J$69,5,FALSE),"")</f>
        <v/>
      </c>
      <c r="D46" s="91"/>
      <c r="E46" s="98"/>
      <c r="F46" s="98"/>
      <c r="G46" s="92"/>
      <c r="H46" s="92"/>
      <c r="I46" s="92"/>
      <c r="J46" s="96"/>
      <c r="K46" s="94"/>
      <c r="L46" s="97"/>
      <c r="M46" s="97"/>
      <c r="N46" s="96"/>
      <c r="O46" s="97"/>
      <c r="P46" s="97"/>
      <c r="Q46" s="476"/>
      <c r="R46" s="95"/>
      <c r="S46" s="96"/>
      <c r="T46" s="98"/>
      <c r="U46" s="98"/>
      <c r="V46" s="98"/>
      <c r="W46" s="99"/>
      <c r="X46" s="100"/>
      <c r="Y46" s="99"/>
      <c r="Z46" s="99"/>
      <c r="AA46" s="99"/>
      <c r="AB46" s="101"/>
      <c r="AC46" s="102" t="str">
        <f t="shared" si="0"/>
        <v/>
      </c>
      <c r="AD46" s="98"/>
      <c r="AE46" s="96"/>
      <c r="AF46" s="468"/>
      <c r="AG46" s="104"/>
      <c r="AH46" s="469"/>
      <c r="AI46" s="98"/>
      <c r="AJ46" s="96"/>
      <c r="AK46" s="96"/>
      <c r="AL46" s="96"/>
      <c r="AM46" s="98"/>
      <c r="AN46" s="96"/>
      <c r="AO46" s="96"/>
      <c r="AP46" s="96"/>
      <c r="AQ46" s="98"/>
      <c r="AR46" s="96"/>
      <c r="AS46" s="96"/>
      <c r="AT46" s="430" t="str">
        <f>IFERROR(ROUNDDOWN(((X46)*(AF46/AE46)+Y46*(AF46/AE46)*(1-Defaults!$C$49)+Z46*(AF46/AE46)*(1-Defaults!$C$50)+AA46*(AF46/AE46)*(1-Defaults!$C$51)+AB46*Defaults!$C$20),0),"")</f>
        <v/>
      </c>
      <c r="AU46" s="103" t="b">
        <f>IF(AH46&gt;0,MAX(AH46,Defaults!C$20*SUM(AC46)))</f>
        <v>0</v>
      </c>
      <c r="AV46" s="430" t="str">
        <f>IF(AND(ISBLANK(AJ46),ISBLANK(AK46),ISBLANK(AL46)),"",ROUNDDOWN(IFERROR((SUM(X46:AA46))*AK46/AJ46+AB46*Defaults!$C$21,0),0))</f>
        <v/>
      </c>
      <c r="AW46" s="103" t="b">
        <f>IF(AND(NOT(ISBLANK(AJ46)),AJ46&lt;40),ROUNDDOWN(AL46*Defaults!C$21*AC46,0))</f>
        <v>0</v>
      </c>
      <c r="AX46" s="430" t="str">
        <f>IF(AND(ISBLANK(AN46),ISBLANK(AO46),ISBLANK(AP46)),"",ROUNDDOWN(IFERROR((SUM(X46:AA46))*AO46/AN46+AB46*Defaults!$C$22,0),0))</f>
        <v/>
      </c>
      <c r="AY46" s="103" t="b">
        <f>IF(AND(NOT(ISBLANK(AN46)),AN46&lt;40),ROUNDDOWN(AP46*Defaults!E$22*AC46,0))</f>
        <v>0</v>
      </c>
      <c r="AZ46" s="430" t="str">
        <f t="shared" si="1"/>
        <v/>
      </c>
      <c r="BA46" s="431" t="b">
        <f t="shared" si="3"/>
        <v>0</v>
      </c>
      <c r="BB46" s="432" t="str">
        <f>IF(S46=Defaults!$B$15,AZ46,IF(S46=Defaults!$B$14,MIN(AX46,AY46),IF(S46=Defaults!$B$13,MIN(AV46,AW46),IF(S46=Defaults!$B$12,MIN(AT46,AU46),""))))</f>
        <v/>
      </c>
      <c r="BC46" s="104"/>
      <c r="BD46" s="96"/>
      <c r="BE46" s="105" t="str">
        <f t="shared" si="4"/>
        <v/>
      </c>
      <c r="BF46" s="106" t="e">
        <f>IF(R46=Rural,VLOOKUP(N46,Defaults!$F$10:$I$69,4,FALSE),VLOOKUP(N46,Defaults!$F$10:$I$69,3,FALSE))*ISTEXT(R46)</f>
        <v>#N/A</v>
      </c>
      <c r="BG46" s="106" t="e">
        <f>IF(R46=Rural,VLOOKUP(N46,Defaults!$F$10:$I$69,3,FALSE),IF(BE46/SUM(X46:AB46)&gt;2.46,VLOOKUP(N46,Defaults!$F$10:$I$69,3,FALSE)*(1-MIN(0.3,0.07*((BE46/SUM(X46:AB46))-2.46)/2.46)),VLOOKUP(N46,Defaults!$F$10:$I$69,3,FALSE)))*ISTEXT(R46)</f>
        <v>#VALUE!</v>
      </c>
      <c r="BH46" s="106" t="e">
        <f t="shared" si="5"/>
        <v>#N/A</v>
      </c>
      <c r="BI46" s="106" t="e">
        <f t="shared" si="6"/>
        <v>#VALUE!</v>
      </c>
      <c r="BJ46" s="106" t="e">
        <f t="shared" si="7"/>
        <v>#N/A</v>
      </c>
      <c r="BK46" s="106" t="e">
        <f>$BJ46/Lifetime*VLOOKUP(VLOOKUP($N46,Defaults!$F$11:$K$70,6,FALSE)&amp;"_"&amp;$P46,'Auto GHG'!$C$36:$F$2517,4,FALSE)</f>
        <v>#N/A</v>
      </c>
      <c r="BL46" s="106" t="e">
        <f>$BJ46/Lifetime*VLOOKUP(VLOOKUP($N46,Defaults!$F$11:$K$70,6,FALSE)&amp;"_"&amp;$P46,'Auto Emissions'!$C$38:$P$2665,9,FALSE)/gPlb</f>
        <v>#N/A</v>
      </c>
      <c r="BM46" s="106" t="e">
        <f>$BJ46/Lifetime*VLOOKUP(VLOOKUP($N46,Defaults!$F$11:$K$70,6,FALSE)&amp;"_"&amp;$P46,'Auto Emissions'!$C$38:$P$2665,10,FALSE)/gPlb</f>
        <v>#N/A</v>
      </c>
      <c r="BN46" s="106" t="e">
        <f>$BJ46/Lifetime*VLOOKUP(VLOOKUP($N46,Defaults!$F$11:$K$70,6,FALSE)&amp;"_"&amp;$P46,'Auto Emissions'!$C$38:$P$2665,12,FALSE)/gPlb</f>
        <v>#N/A</v>
      </c>
      <c r="BO46" s="106" t="e">
        <f>$BJ46/Lifetime*VLOOKUP(VLOOKUP($N46,Defaults!$F$11:$K$70,6,FALSE)&amp;"_"&amp;$P46,'Auto Emissions'!$C$38:$P$2665,13,FALSE)/gPlb</f>
        <v>#N/A</v>
      </c>
      <c r="BP46" s="106" t="e">
        <f>$BJ46/Lifetime*VLOOKUP(VLOOKUP($N46,Defaults!$F$10:$K$69,6,FALSE)&amp;"_"&amp;$P46,'Gallon per VMT'!$C$29:$G$2000,5,FALSE)</f>
        <v>#N/A</v>
      </c>
      <c r="BQ46" s="107">
        <f>IF(R46="Rural",Defaults!$C$61,Defaults!$C$60)*ISTEXT(R46)</f>
        <v>0</v>
      </c>
      <c r="BR46" s="107">
        <f>Defaults!$C$60*ISTEXT(R46)</f>
        <v>0</v>
      </c>
      <c r="BS46" s="106" t="e">
        <f t="shared" si="11"/>
        <v>#VALUE!</v>
      </c>
      <c r="BT46" s="106" t="e">
        <f>BS46*Defaults!$C$64</f>
        <v>#VALUE!</v>
      </c>
      <c r="BU46" s="106" t="e">
        <f>BS46*Defaults!$C$65</f>
        <v>#VALUE!</v>
      </c>
      <c r="BV46" s="106" t="e">
        <f>BS46*Defaults!$C$66</f>
        <v>#VALUE!</v>
      </c>
      <c r="BW46" s="106" t="e">
        <f>BS46*Defaults!$C$67</f>
        <v>#VALUE!</v>
      </c>
      <c r="BX46" s="106" t="e">
        <f>Defaults!$C$73*BE46*Lifetime</f>
        <v>#VALUE!</v>
      </c>
      <c r="BY46" s="106">
        <f>IF($R46=Rural,$BX46*(Defaults!$C$82-Defaults!$C$76),0)</f>
        <v>0</v>
      </c>
      <c r="BZ46" s="106">
        <f>IF($R46=Rural,$BX46*(Defaults!$C$84-Defaults!$C$78),0)</f>
        <v>0</v>
      </c>
      <c r="CA46" s="106">
        <f>IF($R46=Rural,$BX46*(Defaults!$C$83-Defaults!$C$77),0)</f>
        <v>0</v>
      </c>
      <c r="CB46" s="106">
        <f>IF($R46=Rural,$BX46*(Defaults!$C$85-Defaults!$C$79),0)</f>
        <v>0</v>
      </c>
      <c r="CC46" s="106" t="e">
        <f>VLOOKUP(Q46,Defaults!$B$27:$D$40,3,FALSE)*VLOOKUP(O46,Defaults!$B$43:$C$45,2,FALSE)</f>
        <v>#N/A</v>
      </c>
      <c r="CD46" s="103" t="e">
        <f>MIN(SUM(X46:AB46),Defaults!$C$89*BE46)</f>
        <v>#VALUE!</v>
      </c>
      <c r="CE46" s="108" t="e">
        <f t="shared" si="12"/>
        <v>#N/A</v>
      </c>
      <c r="CF46" s="109" t="e">
        <f t="shared" si="10"/>
        <v>#N/A</v>
      </c>
      <c r="CG46" s="416"/>
    </row>
    <row r="47" spans="1:85" ht="15" customHeight="1" x14ac:dyDescent="0.3">
      <c r="B47" s="90" t="str">
        <f t="shared" si="2"/>
        <v/>
      </c>
      <c r="C47" s="418" t="str">
        <f>IFERROR("SALC"&amp;LEFT(L47,2)&amp;"_PP"&amp;M47&amp;"_"&amp;VLOOKUP(N47,Defaults!$F$10:$J$69,5,FALSE),"")</f>
        <v/>
      </c>
      <c r="D47" s="419"/>
      <c r="E47" s="425"/>
      <c r="F47" s="425"/>
      <c r="G47" s="420"/>
      <c r="H47" s="420"/>
      <c r="I47" s="420"/>
      <c r="J47" s="423"/>
      <c r="K47" s="421"/>
      <c r="L47" s="424"/>
      <c r="M47" s="424"/>
      <c r="N47" s="423"/>
      <c r="O47" s="424"/>
      <c r="P47" s="424"/>
      <c r="Q47" s="475"/>
      <c r="R47" s="422"/>
      <c r="S47" s="423"/>
      <c r="T47" s="425"/>
      <c r="U47" s="425"/>
      <c r="V47" s="425"/>
      <c r="W47" s="426"/>
      <c r="X47" s="427"/>
      <c r="Y47" s="426"/>
      <c r="Z47" s="426"/>
      <c r="AA47" s="426"/>
      <c r="AB47" s="428"/>
      <c r="AC47" s="429" t="str">
        <f t="shared" si="0"/>
        <v/>
      </c>
      <c r="AD47" s="98"/>
      <c r="AE47" s="96"/>
      <c r="AF47" s="468"/>
      <c r="AG47" s="104"/>
      <c r="AH47" s="469"/>
      <c r="AI47" s="98"/>
      <c r="AJ47" s="96"/>
      <c r="AK47" s="96"/>
      <c r="AL47" s="96"/>
      <c r="AM47" s="98"/>
      <c r="AN47" s="96"/>
      <c r="AO47" s="96"/>
      <c r="AP47" s="96"/>
      <c r="AQ47" s="98"/>
      <c r="AR47" s="96"/>
      <c r="AS47" s="96"/>
      <c r="AT47" s="430" t="str">
        <f>IFERROR(ROUNDDOWN(((X47)*(AF47/AE47)+Y47*(AF47/AE47)*(1-Defaults!$C$49)+Z47*(AF47/AE47)*(1-Defaults!$C$50)+AA47*(AF47/AE47)*(1-Defaults!$C$51)+AB47*Defaults!$C$20),0),"")</f>
        <v/>
      </c>
      <c r="AU47" s="103" t="b">
        <f>IF(AH47&gt;0,MAX(AH47,Defaults!C$20*SUM(AC47)))</f>
        <v>0</v>
      </c>
      <c r="AV47" s="430" t="str">
        <f>IF(AND(ISBLANK(AJ47),ISBLANK(AK47),ISBLANK(AL47)),"",ROUNDDOWN(IFERROR((SUM(X47:AA47))*AK47/AJ47+AB47*Defaults!$C$21,0),0))</f>
        <v/>
      </c>
      <c r="AW47" s="103" t="b">
        <f>IF(AND(NOT(ISBLANK(AJ47)),AJ47&lt;40),ROUNDDOWN(AL47*Defaults!C$21*AC47,0))</f>
        <v>0</v>
      </c>
      <c r="AX47" s="430" t="str">
        <f>IF(AND(ISBLANK(AN47),ISBLANK(AO47),ISBLANK(AP47)),"",ROUNDDOWN(IFERROR((SUM(X47:AA47))*AO47/AN47+AB47*Defaults!$C$22,0),0))</f>
        <v/>
      </c>
      <c r="AY47" s="103" t="b">
        <f>IF(AND(NOT(ISBLANK(AN47)),AN47&lt;40),ROUNDDOWN(AP47*Defaults!E$22*AC47,0))</f>
        <v>0</v>
      </c>
      <c r="AZ47" s="430" t="str">
        <f t="shared" si="1"/>
        <v/>
      </c>
      <c r="BA47" s="431" t="b">
        <f t="shared" si="3"/>
        <v>0</v>
      </c>
      <c r="BB47" s="432" t="str">
        <f>IF(S47=Defaults!$B$15,AZ47,IF(S47=Defaults!$B$14,MIN(AX47,AY47),IF(S47=Defaults!$B$13,MIN(AV47,AW47),IF(S47=Defaults!$B$12,MIN(AT47,AU47),""))))</f>
        <v/>
      </c>
      <c r="BC47" s="433"/>
      <c r="BD47" s="423"/>
      <c r="BE47" s="434" t="str">
        <f>IFERROR(MAX(0,ROUNDDOWN(IF(BC47=0,BB47-BD47,BC47-BD47),0)),"")</f>
        <v/>
      </c>
      <c r="BF47" s="435" t="e">
        <f>IF(R47=Rural,VLOOKUP(N47,Defaults!$F$10:$I$69,4,FALSE),VLOOKUP(N47,Defaults!$F$10:$I$69,3,FALSE))*ISTEXT(R47)</f>
        <v>#N/A</v>
      </c>
      <c r="BG47" s="435" t="e">
        <f>IF(R47=Rural,VLOOKUP(N47,Defaults!$F$10:$I$69,3,FALSE),IF(BE47/SUM(X47:AB47)&gt;2.46,VLOOKUP(N47,Defaults!$F$10:$I$69,3,FALSE)*(1-MIN(0.3,0.07*((BE47/SUM(X47:AB47))-2.46)/2.46)),VLOOKUP(N47,Defaults!$F$10:$I$69,3,FALSE)))*ISTEXT(R47)</f>
        <v>#VALUE!</v>
      </c>
      <c r="BH47" s="435" t="e">
        <f>BF47*BE47*Lifetime</f>
        <v>#N/A</v>
      </c>
      <c r="BI47" s="435" t="e">
        <f>BG47*BE47*Lifetime</f>
        <v>#VALUE!</v>
      </c>
      <c r="BJ47" s="435" t="e">
        <f>BH47-BI47</f>
        <v>#N/A</v>
      </c>
      <c r="BK47" s="435" t="e">
        <f>$BJ47/Lifetime*VLOOKUP(VLOOKUP($N47,Defaults!$F$11:$K$70,6,FALSE)&amp;"_"&amp;$P47,'Auto GHG'!$C$36:$F$2517,4,FALSE)</f>
        <v>#N/A</v>
      </c>
      <c r="BL47" s="435" t="e">
        <f>$BJ47/Lifetime*VLOOKUP(VLOOKUP($N47,Defaults!$F$11:$K$70,6,FALSE)&amp;"_"&amp;$P47,'Auto Emissions'!$C$38:$P$2665,9,FALSE)/gPlb</f>
        <v>#N/A</v>
      </c>
      <c r="BM47" s="435" t="e">
        <f>$BJ47/Lifetime*VLOOKUP(VLOOKUP($N47,Defaults!$F$11:$K$70,6,FALSE)&amp;"_"&amp;$P47,'Auto Emissions'!$C$38:$P$2665,10,FALSE)/gPlb</f>
        <v>#N/A</v>
      </c>
      <c r="BN47" s="435" t="e">
        <f>$BJ47/Lifetime*VLOOKUP(VLOOKUP($N47,Defaults!$F$11:$K$70,6,FALSE)&amp;"_"&amp;$P47,'Auto Emissions'!$C$38:$P$2665,12,FALSE)/gPlb</f>
        <v>#N/A</v>
      </c>
      <c r="BO47" s="435" t="e">
        <f>$BJ47/Lifetime*VLOOKUP(VLOOKUP($N47,Defaults!$F$11:$K$70,6,FALSE)&amp;"_"&amp;$P47,'Auto Emissions'!$C$38:$P$2665,13,FALSE)/gPlb</f>
        <v>#N/A</v>
      </c>
      <c r="BP47" s="435" t="e">
        <f>$BJ47/Lifetime*VLOOKUP(VLOOKUP($N47,Defaults!$F$10:$K$69,6,FALSE)&amp;"_"&amp;$P47,'Gallon per VMT'!$C$29:$G$2000,5,FALSE)</f>
        <v>#N/A</v>
      </c>
      <c r="BQ47" s="436">
        <f>IF(R47="Rural",Defaults!$C$61,Defaults!$C$60)*ISTEXT(R47)</f>
        <v>0</v>
      </c>
      <c r="BR47" s="436">
        <f>Defaults!$C$60*ISTEXT(R47)</f>
        <v>0</v>
      </c>
      <c r="BS47" s="106" t="e">
        <f t="shared" si="11"/>
        <v>#VALUE!</v>
      </c>
      <c r="BT47" s="106" t="e">
        <f>BS47*Defaults!$C$64</f>
        <v>#VALUE!</v>
      </c>
      <c r="BU47" s="106" t="e">
        <f>BS47*Defaults!$C$65</f>
        <v>#VALUE!</v>
      </c>
      <c r="BV47" s="106" t="e">
        <f>BS47*Defaults!$C$66</f>
        <v>#VALUE!</v>
      </c>
      <c r="BW47" s="106" t="e">
        <f>BS47*Defaults!$C$67</f>
        <v>#VALUE!</v>
      </c>
      <c r="BX47" s="106" t="e">
        <f>Defaults!$C$73*BE47*Lifetime</f>
        <v>#VALUE!</v>
      </c>
      <c r="BY47" s="106">
        <f>IF($R47=Rural,$BX47*(Defaults!$C$82-Defaults!$C$76),0)</f>
        <v>0</v>
      </c>
      <c r="BZ47" s="106">
        <f>IF($R47=Rural,$BX47*(Defaults!$C$84-Defaults!$C$78),0)</f>
        <v>0</v>
      </c>
      <c r="CA47" s="106">
        <f>IF($R47=Rural,$BX47*(Defaults!$C$83-Defaults!$C$77),0)</f>
        <v>0</v>
      </c>
      <c r="CB47" s="106">
        <f>IF($R47=Rural,$BX47*(Defaults!$C$85-Defaults!$C$79),0)</f>
        <v>0</v>
      </c>
      <c r="CC47" s="106" t="e">
        <f>VLOOKUP(Q47,Defaults!$B$27:$D$40,3,FALSE)*VLOOKUP(O47,Defaults!$B$43:$C$45,2,FALSE)</f>
        <v>#N/A</v>
      </c>
      <c r="CD47" s="103" t="e">
        <f>MIN(SUM(X47:AB47),Defaults!$C$89*BE47)</f>
        <v>#VALUE!</v>
      </c>
      <c r="CE47" s="108" t="e">
        <f t="shared" si="12"/>
        <v>#N/A</v>
      </c>
      <c r="CF47" s="438" t="e">
        <f>CE47*mwCO2pmwC</f>
        <v>#N/A</v>
      </c>
      <c r="CG47" s="416"/>
    </row>
    <row r="48" spans="1:85" ht="15" customHeight="1" x14ac:dyDescent="0.3">
      <c r="B48" s="90" t="str">
        <f t="shared" si="2"/>
        <v/>
      </c>
      <c r="C48" s="116" t="str">
        <f>IFERROR("SALC"&amp;LEFT(L48,2)&amp;"_PP"&amp;M48&amp;"_"&amp;VLOOKUP(N48,Defaults!$F$10:$J$69,5,FALSE),"")</f>
        <v/>
      </c>
      <c r="D48" s="91"/>
      <c r="E48" s="98"/>
      <c r="F48" s="98"/>
      <c r="G48" s="92"/>
      <c r="H48" s="92"/>
      <c r="I48" s="92"/>
      <c r="J48" s="96"/>
      <c r="K48" s="94"/>
      <c r="L48" s="97"/>
      <c r="M48" s="97"/>
      <c r="N48" s="96"/>
      <c r="O48" s="97"/>
      <c r="P48" s="97"/>
      <c r="Q48" s="476"/>
      <c r="R48" s="95"/>
      <c r="S48" s="96"/>
      <c r="T48" s="98"/>
      <c r="U48" s="98"/>
      <c r="V48" s="98"/>
      <c r="W48" s="99"/>
      <c r="X48" s="100"/>
      <c r="Y48" s="99"/>
      <c r="Z48" s="99"/>
      <c r="AA48" s="99"/>
      <c r="AB48" s="101"/>
      <c r="AC48" s="102" t="str">
        <f t="shared" si="0"/>
        <v/>
      </c>
      <c r="AD48" s="98"/>
      <c r="AE48" s="96"/>
      <c r="AF48" s="468"/>
      <c r="AG48" s="104"/>
      <c r="AH48" s="469"/>
      <c r="AI48" s="98"/>
      <c r="AJ48" s="96"/>
      <c r="AK48" s="96"/>
      <c r="AL48" s="96"/>
      <c r="AM48" s="98"/>
      <c r="AN48" s="96"/>
      <c r="AO48" s="96"/>
      <c r="AP48" s="96"/>
      <c r="AQ48" s="98"/>
      <c r="AR48" s="96"/>
      <c r="AS48" s="96"/>
      <c r="AT48" s="430" t="str">
        <f>IFERROR(ROUNDDOWN(((X48)*(AF48/AE48)+Y48*(AF48/AE48)*(1-Defaults!$C$49)+Z48*(AF48/AE48)*(1-Defaults!$C$50)+AA48*(AF48/AE48)*(1-Defaults!$C$51)+AB48*Defaults!$C$20),0),"")</f>
        <v/>
      </c>
      <c r="AU48" s="103" t="b">
        <f>IF(AH48&gt;0,MAX(AH48,Defaults!C$20*SUM(AC48)))</f>
        <v>0</v>
      </c>
      <c r="AV48" s="430" t="str">
        <f>IF(AND(ISBLANK(AJ48),ISBLANK(AK48),ISBLANK(AL48)),"",ROUNDDOWN(IFERROR((SUM(X48:AA48))*AK48/AJ48+AB48*Defaults!$C$21,0),0))</f>
        <v/>
      </c>
      <c r="AW48" s="103" t="b">
        <f>IF(AND(NOT(ISBLANK(AJ48)),AJ48&lt;40),ROUNDDOWN(AL48*Defaults!C$21*AC48,0))</f>
        <v>0</v>
      </c>
      <c r="AX48" s="430" t="str">
        <f>IF(AND(ISBLANK(AN48),ISBLANK(AO48),ISBLANK(AP48)),"",ROUNDDOWN(IFERROR((SUM(X48:AA48))*AO48/AN48+AB48*Defaults!$C$22,0),0))</f>
        <v/>
      </c>
      <c r="AY48" s="103" t="b">
        <f>IF(AND(NOT(ISBLANK(AN48)),AN48&lt;40),ROUNDDOWN(AP48*Defaults!E$22*AC48,0))</f>
        <v>0</v>
      </c>
      <c r="AZ48" s="430" t="str">
        <f t="shared" si="1"/>
        <v/>
      </c>
      <c r="BA48" s="431" t="b">
        <f t="shared" si="3"/>
        <v>0</v>
      </c>
      <c r="BB48" s="432" t="str">
        <f>IF(S48=Defaults!$B$15,AZ48,IF(S48=Defaults!$B$14,MIN(AX48,AY48),IF(S48=Defaults!$B$13,MIN(AV48,AW48),IF(S48=Defaults!$B$12,MIN(AT48,AU48),""))))</f>
        <v/>
      </c>
      <c r="BC48" s="104"/>
      <c r="BD48" s="96"/>
      <c r="BE48" s="105" t="str">
        <f t="shared" ref="BE48:BE83" si="13">IFERROR(MAX(0,ROUNDDOWN(IF(BC48=0,BB48-BD48,BC48-BD48),0)),"")</f>
        <v/>
      </c>
      <c r="BF48" s="106" t="e">
        <f>IF(R48=Rural,VLOOKUP(N48,Defaults!$F$10:$I$69,4,FALSE),VLOOKUP(N48,Defaults!$F$10:$I$69,3,FALSE))*ISTEXT(R48)</f>
        <v>#N/A</v>
      </c>
      <c r="BG48" s="106" t="e">
        <f>IF(R48=Rural,VLOOKUP(N48,Defaults!$F$10:$I$69,3,FALSE),IF(BE48/SUM(X48:AB48)&gt;2.46,VLOOKUP(N48,Defaults!$F$10:$I$69,3,FALSE)*(1-MIN(0.3,0.07*((BE48/SUM(X48:AB48))-2.46)/2.46)),VLOOKUP(N48,Defaults!$F$10:$I$69,3,FALSE)))*ISTEXT(R48)</f>
        <v>#VALUE!</v>
      </c>
      <c r="BH48" s="106" t="e">
        <f t="shared" si="5"/>
        <v>#N/A</v>
      </c>
      <c r="BI48" s="106" t="e">
        <f t="shared" si="6"/>
        <v>#VALUE!</v>
      </c>
      <c r="BJ48" s="106" t="e">
        <f t="shared" si="7"/>
        <v>#N/A</v>
      </c>
      <c r="BK48" s="106" t="e">
        <f>$BJ48/Lifetime*VLOOKUP(VLOOKUP($N48,Defaults!$F$11:$K$70,6,FALSE)&amp;"_"&amp;$P48,'Auto GHG'!$C$36:$F$2517,4,FALSE)</f>
        <v>#N/A</v>
      </c>
      <c r="BL48" s="106" t="e">
        <f>$BJ48/Lifetime*VLOOKUP(VLOOKUP($N48,Defaults!$F$11:$K$70,6,FALSE)&amp;"_"&amp;$P48,'Auto Emissions'!$C$38:$P$2665,9,FALSE)/gPlb</f>
        <v>#N/A</v>
      </c>
      <c r="BM48" s="106" t="e">
        <f>$BJ48/Lifetime*VLOOKUP(VLOOKUP($N48,Defaults!$F$11:$K$70,6,FALSE)&amp;"_"&amp;$P48,'Auto Emissions'!$C$38:$P$2665,10,FALSE)/gPlb</f>
        <v>#N/A</v>
      </c>
      <c r="BN48" s="106" t="e">
        <f>$BJ48/Lifetime*VLOOKUP(VLOOKUP($N48,Defaults!$F$11:$K$70,6,FALSE)&amp;"_"&amp;$P48,'Auto Emissions'!$C$38:$P$2665,12,FALSE)/gPlb</f>
        <v>#N/A</v>
      </c>
      <c r="BO48" s="106" t="e">
        <f>$BJ48/Lifetime*VLOOKUP(VLOOKUP($N48,Defaults!$F$11:$K$70,6,FALSE)&amp;"_"&amp;$P48,'Auto Emissions'!$C$38:$P$2665,13,FALSE)/gPlb</f>
        <v>#N/A</v>
      </c>
      <c r="BP48" s="106" t="e">
        <f>$BJ48/Lifetime*VLOOKUP(VLOOKUP($N48,Defaults!$F$10:$K$69,6,FALSE)&amp;"_"&amp;$P48,'Gallon per VMT'!$C$29:$G$2000,5,FALSE)</f>
        <v>#N/A</v>
      </c>
      <c r="BQ48" s="107">
        <f>IF(R48="Rural",Defaults!$C$61,Defaults!$C$60)*ISTEXT(R48)</f>
        <v>0</v>
      </c>
      <c r="BR48" s="107">
        <f>Defaults!$C$60*ISTEXT(R48)</f>
        <v>0</v>
      </c>
      <c r="BS48" s="106" t="e">
        <f t="shared" si="11"/>
        <v>#VALUE!</v>
      </c>
      <c r="BT48" s="106" t="e">
        <f>BS48*Defaults!$C$64</f>
        <v>#VALUE!</v>
      </c>
      <c r="BU48" s="106" t="e">
        <f>BS48*Defaults!$C$65</f>
        <v>#VALUE!</v>
      </c>
      <c r="BV48" s="106" t="e">
        <f>BS48*Defaults!$C$66</f>
        <v>#VALUE!</v>
      </c>
      <c r="BW48" s="106" t="e">
        <f>BS48*Defaults!$C$67</f>
        <v>#VALUE!</v>
      </c>
      <c r="BX48" s="106" t="e">
        <f>Defaults!$C$73*BE48*Lifetime</f>
        <v>#VALUE!</v>
      </c>
      <c r="BY48" s="106">
        <f>IF($R48=Rural,$BX48*(Defaults!$C$82-Defaults!$C$76),0)</f>
        <v>0</v>
      </c>
      <c r="BZ48" s="106">
        <f>IF($R48=Rural,$BX48*(Defaults!$C$84-Defaults!$C$78),0)</f>
        <v>0</v>
      </c>
      <c r="CA48" s="106">
        <f>IF($R48=Rural,$BX48*(Defaults!$C$83-Defaults!$C$77),0)</f>
        <v>0</v>
      </c>
      <c r="CB48" s="106">
        <f>IF($R48=Rural,$BX48*(Defaults!$C$85-Defaults!$C$79),0)</f>
        <v>0</v>
      </c>
      <c r="CC48" s="106" t="e">
        <f>VLOOKUP(Q48,Defaults!$B$27:$D$40,3,FALSE)*VLOOKUP(O48,Defaults!$B$43:$C$45,2,FALSE)</f>
        <v>#N/A</v>
      </c>
      <c r="CD48" s="103" t="e">
        <f>MIN(SUM(X48:AB48),Defaults!$C$89*BE48)</f>
        <v>#VALUE!</v>
      </c>
      <c r="CE48" s="108" t="e">
        <f t="shared" si="12"/>
        <v>#N/A</v>
      </c>
      <c r="CF48" s="109" t="e">
        <f t="shared" si="10"/>
        <v>#N/A</v>
      </c>
      <c r="CG48" s="416"/>
    </row>
    <row r="49" spans="2:85" ht="15" customHeight="1" x14ac:dyDescent="0.3">
      <c r="B49" s="90" t="str">
        <f t="shared" si="2"/>
        <v/>
      </c>
      <c r="C49" s="116" t="str">
        <f>IFERROR("SALC"&amp;LEFT(L49,2)&amp;"_PP"&amp;M49&amp;"_"&amp;VLOOKUP(N49,Defaults!$F$10:$J$69,5,FALSE),"")</f>
        <v/>
      </c>
      <c r="D49" s="91"/>
      <c r="E49" s="98"/>
      <c r="F49" s="98"/>
      <c r="G49" s="92"/>
      <c r="H49" s="92"/>
      <c r="I49" s="92"/>
      <c r="J49" s="96"/>
      <c r="K49" s="94"/>
      <c r="L49" s="97"/>
      <c r="M49" s="97"/>
      <c r="N49" s="96"/>
      <c r="O49" s="97"/>
      <c r="P49" s="97"/>
      <c r="Q49" s="476"/>
      <c r="R49" s="95"/>
      <c r="S49" s="96"/>
      <c r="T49" s="98"/>
      <c r="U49" s="98"/>
      <c r="V49" s="98"/>
      <c r="W49" s="99"/>
      <c r="X49" s="100"/>
      <c r="Y49" s="99"/>
      <c r="Z49" s="99"/>
      <c r="AA49" s="99"/>
      <c r="AB49" s="101"/>
      <c r="AC49" s="102" t="str">
        <f t="shared" si="0"/>
        <v/>
      </c>
      <c r="AD49" s="98"/>
      <c r="AE49" s="96"/>
      <c r="AF49" s="468"/>
      <c r="AG49" s="104"/>
      <c r="AH49" s="469"/>
      <c r="AI49" s="98"/>
      <c r="AJ49" s="96"/>
      <c r="AK49" s="96"/>
      <c r="AL49" s="96"/>
      <c r="AM49" s="98"/>
      <c r="AN49" s="96"/>
      <c r="AO49" s="96"/>
      <c r="AP49" s="96"/>
      <c r="AQ49" s="98"/>
      <c r="AR49" s="96"/>
      <c r="AS49" s="96"/>
      <c r="AT49" s="430" t="str">
        <f>IFERROR(ROUNDDOWN(((X49)*(AF49/AE49)+Y49*(AF49/AE49)*(1-Defaults!$C$49)+Z49*(AF49/AE49)*(1-Defaults!$C$50)+AA49*(AF49/AE49)*(1-Defaults!$C$51)+AB49*Defaults!$C$20),0),"")</f>
        <v/>
      </c>
      <c r="AU49" s="103" t="b">
        <f>IF(AH49&gt;0,MAX(AH49,Defaults!C$20*SUM(AC49)))</f>
        <v>0</v>
      </c>
      <c r="AV49" s="430" t="str">
        <f>IF(AND(ISBLANK(AJ49),ISBLANK(AK49),ISBLANK(AL49)),"",ROUNDDOWN(IFERROR((SUM(X49:AA49))*AK49/AJ49+AB49*Defaults!$C$21,0),0))</f>
        <v/>
      </c>
      <c r="AW49" s="103" t="b">
        <f>IF(AND(NOT(ISBLANK(AJ49)),AJ49&lt;40),ROUNDDOWN(AL49*Defaults!C$21*AC49,0))</f>
        <v>0</v>
      </c>
      <c r="AX49" s="430" t="str">
        <f>IF(AND(ISBLANK(AN49),ISBLANK(AO49),ISBLANK(AP49)),"",ROUNDDOWN(IFERROR((SUM(X49:AA49))*AO49/AN49+AB49*Defaults!$C$22,0),0))</f>
        <v/>
      </c>
      <c r="AY49" s="103" t="b">
        <f>IF(AND(NOT(ISBLANK(AN49)),AN49&lt;40),ROUNDDOWN(AP49*Defaults!E$22*AC49,0))</f>
        <v>0</v>
      </c>
      <c r="AZ49" s="430" t="str">
        <f t="shared" si="1"/>
        <v/>
      </c>
      <c r="BA49" s="431" t="b">
        <f t="shared" si="3"/>
        <v>0</v>
      </c>
      <c r="BB49" s="432" t="str">
        <f>IF(S49=Defaults!$B$15,AZ49,IF(S49=Defaults!$B$14,MIN(AX49,AY49),IF(S49=Defaults!$B$13,MIN(AV49,AW49),IF(S49=Defaults!$B$12,MIN(AT49,AU49),""))))</f>
        <v/>
      </c>
      <c r="BC49" s="104"/>
      <c r="BD49" s="96"/>
      <c r="BE49" s="105" t="str">
        <f t="shared" si="13"/>
        <v/>
      </c>
      <c r="BF49" s="106" t="e">
        <f>IF(R49=Rural,VLOOKUP(N49,Defaults!$F$10:$I$69,4,FALSE),VLOOKUP(N49,Defaults!$F$10:$I$69,3,FALSE))*ISTEXT(R49)</f>
        <v>#N/A</v>
      </c>
      <c r="BG49" s="106" t="e">
        <f>IF(R49=Rural,VLOOKUP(N49,Defaults!$F$10:$I$69,3,FALSE),IF(BE49/SUM(X49:AB49)&gt;2.46,VLOOKUP(N49,Defaults!$F$10:$I$69,3,FALSE)*(1-MIN(0.3,0.07*((BE49/SUM(X49:AB49))-2.46)/2.46)),VLOOKUP(N49,Defaults!$F$10:$I$69,3,FALSE)))*ISTEXT(R49)</f>
        <v>#VALUE!</v>
      </c>
      <c r="BH49" s="106" t="e">
        <f t="shared" si="5"/>
        <v>#N/A</v>
      </c>
      <c r="BI49" s="106" t="e">
        <f t="shared" si="6"/>
        <v>#VALUE!</v>
      </c>
      <c r="BJ49" s="106" t="e">
        <f t="shared" si="7"/>
        <v>#N/A</v>
      </c>
      <c r="BK49" s="106" t="e">
        <f>$BJ49/Lifetime*VLOOKUP(VLOOKUP($N49,Defaults!$F$11:$K$70,6,FALSE)&amp;"_"&amp;$P49,'Auto GHG'!$C$36:$F$2517,4,FALSE)</f>
        <v>#N/A</v>
      </c>
      <c r="BL49" s="106" t="e">
        <f>$BJ49/Lifetime*VLOOKUP(VLOOKUP($N49,Defaults!$F$11:$K$70,6,FALSE)&amp;"_"&amp;$P49,'Auto Emissions'!$C$38:$P$2665,9,FALSE)/gPlb</f>
        <v>#N/A</v>
      </c>
      <c r="BM49" s="106" t="e">
        <f>$BJ49/Lifetime*VLOOKUP(VLOOKUP($N49,Defaults!$F$11:$K$70,6,FALSE)&amp;"_"&amp;$P49,'Auto Emissions'!$C$38:$P$2665,10,FALSE)/gPlb</f>
        <v>#N/A</v>
      </c>
      <c r="BN49" s="106" t="e">
        <f>$BJ49/Lifetime*VLOOKUP(VLOOKUP($N49,Defaults!$F$11:$K$70,6,FALSE)&amp;"_"&amp;$P49,'Auto Emissions'!$C$38:$P$2665,12,FALSE)/gPlb</f>
        <v>#N/A</v>
      </c>
      <c r="BO49" s="106" t="e">
        <f>$BJ49/Lifetime*VLOOKUP(VLOOKUP($N49,Defaults!$F$11:$K$70,6,FALSE)&amp;"_"&amp;$P49,'Auto Emissions'!$C$38:$P$2665,13,FALSE)/gPlb</f>
        <v>#N/A</v>
      </c>
      <c r="BP49" s="106" t="e">
        <f>$BJ49/Lifetime*VLOOKUP(VLOOKUP($N49,Defaults!$F$10:$K$69,6,FALSE)&amp;"_"&amp;$P49,'Gallon per VMT'!$C$29:$G$2000,5,FALSE)</f>
        <v>#N/A</v>
      </c>
      <c r="BQ49" s="107">
        <f>IF(R49="Rural",Defaults!$C$61,Defaults!$C$60)*ISTEXT(R49)</f>
        <v>0</v>
      </c>
      <c r="BR49" s="107">
        <f>Defaults!$C$60*ISTEXT(R49)</f>
        <v>0</v>
      </c>
      <c r="BS49" s="106" t="e">
        <f t="shared" si="11"/>
        <v>#VALUE!</v>
      </c>
      <c r="BT49" s="106" t="e">
        <f>BS49*Defaults!$C$64</f>
        <v>#VALUE!</v>
      </c>
      <c r="BU49" s="106" t="e">
        <f>BS49*Defaults!$C$65</f>
        <v>#VALUE!</v>
      </c>
      <c r="BV49" s="106" t="e">
        <f>BS49*Defaults!$C$66</f>
        <v>#VALUE!</v>
      </c>
      <c r="BW49" s="106" t="e">
        <f>BS49*Defaults!$C$67</f>
        <v>#VALUE!</v>
      </c>
      <c r="BX49" s="106" t="e">
        <f>Defaults!$C$73*BE49*Lifetime</f>
        <v>#VALUE!</v>
      </c>
      <c r="BY49" s="106">
        <f>IF($R49=Rural,$BX49*(Defaults!$C$82-Defaults!$C$76),0)</f>
        <v>0</v>
      </c>
      <c r="BZ49" s="106">
        <f>IF($R49=Rural,$BX49*(Defaults!$C$84-Defaults!$C$78),0)</f>
        <v>0</v>
      </c>
      <c r="CA49" s="106">
        <f>IF($R49=Rural,$BX49*(Defaults!$C$83-Defaults!$C$77),0)</f>
        <v>0</v>
      </c>
      <c r="CB49" s="106">
        <f>IF($R49=Rural,$BX49*(Defaults!$C$85-Defaults!$C$79),0)</f>
        <v>0</v>
      </c>
      <c r="CC49" s="106" t="e">
        <f>VLOOKUP(Q49,Defaults!$B$27:$D$40,3,FALSE)*VLOOKUP(O49,Defaults!$B$43:$C$45,2,FALSE)</f>
        <v>#N/A</v>
      </c>
      <c r="CD49" s="103" t="e">
        <f>MIN(SUM(X49:AB49),Defaults!$C$89*BE49)</f>
        <v>#VALUE!</v>
      </c>
      <c r="CE49" s="108" t="e">
        <f t="shared" si="12"/>
        <v>#N/A</v>
      </c>
      <c r="CF49" s="109" t="e">
        <f t="shared" si="10"/>
        <v>#N/A</v>
      </c>
      <c r="CG49" s="416"/>
    </row>
    <row r="50" spans="2:85" ht="15" customHeight="1" x14ac:dyDescent="0.3">
      <c r="B50" s="90" t="str">
        <f t="shared" si="2"/>
        <v/>
      </c>
      <c r="C50" s="116" t="str">
        <f>IFERROR("SALC"&amp;LEFT(L50,2)&amp;"_PP"&amp;M50&amp;"_"&amp;VLOOKUP(N50,Defaults!$F$10:$J$69,5,FALSE),"")</f>
        <v/>
      </c>
      <c r="D50" s="91"/>
      <c r="E50" s="98"/>
      <c r="F50" s="98"/>
      <c r="G50" s="92"/>
      <c r="H50" s="92"/>
      <c r="I50" s="92"/>
      <c r="J50" s="96"/>
      <c r="K50" s="94"/>
      <c r="L50" s="97"/>
      <c r="M50" s="97"/>
      <c r="N50" s="96"/>
      <c r="O50" s="97"/>
      <c r="P50" s="97"/>
      <c r="Q50" s="476"/>
      <c r="R50" s="95"/>
      <c r="S50" s="96"/>
      <c r="T50" s="98"/>
      <c r="U50" s="98"/>
      <c r="V50" s="98"/>
      <c r="W50" s="99"/>
      <c r="X50" s="100"/>
      <c r="Y50" s="99"/>
      <c r="Z50" s="99"/>
      <c r="AA50" s="99"/>
      <c r="AB50" s="101"/>
      <c r="AC50" s="102" t="str">
        <f t="shared" si="0"/>
        <v/>
      </c>
      <c r="AD50" s="98"/>
      <c r="AE50" s="96"/>
      <c r="AF50" s="468"/>
      <c r="AG50" s="104"/>
      <c r="AH50" s="469"/>
      <c r="AI50" s="98"/>
      <c r="AJ50" s="96"/>
      <c r="AK50" s="96"/>
      <c r="AL50" s="96"/>
      <c r="AM50" s="98"/>
      <c r="AN50" s="96"/>
      <c r="AO50" s="96"/>
      <c r="AP50" s="96"/>
      <c r="AQ50" s="98"/>
      <c r="AR50" s="96"/>
      <c r="AS50" s="96"/>
      <c r="AT50" s="430" t="str">
        <f>IFERROR(ROUNDDOWN(((X50)*(AF50/AE50)+Y50*(AF50/AE50)*(1-Defaults!$C$49)+Z50*(AF50/AE50)*(1-Defaults!$C$50)+AA50*(AF50/AE50)*(1-Defaults!$C$51)+AB50*Defaults!$C$20),0),"")</f>
        <v/>
      </c>
      <c r="AU50" s="103" t="b">
        <f>IF(AH50&gt;0,MAX(AH50,Defaults!C$20*SUM(AC50)))</f>
        <v>0</v>
      </c>
      <c r="AV50" s="430" t="str">
        <f>IF(AND(ISBLANK(AJ50),ISBLANK(AK50),ISBLANK(AL50)),"",ROUNDDOWN(IFERROR((SUM(X50:AA50))*AK50/AJ50+AB50*Defaults!$C$21,0),0))</f>
        <v/>
      </c>
      <c r="AW50" s="103" t="b">
        <f>IF(AND(NOT(ISBLANK(AJ50)),AJ50&lt;40),ROUNDDOWN(AL50*Defaults!C$21*AC50,0))</f>
        <v>0</v>
      </c>
      <c r="AX50" s="430" t="str">
        <f>IF(AND(ISBLANK(AN50),ISBLANK(AO50),ISBLANK(AP50)),"",ROUNDDOWN(IFERROR((SUM(X50:AA50))*AO50/AN50+AB50*Defaults!$C$22,0),0))</f>
        <v/>
      </c>
      <c r="AY50" s="103" t="b">
        <f>IF(AND(NOT(ISBLANK(AN50)),AN50&lt;40),ROUNDDOWN(AP50*Defaults!E$22*AC50,0))</f>
        <v>0</v>
      </c>
      <c r="AZ50" s="430" t="str">
        <f t="shared" si="1"/>
        <v/>
      </c>
      <c r="BA50" s="431" t="b">
        <f t="shared" si="3"/>
        <v>0</v>
      </c>
      <c r="BB50" s="432" t="str">
        <f>IF(S50=Defaults!$B$15,AZ50,IF(S50=Defaults!$B$14,MIN(AX50,AY50),IF(S50=Defaults!$B$13,MIN(AV50,AW50),IF(S50=Defaults!$B$12,MIN(AT50,AU50),""))))</f>
        <v/>
      </c>
      <c r="BC50" s="104"/>
      <c r="BD50" s="96"/>
      <c r="BE50" s="105" t="str">
        <f t="shared" si="13"/>
        <v/>
      </c>
      <c r="BF50" s="106" t="e">
        <f>IF(R50=Rural,VLOOKUP(N50,Defaults!$F$10:$I$69,4,FALSE),VLOOKUP(N50,Defaults!$F$10:$I$69,3,FALSE))*ISTEXT(R50)</f>
        <v>#N/A</v>
      </c>
      <c r="BG50" s="106" t="e">
        <f>IF(R50=Rural,VLOOKUP(N50,Defaults!$F$10:$I$69,3,FALSE),IF(BE50/SUM(X50:AB50)&gt;2.46,VLOOKUP(N50,Defaults!$F$10:$I$69,3,FALSE)*(1-MIN(0.3,0.07*((BE50/SUM(X50:AB50))-2.46)/2.46)),VLOOKUP(N50,Defaults!$F$10:$I$69,3,FALSE)))*ISTEXT(R50)</f>
        <v>#VALUE!</v>
      </c>
      <c r="BH50" s="106" t="e">
        <f t="shared" si="5"/>
        <v>#N/A</v>
      </c>
      <c r="BI50" s="106" t="e">
        <f t="shared" si="6"/>
        <v>#VALUE!</v>
      </c>
      <c r="BJ50" s="106" t="e">
        <f t="shared" si="7"/>
        <v>#N/A</v>
      </c>
      <c r="BK50" s="106" t="e">
        <f>$BJ50/Lifetime*VLOOKUP(VLOOKUP($N50,Defaults!$F$11:$K$70,6,FALSE)&amp;"_"&amp;$P50,'Auto GHG'!$C$36:$F$2517,4,FALSE)</f>
        <v>#N/A</v>
      </c>
      <c r="BL50" s="106" t="e">
        <f>$BJ50/Lifetime*VLOOKUP(VLOOKUP($N50,Defaults!$F$11:$K$70,6,FALSE)&amp;"_"&amp;$P50,'Auto Emissions'!$C$38:$P$2665,9,FALSE)/gPlb</f>
        <v>#N/A</v>
      </c>
      <c r="BM50" s="106" t="e">
        <f>$BJ50/Lifetime*VLOOKUP(VLOOKUP($N50,Defaults!$F$11:$K$70,6,FALSE)&amp;"_"&amp;$P50,'Auto Emissions'!$C$38:$P$2665,10,FALSE)/gPlb</f>
        <v>#N/A</v>
      </c>
      <c r="BN50" s="106" t="e">
        <f>$BJ50/Lifetime*VLOOKUP(VLOOKUP($N50,Defaults!$F$11:$K$70,6,FALSE)&amp;"_"&amp;$P50,'Auto Emissions'!$C$38:$P$2665,12,FALSE)/gPlb</f>
        <v>#N/A</v>
      </c>
      <c r="BO50" s="106" t="e">
        <f>$BJ50/Lifetime*VLOOKUP(VLOOKUP($N50,Defaults!$F$11:$K$70,6,FALSE)&amp;"_"&amp;$P50,'Auto Emissions'!$C$38:$P$2665,13,FALSE)/gPlb</f>
        <v>#N/A</v>
      </c>
      <c r="BP50" s="106" t="e">
        <f>$BJ50/Lifetime*VLOOKUP(VLOOKUP($N50,Defaults!$F$10:$K$69,6,FALSE)&amp;"_"&amp;$P50,'Gallon per VMT'!$C$29:$G$2000,5,FALSE)</f>
        <v>#N/A</v>
      </c>
      <c r="BQ50" s="107">
        <f>IF(R50="Rural",Defaults!$C$61,Defaults!$C$60)*ISTEXT(R50)</f>
        <v>0</v>
      </c>
      <c r="BR50" s="107">
        <f>Defaults!$C$60*ISTEXT(R50)</f>
        <v>0</v>
      </c>
      <c r="BS50" s="106" t="e">
        <f t="shared" si="11"/>
        <v>#VALUE!</v>
      </c>
      <c r="BT50" s="106" t="e">
        <f>BS50*Defaults!$C$64</f>
        <v>#VALUE!</v>
      </c>
      <c r="BU50" s="106" t="e">
        <f>BS50*Defaults!$C$65</f>
        <v>#VALUE!</v>
      </c>
      <c r="BV50" s="106" t="e">
        <f>BS50*Defaults!$C$66</f>
        <v>#VALUE!</v>
      </c>
      <c r="BW50" s="106" t="e">
        <f>BS50*Defaults!$C$67</f>
        <v>#VALUE!</v>
      </c>
      <c r="BX50" s="106" t="e">
        <f>Defaults!$C$73*BE50*Lifetime</f>
        <v>#VALUE!</v>
      </c>
      <c r="BY50" s="106">
        <f>IF($R50=Rural,$BX50*(Defaults!$C$82-Defaults!$C$76),0)</f>
        <v>0</v>
      </c>
      <c r="BZ50" s="106">
        <f>IF($R50=Rural,$BX50*(Defaults!$C$84-Defaults!$C$78),0)</f>
        <v>0</v>
      </c>
      <c r="CA50" s="106">
        <f>IF($R50=Rural,$BX50*(Defaults!$C$83-Defaults!$C$77),0)</f>
        <v>0</v>
      </c>
      <c r="CB50" s="106">
        <f>IF($R50=Rural,$BX50*(Defaults!$C$85-Defaults!$C$79),0)</f>
        <v>0</v>
      </c>
      <c r="CC50" s="106" t="e">
        <f>VLOOKUP(Q50,Defaults!$B$27:$D$40,3,FALSE)*VLOOKUP(O50,Defaults!$B$43:$C$45,2,FALSE)</f>
        <v>#N/A</v>
      </c>
      <c r="CD50" s="103" t="e">
        <f>MIN(SUM(X50:AB50),Defaults!$C$89*BE50)</f>
        <v>#VALUE!</v>
      </c>
      <c r="CE50" s="108" t="e">
        <f t="shared" si="12"/>
        <v>#N/A</v>
      </c>
      <c r="CF50" s="109" t="e">
        <f t="shared" si="10"/>
        <v>#N/A</v>
      </c>
      <c r="CG50" s="416"/>
    </row>
    <row r="51" spans="2:85" ht="15" customHeight="1" x14ac:dyDescent="0.3">
      <c r="B51" s="90" t="str">
        <f t="shared" si="2"/>
        <v/>
      </c>
      <c r="C51" s="418" t="str">
        <f>IFERROR("SALC"&amp;LEFT(L51,2)&amp;"_PP"&amp;M51&amp;"_"&amp;VLOOKUP(N51,Defaults!$F$10:$J$69,5,FALSE),"")</f>
        <v/>
      </c>
      <c r="D51" s="419"/>
      <c r="E51" s="425"/>
      <c r="F51" s="425"/>
      <c r="G51" s="420"/>
      <c r="H51" s="420"/>
      <c r="I51" s="420"/>
      <c r="J51" s="423"/>
      <c r="K51" s="421"/>
      <c r="L51" s="424"/>
      <c r="M51" s="424"/>
      <c r="N51" s="423"/>
      <c r="O51" s="424"/>
      <c r="P51" s="424"/>
      <c r="Q51" s="475"/>
      <c r="R51" s="422"/>
      <c r="S51" s="423"/>
      <c r="T51" s="425"/>
      <c r="U51" s="425"/>
      <c r="V51" s="425"/>
      <c r="W51" s="426"/>
      <c r="X51" s="427"/>
      <c r="Y51" s="426"/>
      <c r="Z51" s="426"/>
      <c r="AA51" s="426"/>
      <c r="AB51" s="428"/>
      <c r="AC51" s="429" t="str">
        <f t="shared" si="0"/>
        <v/>
      </c>
      <c r="AD51" s="98"/>
      <c r="AE51" s="96"/>
      <c r="AF51" s="468"/>
      <c r="AG51" s="104"/>
      <c r="AH51" s="469"/>
      <c r="AI51" s="98"/>
      <c r="AJ51" s="96"/>
      <c r="AK51" s="96"/>
      <c r="AL51" s="96"/>
      <c r="AM51" s="98"/>
      <c r="AN51" s="96"/>
      <c r="AO51" s="96"/>
      <c r="AP51" s="96"/>
      <c r="AQ51" s="98"/>
      <c r="AR51" s="96"/>
      <c r="AS51" s="96"/>
      <c r="AT51" s="430" t="str">
        <f>IFERROR(ROUNDDOWN(((X51)*(AF51/AE51)+Y51*(AF51/AE51)*(1-Defaults!$C$49)+Z51*(AF51/AE51)*(1-Defaults!$C$50)+AA51*(AF51/AE51)*(1-Defaults!$C$51)+AB51*Defaults!$C$20),0),"")</f>
        <v/>
      </c>
      <c r="AU51" s="103" t="b">
        <f>IF(AH51&gt;0,MAX(AH51,Defaults!C$20*SUM(AC51)))</f>
        <v>0</v>
      </c>
      <c r="AV51" s="430" t="str">
        <f>IF(AND(ISBLANK(AJ51),ISBLANK(AK51),ISBLANK(AL51)),"",ROUNDDOWN(IFERROR((SUM(X51:AA51))*AK51/AJ51+AB51*Defaults!$C$21,0),0))</f>
        <v/>
      </c>
      <c r="AW51" s="103" t="b">
        <f>IF(AND(NOT(ISBLANK(AJ51)),AJ51&lt;40),ROUNDDOWN(AL51*Defaults!C$21*AC51,0))</f>
        <v>0</v>
      </c>
      <c r="AX51" s="430" t="str">
        <f>IF(AND(ISBLANK(AN51),ISBLANK(AO51),ISBLANK(AP51)),"",ROUNDDOWN(IFERROR((SUM(X51:AA51))*AO51/AN51+AB51*Defaults!$C$22,0),0))</f>
        <v/>
      </c>
      <c r="AY51" s="103" t="b">
        <f>IF(AND(NOT(ISBLANK(AN51)),AN51&lt;40),ROUNDDOWN(AP51*Defaults!E$22*AC51,0))</f>
        <v>0</v>
      </c>
      <c r="AZ51" s="430" t="str">
        <f t="shared" si="1"/>
        <v/>
      </c>
      <c r="BA51" s="431" t="b">
        <f t="shared" si="3"/>
        <v>0</v>
      </c>
      <c r="BB51" s="432" t="str">
        <f>IF(S51=Defaults!$B$15,AZ51,IF(S51=Defaults!$B$14,MIN(AX51,AY51),IF(S51=Defaults!$B$13,MIN(AV51,AW51),IF(S51=Defaults!$B$12,MIN(AT51,AU51),""))))</f>
        <v/>
      </c>
      <c r="BC51" s="433"/>
      <c r="BD51" s="423"/>
      <c r="BE51" s="434" t="str">
        <f>IFERROR(MAX(0,ROUNDDOWN(IF(BC51=0,BB51-BD51,BC51-BD51),0)),"")</f>
        <v/>
      </c>
      <c r="BF51" s="435" t="e">
        <f>IF(R51=Rural,VLOOKUP(N51,Defaults!$F$10:$I$69,4,FALSE),VLOOKUP(N51,Defaults!$F$10:$I$69,3,FALSE))*ISTEXT(R51)</f>
        <v>#N/A</v>
      </c>
      <c r="BG51" s="435" t="e">
        <f>IF(R51=Rural,VLOOKUP(N51,Defaults!$F$10:$I$69,3,FALSE),IF(BE51/SUM(X51:AB51)&gt;2.46,VLOOKUP(N51,Defaults!$F$10:$I$69,3,FALSE)*(1-MIN(0.3,0.07*((BE51/SUM(X51:AB51))-2.46)/2.46)),VLOOKUP(N51,Defaults!$F$10:$I$69,3,FALSE)))*ISTEXT(R51)</f>
        <v>#VALUE!</v>
      </c>
      <c r="BH51" s="435" t="e">
        <f>BF51*BE51*Lifetime</f>
        <v>#N/A</v>
      </c>
      <c r="BI51" s="435" t="e">
        <f>BG51*BE51*Lifetime</f>
        <v>#VALUE!</v>
      </c>
      <c r="BJ51" s="435" t="e">
        <f>BH51-BI51</f>
        <v>#N/A</v>
      </c>
      <c r="BK51" s="435" t="e">
        <f>$BJ51/Lifetime*VLOOKUP(VLOOKUP($N51,Defaults!$F$11:$K$70,6,FALSE)&amp;"_"&amp;$P51,'Auto GHG'!$C$36:$F$2517,4,FALSE)</f>
        <v>#N/A</v>
      </c>
      <c r="BL51" s="435" t="e">
        <f>$BJ51/Lifetime*VLOOKUP(VLOOKUP($N51,Defaults!$F$11:$K$70,6,FALSE)&amp;"_"&amp;$P51,'Auto Emissions'!$C$38:$P$2665,9,FALSE)/gPlb</f>
        <v>#N/A</v>
      </c>
      <c r="BM51" s="435" t="e">
        <f>$BJ51/Lifetime*VLOOKUP(VLOOKUP($N51,Defaults!$F$11:$K$70,6,FALSE)&amp;"_"&amp;$P51,'Auto Emissions'!$C$38:$P$2665,10,FALSE)/gPlb</f>
        <v>#N/A</v>
      </c>
      <c r="BN51" s="435" t="e">
        <f>$BJ51/Lifetime*VLOOKUP(VLOOKUP($N51,Defaults!$F$11:$K$70,6,FALSE)&amp;"_"&amp;$P51,'Auto Emissions'!$C$38:$P$2665,12,FALSE)/gPlb</f>
        <v>#N/A</v>
      </c>
      <c r="BO51" s="435" t="e">
        <f>$BJ51/Lifetime*VLOOKUP(VLOOKUP($N51,Defaults!$F$11:$K$70,6,FALSE)&amp;"_"&amp;$P51,'Auto Emissions'!$C$38:$P$2665,13,FALSE)/gPlb</f>
        <v>#N/A</v>
      </c>
      <c r="BP51" s="435" t="e">
        <f>$BJ51/Lifetime*VLOOKUP(VLOOKUP($N51,Defaults!$F$10:$K$69,6,FALSE)&amp;"_"&amp;$P51,'Gallon per VMT'!$C$29:$G$2000,5,FALSE)</f>
        <v>#N/A</v>
      </c>
      <c r="BQ51" s="436">
        <f>IF(R51="Rural",Defaults!$C$61,Defaults!$C$60)*ISTEXT(R51)</f>
        <v>0</v>
      </c>
      <c r="BR51" s="436">
        <f>Defaults!$C$60*ISTEXT(R51)</f>
        <v>0</v>
      </c>
      <c r="BS51" s="106" t="e">
        <f t="shared" si="11"/>
        <v>#VALUE!</v>
      </c>
      <c r="BT51" s="106" t="e">
        <f>BS51*Defaults!$C$64</f>
        <v>#VALUE!</v>
      </c>
      <c r="BU51" s="106" t="e">
        <f>BS51*Defaults!$C$65</f>
        <v>#VALUE!</v>
      </c>
      <c r="BV51" s="106" t="e">
        <f>BS51*Defaults!$C$66</f>
        <v>#VALUE!</v>
      </c>
      <c r="BW51" s="106" t="e">
        <f>BS51*Defaults!$C$67</f>
        <v>#VALUE!</v>
      </c>
      <c r="BX51" s="106" t="e">
        <f>Defaults!$C$73*BE51*Lifetime</f>
        <v>#VALUE!</v>
      </c>
      <c r="BY51" s="106">
        <f>IF($R51=Rural,$BX51*(Defaults!$C$82-Defaults!$C$76),0)</f>
        <v>0</v>
      </c>
      <c r="BZ51" s="106">
        <f>IF($R51=Rural,$BX51*(Defaults!$C$84-Defaults!$C$78),0)</f>
        <v>0</v>
      </c>
      <c r="CA51" s="106">
        <f>IF($R51=Rural,$BX51*(Defaults!$C$83-Defaults!$C$77),0)</f>
        <v>0</v>
      </c>
      <c r="CB51" s="106">
        <f>IF($R51=Rural,$BX51*(Defaults!$C$85-Defaults!$C$79),0)</f>
        <v>0</v>
      </c>
      <c r="CC51" s="106" t="e">
        <f>VLOOKUP(Q51,Defaults!$B$27:$D$40,3,FALSE)*VLOOKUP(O51,Defaults!$B$43:$C$45,2,FALSE)</f>
        <v>#N/A</v>
      </c>
      <c r="CD51" s="103" t="e">
        <f>MIN(SUM(X51:AB51),Defaults!$C$89*BE51)</f>
        <v>#VALUE!</v>
      </c>
      <c r="CE51" s="108" t="e">
        <f t="shared" si="12"/>
        <v>#N/A</v>
      </c>
      <c r="CF51" s="438" t="e">
        <f>CE51*mwCO2pmwC</f>
        <v>#N/A</v>
      </c>
      <c r="CG51" s="416"/>
    </row>
    <row r="52" spans="2:85" ht="15" customHeight="1" x14ac:dyDescent="0.3">
      <c r="B52" s="90" t="str">
        <f t="shared" si="2"/>
        <v/>
      </c>
      <c r="C52" s="116" t="str">
        <f>IFERROR("SALC"&amp;LEFT(L52,2)&amp;"_PP"&amp;M52&amp;"_"&amp;VLOOKUP(N52,Defaults!$F$10:$J$69,5,FALSE),"")</f>
        <v/>
      </c>
      <c r="D52" s="91"/>
      <c r="E52" s="98"/>
      <c r="F52" s="98"/>
      <c r="G52" s="92"/>
      <c r="H52" s="92"/>
      <c r="I52" s="92"/>
      <c r="J52" s="96"/>
      <c r="K52" s="94"/>
      <c r="L52" s="97"/>
      <c r="M52" s="97"/>
      <c r="N52" s="96"/>
      <c r="O52" s="97"/>
      <c r="P52" s="97"/>
      <c r="Q52" s="476"/>
      <c r="R52" s="95"/>
      <c r="S52" s="96"/>
      <c r="T52" s="98"/>
      <c r="U52" s="98"/>
      <c r="V52" s="98"/>
      <c r="W52" s="99"/>
      <c r="X52" s="100"/>
      <c r="Y52" s="99"/>
      <c r="Z52" s="99"/>
      <c r="AA52" s="99"/>
      <c r="AB52" s="101"/>
      <c r="AC52" s="102" t="str">
        <f t="shared" si="0"/>
        <v/>
      </c>
      <c r="AD52" s="98"/>
      <c r="AE52" s="96"/>
      <c r="AF52" s="468"/>
      <c r="AG52" s="104"/>
      <c r="AH52" s="469"/>
      <c r="AI52" s="98"/>
      <c r="AJ52" s="96"/>
      <c r="AK52" s="96"/>
      <c r="AL52" s="96"/>
      <c r="AM52" s="98"/>
      <c r="AN52" s="96"/>
      <c r="AO52" s="96"/>
      <c r="AP52" s="96"/>
      <c r="AQ52" s="98"/>
      <c r="AR52" s="96"/>
      <c r="AS52" s="96"/>
      <c r="AT52" s="430" t="str">
        <f>IFERROR(ROUNDDOWN(((X52)*(AF52/AE52)+Y52*(AF52/AE52)*(1-Defaults!$C$49)+Z52*(AF52/AE52)*(1-Defaults!$C$50)+AA52*(AF52/AE52)*(1-Defaults!$C$51)+AB52*Defaults!$C$20),0),"")</f>
        <v/>
      </c>
      <c r="AU52" s="103" t="b">
        <f>IF(AH52&gt;0,MAX(AH52,Defaults!C$20*SUM(AC52)))</f>
        <v>0</v>
      </c>
      <c r="AV52" s="430" t="str">
        <f>IF(AND(ISBLANK(AJ52),ISBLANK(AK52),ISBLANK(AL52)),"",ROUNDDOWN(IFERROR((SUM(X52:AA52))*AK52/AJ52+AB52*Defaults!$C$21,0),0))</f>
        <v/>
      </c>
      <c r="AW52" s="103" t="b">
        <f>IF(AND(NOT(ISBLANK(AJ52)),AJ52&lt;40),ROUNDDOWN(AL52*Defaults!C$21*AC52,0))</f>
        <v>0</v>
      </c>
      <c r="AX52" s="430" t="str">
        <f>IF(AND(ISBLANK(AN52),ISBLANK(AO52),ISBLANK(AP52)),"",ROUNDDOWN(IFERROR((SUM(X52:AA52))*AO52/AN52+AB52*Defaults!$C$22,0),0))</f>
        <v/>
      </c>
      <c r="AY52" s="103" t="b">
        <f>IF(AND(NOT(ISBLANK(AN52)),AN52&lt;40),ROUNDDOWN(AP52*Defaults!E$22*AC52,0))</f>
        <v>0</v>
      </c>
      <c r="AZ52" s="430" t="str">
        <f t="shared" si="1"/>
        <v/>
      </c>
      <c r="BA52" s="431" t="b">
        <f t="shared" si="3"/>
        <v>0</v>
      </c>
      <c r="BB52" s="432" t="str">
        <f>IF(S52=Defaults!$B$15,AZ52,IF(S52=Defaults!$B$14,MIN(AX52,AY52),IF(S52=Defaults!$B$13,MIN(AV52,AW52),IF(S52=Defaults!$B$12,MIN(AT52,AU52),""))))</f>
        <v/>
      </c>
      <c r="BC52" s="104"/>
      <c r="BD52" s="96"/>
      <c r="BE52" s="105" t="str">
        <f t="shared" si="13"/>
        <v/>
      </c>
      <c r="BF52" s="106" t="e">
        <f>IF(R52=Rural,VLOOKUP(N52,Defaults!$F$10:$I$69,4,FALSE),VLOOKUP(N52,Defaults!$F$10:$I$69,3,FALSE))*ISTEXT(R52)</f>
        <v>#N/A</v>
      </c>
      <c r="BG52" s="106" t="e">
        <f>IF(R52=Rural,VLOOKUP(N52,Defaults!$F$10:$I$69,3,FALSE),IF(BE52/SUM(X52:AB52)&gt;2.46,VLOOKUP(N52,Defaults!$F$10:$I$69,3,FALSE)*(1-MIN(0.3,0.07*((BE52/SUM(X52:AB52))-2.46)/2.46)),VLOOKUP(N52,Defaults!$F$10:$I$69,3,FALSE)))*ISTEXT(R52)</f>
        <v>#VALUE!</v>
      </c>
      <c r="BH52" s="106" t="e">
        <f t="shared" si="5"/>
        <v>#N/A</v>
      </c>
      <c r="BI52" s="106" t="e">
        <f t="shared" si="6"/>
        <v>#VALUE!</v>
      </c>
      <c r="BJ52" s="106" t="e">
        <f t="shared" si="7"/>
        <v>#N/A</v>
      </c>
      <c r="BK52" s="106" t="e">
        <f>$BJ52/Lifetime*VLOOKUP(VLOOKUP($N52,Defaults!$F$11:$K$70,6,FALSE)&amp;"_"&amp;$P52,'Auto GHG'!$C$36:$F$2517,4,FALSE)</f>
        <v>#N/A</v>
      </c>
      <c r="BL52" s="106" t="e">
        <f>$BJ52/Lifetime*VLOOKUP(VLOOKUP($N52,Defaults!$F$11:$K$70,6,FALSE)&amp;"_"&amp;$P52,'Auto Emissions'!$C$38:$P$2665,9,FALSE)/gPlb</f>
        <v>#N/A</v>
      </c>
      <c r="BM52" s="106" t="e">
        <f>$BJ52/Lifetime*VLOOKUP(VLOOKUP($N52,Defaults!$F$11:$K$70,6,FALSE)&amp;"_"&amp;$P52,'Auto Emissions'!$C$38:$P$2665,10,FALSE)/gPlb</f>
        <v>#N/A</v>
      </c>
      <c r="BN52" s="106" t="e">
        <f>$BJ52/Lifetime*VLOOKUP(VLOOKUP($N52,Defaults!$F$11:$K$70,6,FALSE)&amp;"_"&amp;$P52,'Auto Emissions'!$C$38:$P$2665,12,FALSE)/gPlb</f>
        <v>#N/A</v>
      </c>
      <c r="BO52" s="106" t="e">
        <f>$BJ52/Lifetime*VLOOKUP(VLOOKUP($N52,Defaults!$F$11:$K$70,6,FALSE)&amp;"_"&amp;$P52,'Auto Emissions'!$C$38:$P$2665,13,FALSE)/gPlb</f>
        <v>#N/A</v>
      </c>
      <c r="BP52" s="106" t="e">
        <f>$BJ52/Lifetime*VLOOKUP(VLOOKUP($N52,Defaults!$F$10:$K$69,6,FALSE)&amp;"_"&amp;$P52,'Gallon per VMT'!$C$29:$G$2000,5,FALSE)</f>
        <v>#N/A</v>
      </c>
      <c r="BQ52" s="107">
        <f>IF(R52="Rural",Defaults!$C$61,Defaults!$C$60)*ISTEXT(R52)</f>
        <v>0</v>
      </c>
      <c r="BR52" s="107">
        <f>Defaults!$C$60*ISTEXT(R52)</f>
        <v>0</v>
      </c>
      <c r="BS52" s="106" t="e">
        <f t="shared" si="11"/>
        <v>#VALUE!</v>
      </c>
      <c r="BT52" s="106" t="e">
        <f>BS52*Defaults!$C$64</f>
        <v>#VALUE!</v>
      </c>
      <c r="BU52" s="106" t="e">
        <f>BS52*Defaults!$C$65</f>
        <v>#VALUE!</v>
      </c>
      <c r="BV52" s="106" t="e">
        <f>BS52*Defaults!$C$66</f>
        <v>#VALUE!</v>
      </c>
      <c r="BW52" s="106" t="e">
        <f>BS52*Defaults!$C$67</f>
        <v>#VALUE!</v>
      </c>
      <c r="BX52" s="106" t="e">
        <f>Defaults!$C$73*BE52*Lifetime</f>
        <v>#VALUE!</v>
      </c>
      <c r="BY52" s="106">
        <f>IF($R52=Rural,$BX52*(Defaults!$C$82-Defaults!$C$76),0)</f>
        <v>0</v>
      </c>
      <c r="BZ52" s="106">
        <f>IF($R52=Rural,$BX52*(Defaults!$C$84-Defaults!$C$78),0)</f>
        <v>0</v>
      </c>
      <c r="CA52" s="106">
        <f>IF($R52=Rural,$BX52*(Defaults!$C$83-Defaults!$C$77),0)</f>
        <v>0</v>
      </c>
      <c r="CB52" s="106">
        <f>IF($R52=Rural,$BX52*(Defaults!$C$85-Defaults!$C$79),0)</f>
        <v>0</v>
      </c>
      <c r="CC52" s="106" t="e">
        <f>VLOOKUP(Q52,Defaults!$B$27:$D$40,3,FALSE)*VLOOKUP(O52,Defaults!$B$43:$C$45,2,FALSE)</f>
        <v>#N/A</v>
      </c>
      <c r="CD52" s="103" t="e">
        <f>MIN(SUM(X52:AB52),Defaults!$C$89*BE52)</f>
        <v>#VALUE!</v>
      </c>
      <c r="CE52" s="108" t="e">
        <f t="shared" si="12"/>
        <v>#N/A</v>
      </c>
      <c r="CF52" s="109" t="e">
        <f t="shared" si="10"/>
        <v>#N/A</v>
      </c>
      <c r="CG52" s="416"/>
    </row>
    <row r="53" spans="2:85" ht="15" customHeight="1" x14ac:dyDescent="0.3">
      <c r="B53" s="90" t="str">
        <f t="shared" si="2"/>
        <v/>
      </c>
      <c r="C53" s="116" t="str">
        <f>IFERROR("SALC"&amp;LEFT(L53,2)&amp;"_PP"&amp;M53&amp;"_"&amp;VLOOKUP(N53,Defaults!$F$10:$J$69,5,FALSE),"")</f>
        <v/>
      </c>
      <c r="D53" s="91"/>
      <c r="E53" s="98"/>
      <c r="F53" s="98"/>
      <c r="G53" s="92"/>
      <c r="H53" s="92"/>
      <c r="I53" s="92"/>
      <c r="J53" s="96"/>
      <c r="K53" s="94"/>
      <c r="L53" s="97"/>
      <c r="M53" s="97"/>
      <c r="N53" s="96"/>
      <c r="O53" s="97"/>
      <c r="P53" s="97"/>
      <c r="Q53" s="476"/>
      <c r="R53" s="95"/>
      <c r="S53" s="96"/>
      <c r="T53" s="98"/>
      <c r="U53" s="98"/>
      <c r="V53" s="98"/>
      <c r="W53" s="99"/>
      <c r="X53" s="100"/>
      <c r="Y53" s="99"/>
      <c r="Z53" s="99"/>
      <c r="AA53" s="99"/>
      <c r="AB53" s="101"/>
      <c r="AC53" s="102" t="str">
        <f t="shared" si="0"/>
        <v/>
      </c>
      <c r="AD53" s="98"/>
      <c r="AE53" s="96"/>
      <c r="AF53" s="468"/>
      <c r="AG53" s="104"/>
      <c r="AH53" s="469"/>
      <c r="AI53" s="98"/>
      <c r="AJ53" s="96"/>
      <c r="AK53" s="96"/>
      <c r="AL53" s="96"/>
      <c r="AM53" s="98"/>
      <c r="AN53" s="96"/>
      <c r="AO53" s="96"/>
      <c r="AP53" s="96"/>
      <c r="AQ53" s="98"/>
      <c r="AR53" s="96"/>
      <c r="AS53" s="96"/>
      <c r="AT53" s="430" t="str">
        <f>IFERROR(ROUNDDOWN(((X53)*(AF53/AE53)+Y53*(AF53/AE53)*(1-Defaults!$C$49)+Z53*(AF53/AE53)*(1-Defaults!$C$50)+AA53*(AF53/AE53)*(1-Defaults!$C$51)+AB53*Defaults!$C$20),0),"")</f>
        <v/>
      </c>
      <c r="AU53" s="103" t="b">
        <f>IF(AH53&gt;0,MAX(AH53,Defaults!C$20*SUM(AC53)))</f>
        <v>0</v>
      </c>
      <c r="AV53" s="430" t="str">
        <f>IF(AND(ISBLANK(AJ53),ISBLANK(AK53),ISBLANK(AL53)),"",ROUNDDOWN(IFERROR((SUM(X53:AA53))*AK53/AJ53+AB53*Defaults!$C$21,0),0))</f>
        <v/>
      </c>
      <c r="AW53" s="103" t="b">
        <f>IF(AND(NOT(ISBLANK(AJ53)),AJ53&lt;40),ROUNDDOWN(AL53*Defaults!C$21*AC53,0))</f>
        <v>0</v>
      </c>
      <c r="AX53" s="430" t="str">
        <f>IF(AND(ISBLANK(AN53),ISBLANK(AO53),ISBLANK(AP53)),"",ROUNDDOWN(IFERROR((SUM(X53:AA53))*AO53/AN53+AB53*Defaults!$C$22,0),0))</f>
        <v/>
      </c>
      <c r="AY53" s="103" t="b">
        <f>IF(AND(NOT(ISBLANK(AN53)),AN53&lt;40),ROUNDDOWN(AP53*Defaults!E$22*AC53,0))</f>
        <v>0</v>
      </c>
      <c r="AZ53" s="430" t="str">
        <f t="shared" si="1"/>
        <v/>
      </c>
      <c r="BA53" s="431" t="b">
        <f t="shared" si="3"/>
        <v>0</v>
      </c>
      <c r="BB53" s="432" t="str">
        <f>IF(S53=Defaults!$B$15,AZ53,IF(S53=Defaults!$B$14,MIN(AX53,AY53),IF(S53=Defaults!$B$13,MIN(AV53,AW53),IF(S53=Defaults!$B$12,MIN(AT53,AU53),""))))</f>
        <v/>
      </c>
      <c r="BC53" s="104"/>
      <c r="BD53" s="96"/>
      <c r="BE53" s="105" t="str">
        <f t="shared" si="13"/>
        <v/>
      </c>
      <c r="BF53" s="106" t="e">
        <f>IF(R53=Rural,VLOOKUP(N53,Defaults!$F$10:$I$69,4,FALSE),VLOOKUP(N53,Defaults!$F$10:$I$69,3,FALSE))*ISTEXT(R53)</f>
        <v>#N/A</v>
      </c>
      <c r="BG53" s="106" t="e">
        <f>IF(R53=Rural,VLOOKUP(N53,Defaults!$F$10:$I$69,3,FALSE),IF(BE53/SUM(X53:AB53)&gt;2.46,VLOOKUP(N53,Defaults!$F$10:$I$69,3,FALSE)*(1-MIN(0.3,0.07*((BE53/SUM(X53:AB53))-2.46)/2.46)),VLOOKUP(N53,Defaults!$F$10:$I$69,3,FALSE)))*ISTEXT(R53)</f>
        <v>#VALUE!</v>
      </c>
      <c r="BH53" s="106" t="e">
        <f t="shared" si="5"/>
        <v>#N/A</v>
      </c>
      <c r="BI53" s="106" t="e">
        <f t="shared" si="6"/>
        <v>#VALUE!</v>
      </c>
      <c r="BJ53" s="106" t="e">
        <f t="shared" si="7"/>
        <v>#N/A</v>
      </c>
      <c r="BK53" s="106" t="e">
        <f>$BJ53/Lifetime*VLOOKUP(VLOOKUP($N53,Defaults!$F$11:$K$70,6,FALSE)&amp;"_"&amp;$P53,'Auto GHG'!$C$36:$F$2517,4,FALSE)</f>
        <v>#N/A</v>
      </c>
      <c r="BL53" s="106" t="e">
        <f>$BJ53/Lifetime*VLOOKUP(VLOOKUP($N53,Defaults!$F$11:$K$70,6,FALSE)&amp;"_"&amp;$P53,'Auto Emissions'!$C$38:$P$2665,9,FALSE)/gPlb</f>
        <v>#N/A</v>
      </c>
      <c r="BM53" s="106" t="e">
        <f>$BJ53/Lifetime*VLOOKUP(VLOOKUP($N53,Defaults!$F$11:$K$70,6,FALSE)&amp;"_"&amp;$P53,'Auto Emissions'!$C$38:$P$2665,10,FALSE)/gPlb</f>
        <v>#N/A</v>
      </c>
      <c r="BN53" s="106" t="e">
        <f>$BJ53/Lifetime*VLOOKUP(VLOOKUP($N53,Defaults!$F$11:$K$70,6,FALSE)&amp;"_"&amp;$P53,'Auto Emissions'!$C$38:$P$2665,12,FALSE)/gPlb</f>
        <v>#N/A</v>
      </c>
      <c r="BO53" s="106" t="e">
        <f>$BJ53/Lifetime*VLOOKUP(VLOOKUP($N53,Defaults!$F$11:$K$70,6,FALSE)&amp;"_"&amp;$P53,'Auto Emissions'!$C$38:$P$2665,13,FALSE)/gPlb</f>
        <v>#N/A</v>
      </c>
      <c r="BP53" s="106" t="e">
        <f>$BJ53/Lifetime*VLOOKUP(VLOOKUP($N53,Defaults!$F$10:$K$69,6,FALSE)&amp;"_"&amp;$P53,'Gallon per VMT'!$C$29:$G$2000,5,FALSE)</f>
        <v>#N/A</v>
      </c>
      <c r="BQ53" s="107">
        <f>IF(R53="Rural",Defaults!$C$61,Defaults!$C$60)*ISTEXT(R53)</f>
        <v>0</v>
      </c>
      <c r="BR53" s="107">
        <f>Defaults!$C$60*ISTEXT(R53)</f>
        <v>0</v>
      </c>
      <c r="BS53" s="106" t="e">
        <f t="shared" si="11"/>
        <v>#VALUE!</v>
      </c>
      <c r="BT53" s="106" t="e">
        <f>BS53*Defaults!$C$64</f>
        <v>#VALUE!</v>
      </c>
      <c r="BU53" s="106" t="e">
        <f>BS53*Defaults!$C$65</f>
        <v>#VALUE!</v>
      </c>
      <c r="BV53" s="106" t="e">
        <f>BS53*Defaults!$C$66</f>
        <v>#VALUE!</v>
      </c>
      <c r="BW53" s="106" t="e">
        <f>BS53*Defaults!$C$67</f>
        <v>#VALUE!</v>
      </c>
      <c r="BX53" s="106" t="e">
        <f>Defaults!$C$73*BE53*Lifetime</f>
        <v>#VALUE!</v>
      </c>
      <c r="BY53" s="106">
        <f>IF($R53=Rural,$BX53*(Defaults!$C$82-Defaults!$C$76),0)</f>
        <v>0</v>
      </c>
      <c r="BZ53" s="106">
        <f>IF($R53=Rural,$BX53*(Defaults!$C$84-Defaults!$C$78),0)</f>
        <v>0</v>
      </c>
      <c r="CA53" s="106">
        <f>IF($R53=Rural,$BX53*(Defaults!$C$83-Defaults!$C$77),0)</f>
        <v>0</v>
      </c>
      <c r="CB53" s="106">
        <f>IF($R53=Rural,$BX53*(Defaults!$C$85-Defaults!$C$79),0)</f>
        <v>0</v>
      </c>
      <c r="CC53" s="106" t="e">
        <f>VLOOKUP(Q53,Defaults!$B$27:$D$40,3,FALSE)*VLOOKUP(O53,Defaults!$B$43:$C$45,2,FALSE)</f>
        <v>#N/A</v>
      </c>
      <c r="CD53" s="103" t="e">
        <f>MIN(SUM(X53:AB53),Defaults!$C$89*BE53)</f>
        <v>#VALUE!</v>
      </c>
      <c r="CE53" s="108" t="e">
        <f t="shared" si="12"/>
        <v>#N/A</v>
      </c>
      <c r="CF53" s="109" t="e">
        <f t="shared" si="10"/>
        <v>#N/A</v>
      </c>
      <c r="CG53" s="416"/>
    </row>
    <row r="54" spans="2:85" ht="15" customHeight="1" x14ac:dyDescent="0.3">
      <c r="B54" s="90" t="str">
        <f t="shared" si="2"/>
        <v/>
      </c>
      <c r="C54" s="116" t="str">
        <f>IFERROR("SALC"&amp;LEFT(L54,2)&amp;"_PP"&amp;M54&amp;"_"&amp;VLOOKUP(N54,Defaults!$F$10:$J$69,5,FALSE),"")</f>
        <v/>
      </c>
      <c r="D54" s="91"/>
      <c r="E54" s="98"/>
      <c r="F54" s="98"/>
      <c r="G54" s="92"/>
      <c r="H54" s="92"/>
      <c r="I54" s="92"/>
      <c r="J54" s="96"/>
      <c r="K54" s="94"/>
      <c r="L54" s="97"/>
      <c r="M54" s="97"/>
      <c r="N54" s="96"/>
      <c r="O54" s="97"/>
      <c r="P54" s="97"/>
      <c r="Q54" s="476"/>
      <c r="R54" s="95"/>
      <c r="S54" s="96"/>
      <c r="T54" s="98"/>
      <c r="U54" s="98"/>
      <c r="V54" s="98"/>
      <c r="W54" s="99"/>
      <c r="X54" s="100"/>
      <c r="Y54" s="99"/>
      <c r="Z54" s="99"/>
      <c r="AA54" s="99"/>
      <c r="AB54" s="101"/>
      <c r="AC54" s="102" t="str">
        <f t="shared" si="0"/>
        <v/>
      </c>
      <c r="AD54" s="98"/>
      <c r="AE54" s="96"/>
      <c r="AF54" s="468"/>
      <c r="AG54" s="104"/>
      <c r="AH54" s="469"/>
      <c r="AI54" s="98"/>
      <c r="AJ54" s="96"/>
      <c r="AK54" s="96"/>
      <c r="AL54" s="96"/>
      <c r="AM54" s="98"/>
      <c r="AN54" s="96"/>
      <c r="AO54" s="96"/>
      <c r="AP54" s="96"/>
      <c r="AQ54" s="98"/>
      <c r="AR54" s="96"/>
      <c r="AS54" s="96"/>
      <c r="AT54" s="430" t="str">
        <f>IFERROR(ROUNDDOWN(((X54)*(AF54/AE54)+Y54*(AF54/AE54)*(1-Defaults!$C$49)+Z54*(AF54/AE54)*(1-Defaults!$C$50)+AA54*(AF54/AE54)*(1-Defaults!$C$51)+AB54*Defaults!$C$20),0),"")</f>
        <v/>
      </c>
      <c r="AU54" s="103" t="b">
        <f>IF(AH54&gt;0,MAX(AH54,Defaults!C$20*SUM(AC54)))</f>
        <v>0</v>
      </c>
      <c r="AV54" s="430" t="str">
        <f>IF(AND(ISBLANK(AJ54),ISBLANK(AK54),ISBLANK(AL54)),"",ROUNDDOWN(IFERROR((SUM(X54:AA54))*AK54/AJ54+AB54*Defaults!$C$21,0),0))</f>
        <v/>
      </c>
      <c r="AW54" s="103" t="b">
        <f>IF(AND(NOT(ISBLANK(AJ54)),AJ54&lt;40),ROUNDDOWN(AL54*Defaults!C$21*AC54,0))</f>
        <v>0</v>
      </c>
      <c r="AX54" s="430" t="str">
        <f>IF(AND(ISBLANK(AN54),ISBLANK(AO54),ISBLANK(AP54)),"",ROUNDDOWN(IFERROR((SUM(X54:AA54))*AO54/AN54+AB54*Defaults!$C$22,0),0))</f>
        <v/>
      </c>
      <c r="AY54" s="103" t="b">
        <f>IF(AND(NOT(ISBLANK(AN54)),AN54&lt;40),ROUNDDOWN(AP54*Defaults!E$22*AC54,0))</f>
        <v>0</v>
      </c>
      <c r="AZ54" s="430" t="str">
        <f t="shared" si="1"/>
        <v/>
      </c>
      <c r="BA54" s="431" t="b">
        <f t="shared" si="3"/>
        <v>0</v>
      </c>
      <c r="BB54" s="432" t="str">
        <f>IF(S54=Defaults!$B$15,AZ54,IF(S54=Defaults!$B$14,MIN(AX54,AY54),IF(S54=Defaults!$B$13,MIN(AV54,AW54),IF(S54=Defaults!$B$12,MIN(AT54,AU54),""))))</f>
        <v/>
      </c>
      <c r="BC54" s="104"/>
      <c r="BD54" s="96"/>
      <c r="BE54" s="105" t="str">
        <f t="shared" si="13"/>
        <v/>
      </c>
      <c r="BF54" s="106" t="e">
        <f>IF(R54=Rural,VLOOKUP(N54,Defaults!$F$10:$I$69,4,FALSE),VLOOKUP(N54,Defaults!$F$10:$I$69,3,FALSE))*ISTEXT(R54)</f>
        <v>#N/A</v>
      </c>
      <c r="BG54" s="106" t="e">
        <f>IF(R54=Rural,VLOOKUP(N54,Defaults!$F$10:$I$69,3,FALSE),IF(BE54/SUM(X54:AB54)&gt;2.46,VLOOKUP(N54,Defaults!$F$10:$I$69,3,FALSE)*(1-MIN(0.3,0.07*((BE54/SUM(X54:AB54))-2.46)/2.46)),VLOOKUP(N54,Defaults!$F$10:$I$69,3,FALSE)))*ISTEXT(R54)</f>
        <v>#VALUE!</v>
      </c>
      <c r="BH54" s="106" t="e">
        <f t="shared" si="5"/>
        <v>#N/A</v>
      </c>
      <c r="BI54" s="106" t="e">
        <f t="shared" si="6"/>
        <v>#VALUE!</v>
      </c>
      <c r="BJ54" s="106" t="e">
        <f t="shared" si="7"/>
        <v>#N/A</v>
      </c>
      <c r="BK54" s="106" t="e">
        <f>$BJ54/Lifetime*VLOOKUP(VLOOKUP($N54,Defaults!$F$11:$K$70,6,FALSE)&amp;"_"&amp;$P54,'Auto GHG'!$C$36:$F$2517,4,FALSE)</f>
        <v>#N/A</v>
      </c>
      <c r="BL54" s="106" t="e">
        <f>$BJ54/Lifetime*VLOOKUP(VLOOKUP($N54,Defaults!$F$11:$K$70,6,FALSE)&amp;"_"&amp;$P54,'Auto Emissions'!$C$38:$P$2665,9,FALSE)/gPlb</f>
        <v>#N/A</v>
      </c>
      <c r="BM54" s="106" t="e">
        <f>$BJ54/Lifetime*VLOOKUP(VLOOKUP($N54,Defaults!$F$11:$K$70,6,FALSE)&amp;"_"&amp;$P54,'Auto Emissions'!$C$38:$P$2665,10,FALSE)/gPlb</f>
        <v>#N/A</v>
      </c>
      <c r="BN54" s="106" t="e">
        <f>$BJ54/Lifetime*VLOOKUP(VLOOKUP($N54,Defaults!$F$11:$K$70,6,FALSE)&amp;"_"&amp;$P54,'Auto Emissions'!$C$38:$P$2665,12,FALSE)/gPlb</f>
        <v>#N/A</v>
      </c>
      <c r="BO54" s="106" t="e">
        <f>$BJ54/Lifetime*VLOOKUP(VLOOKUP($N54,Defaults!$F$11:$K$70,6,FALSE)&amp;"_"&amp;$P54,'Auto Emissions'!$C$38:$P$2665,13,FALSE)/gPlb</f>
        <v>#N/A</v>
      </c>
      <c r="BP54" s="106" t="e">
        <f>$BJ54/Lifetime*VLOOKUP(VLOOKUP($N54,Defaults!$F$10:$K$69,6,FALSE)&amp;"_"&amp;$P54,'Gallon per VMT'!$C$29:$G$2000,5,FALSE)</f>
        <v>#N/A</v>
      </c>
      <c r="BQ54" s="107">
        <f>IF(R54="Rural",Defaults!$C$61,Defaults!$C$60)*ISTEXT(R54)</f>
        <v>0</v>
      </c>
      <c r="BR54" s="107">
        <f>Defaults!$C$60*ISTEXT(R54)</f>
        <v>0</v>
      </c>
      <c r="BS54" s="106" t="e">
        <f t="shared" si="11"/>
        <v>#VALUE!</v>
      </c>
      <c r="BT54" s="106" t="e">
        <f>BS54*Defaults!$C$64</f>
        <v>#VALUE!</v>
      </c>
      <c r="BU54" s="106" t="e">
        <f>BS54*Defaults!$C$65</f>
        <v>#VALUE!</v>
      </c>
      <c r="BV54" s="106" t="e">
        <f>BS54*Defaults!$C$66</f>
        <v>#VALUE!</v>
      </c>
      <c r="BW54" s="106" t="e">
        <f>BS54*Defaults!$C$67</f>
        <v>#VALUE!</v>
      </c>
      <c r="BX54" s="106" t="e">
        <f>Defaults!$C$73*BE54*Lifetime</f>
        <v>#VALUE!</v>
      </c>
      <c r="BY54" s="106">
        <f>IF($R54=Rural,$BX54*(Defaults!$C$82-Defaults!$C$76),0)</f>
        <v>0</v>
      </c>
      <c r="BZ54" s="106">
        <f>IF($R54=Rural,$BX54*(Defaults!$C$84-Defaults!$C$78),0)</f>
        <v>0</v>
      </c>
      <c r="CA54" s="106">
        <f>IF($R54=Rural,$BX54*(Defaults!$C$83-Defaults!$C$77),0)</f>
        <v>0</v>
      </c>
      <c r="CB54" s="106">
        <f>IF($R54=Rural,$BX54*(Defaults!$C$85-Defaults!$C$79),0)</f>
        <v>0</v>
      </c>
      <c r="CC54" s="106" t="e">
        <f>VLOOKUP(Q54,Defaults!$B$27:$D$40,3,FALSE)*VLOOKUP(O54,Defaults!$B$43:$C$45,2,FALSE)</f>
        <v>#N/A</v>
      </c>
      <c r="CD54" s="103" t="e">
        <f>MIN(SUM(X54:AB54),Defaults!$C$89*BE54)</f>
        <v>#VALUE!</v>
      </c>
      <c r="CE54" s="108" t="e">
        <f t="shared" si="12"/>
        <v>#N/A</v>
      </c>
      <c r="CF54" s="109" t="e">
        <f t="shared" si="10"/>
        <v>#N/A</v>
      </c>
      <c r="CG54" s="416"/>
    </row>
    <row r="55" spans="2:85" ht="15" customHeight="1" x14ac:dyDescent="0.3">
      <c r="B55" s="90" t="str">
        <f t="shared" si="2"/>
        <v/>
      </c>
      <c r="C55" s="116" t="str">
        <f>IFERROR("SALC"&amp;LEFT(L55,2)&amp;"_PP"&amp;M55&amp;"_"&amp;VLOOKUP(N55,Defaults!$F$10:$J$69,5,FALSE),"")</f>
        <v/>
      </c>
      <c r="D55" s="91"/>
      <c r="E55" s="98"/>
      <c r="F55" s="98"/>
      <c r="G55" s="92"/>
      <c r="H55" s="92"/>
      <c r="I55" s="92"/>
      <c r="J55" s="96"/>
      <c r="K55" s="94"/>
      <c r="L55" s="97"/>
      <c r="M55" s="97"/>
      <c r="N55" s="96"/>
      <c r="O55" s="97"/>
      <c r="P55" s="97"/>
      <c r="Q55" s="476"/>
      <c r="R55" s="95"/>
      <c r="S55" s="96"/>
      <c r="T55" s="98"/>
      <c r="U55" s="98"/>
      <c r="V55" s="98"/>
      <c r="W55" s="99"/>
      <c r="X55" s="100"/>
      <c r="Y55" s="99"/>
      <c r="Z55" s="99"/>
      <c r="AA55" s="99"/>
      <c r="AB55" s="101"/>
      <c r="AC55" s="102" t="str">
        <f t="shared" si="0"/>
        <v/>
      </c>
      <c r="AD55" s="98"/>
      <c r="AE55" s="96"/>
      <c r="AF55" s="468"/>
      <c r="AG55" s="104"/>
      <c r="AH55" s="469"/>
      <c r="AI55" s="98"/>
      <c r="AJ55" s="96"/>
      <c r="AK55" s="96"/>
      <c r="AL55" s="96"/>
      <c r="AM55" s="98"/>
      <c r="AN55" s="96"/>
      <c r="AO55" s="96"/>
      <c r="AP55" s="96"/>
      <c r="AQ55" s="98"/>
      <c r="AR55" s="96"/>
      <c r="AS55" s="96"/>
      <c r="AT55" s="430" t="str">
        <f>IFERROR(ROUNDDOWN(((X55)*(AF55/AE55)+Y55*(AF55/AE55)*(1-Defaults!$C$49)+Z55*(AF55/AE55)*(1-Defaults!$C$50)+AA55*(AF55/AE55)*(1-Defaults!$C$51)+AB55*Defaults!$C$20),0),"")</f>
        <v/>
      </c>
      <c r="AU55" s="103" t="b">
        <f>IF(AH55&gt;0,MAX(AH55,Defaults!C$20*SUM(AC55)))</f>
        <v>0</v>
      </c>
      <c r="AV55" s="430" t="str">
        <f>IF(AND(ISBLANK(AJ55),ISBLANK(AK55),ISBLANK(AL55)),"",ROUNDDOWN(IFERROR((SUM(X55:AA55))*AK55/AJ55+AB55*Defaults!$C$21,0),0))</f>
        <v/>
      </c>
      <c r="AW55" s="103" t="b">
        <f>IF(AND(NOT(ISBLANK(AJ55)),AJ55&lt;40),ROUNDDOWN(AL55*Defaults!C$21*AC55,0))</f>
        <v>0</v>
      </c>
      <c r="AX55" s="430" t="str">
        <f>IF(AND(ISBLANK(AN55),ISBLANK(AO55),ISBLANK(AP55)),"",ROUNDDOWN(IFERROR((SUM(X55:AA55))*AO55/AN55+AB55*Defaults!$C$22,0),0))</f>
        <v/>
      </c>
      <c r="AY55" s="103" t="b">
        <f>IF(AND(NOT(ISBLANK(AN55)),AN55&lt;40),ROUNDDOWN(AP55*Defaults!E$22*AC55,0))</f>
        <v>0</v>
      </c>
      <c r="AZ55" s="430" t="str">
        <f t="shared" si="1"/>
        <v/>
      </c>
      <c r="BA55" s="431" t="b">
        <f t="shared" si="3"/>
        <v>0</v>
      </c>
      <c r="BB55" s="432" t="str">
        <f>IF(S55=Defaults!$B$15,AZ55,IF(S55=Defaults!$B$14,MIN(AX55,AY55),IF(S55=Defaults!$B$13,MIN(AV55,AW55),IF(S55=Defaults!$B$12,MIN(AT55,AU55),""))))</f>
        <v/>
      </c>
      <c r="BC55" s="104"/>
      <c r="BD55" s="96"/>
      <c r="BE55" s="105" t="str">
        <f t="shared" si="13"/>
        <v/>
      </c>
      <c r="BF55" s="106" t="e">
        <f>IF(R55=Rural,VLOOKUP(N55,Defaults!$F$10:$I$69,4,FALSE),VLOOKUP(N55,Defaults!$F$10:$I$69,3,FALSE))*ISTEXT(R55)</f>
        <v>#N/A</v>
      </c>
      <c r="BG55" s="106" t="e">
        <f>IF(R55=Rural,VLOOKUP(N55,Defaults!$F$10:$I$69,3,FALSE),IF(BE55/SUM(X55:AB55)&gt;2.46,VLOOKUP(N55,Defaults!$F$10:$I$69,3,FALSE)*(1-MIN(0.3,0.07*((BE55/SUM(X55:AB55))-2.46)/2.46)),VLOOKUP(N55,Defaults!$F$10:$I$69,3,FALSE)))*ISTEXT(R55)</f>
        <v>#VALUE!</v>
      </c>
      <c r="BH55" s="106" t="e">
        <f t="shared" si="5"/>
        <v>#N/A</v>
      </c>
      <c r="BI55" s="106" t="e">
        <f t="shared" si="6"/>
        <v>#VALUE!</v>
      </c>
      <c r="BJ55" s="106" t="e">
        <f t="shared" si="7"/>
        <v>#N/A</v>
      </c>
      <c r="BK55" s="106" t="e">
        <f>$BJ55/Lifetime*VLOOKUP(VLOOKUP($N55,Defaults!$F$11:$K$70,6,FALSE)&amp;"_"&amp;$P55,'Auto GHG'!$C$36:$F$2517,4,FALSE)</f>
        <v>#N/A</v>
      </c>
      <c r="BL55" s="106" t="e">
        <f>$BJ55/Lifetime*VLOOKUP(VLOOKUP($N55,Defaults!$F$11:$K$70,6,FALSE)&amp;"_"&amp;$P55,'Auto Emissions'!$C$38:$P$2665,9,FALSE)/gPlb</f>
        <v>#N/A</v>
      </c>
      <c r="BM55" s="106" t="e">
        <f>$BJ55/Lifetime*VLOOKUP(VLOOKUP($N55,Defaults!$F$11:$K$70,6,FALSE)&amp;"_"&amp;$P55,'Auto Emissions'!$C$38:$P$2665,10,FALSE)/gPlb</f>
        <v>#N/A</v>
      </c>
      <c r="BN55" s="106" t="e">
        <f>$BJ55/Lifetime*VLOOKUP(VLOOKUP($N55,Defaults!$F$11:$K$70,6,FALSE)&amp;"_"&amp;$P55,'Auto Emissions'!$C$38:$P$2665,12,FALSE)/gPlb</f>
        <v>#N/A</v>
      </c>
      <c r="BO55" s="106" t="e">
        <f>$BJ55/Lifetime*VLOOKUP(VLOOKUP($N55,Defaults!$F$11:$K$70,6,FALSE)&amp;"_"&amp;$P55,'Auto Emissions'!$C$38:$P$2665,13,FALSE)/gPlb</f>
        <v>#N/A</v>
      </c>
      <c r="BP55" s="106" t="e">
        <f>$BJ55/Lifetime*VLOOKUP(VLOOKUP($N55,Defaults!$F$10:$K$69,6,FALSE)&amp;"_"&amp;$P55,'Gallon per VMT'!$C$29:$G$2000,5,FALSE)</f>
        <v>#N/A</v>
      </c>
      <c r="BQ55" s="107">
        <f>IF(R55="Rural",Defaults!$C$61,Defaults!$C$60)*ISTEXT(R55)</f>
        <v>0</v>
      </c>
      <c r="BR55" s="107">
        <f>Defaults!$C$60*ISTEXT(R55)</f>
        <v>0</v>
      </c>
      <c r="BS55" s="106" t="e">
        <f t="shared" si="11"/>
        <v>#VALUE!</v>
      </c>
      <c r="BT55" s="106" t="e">
        <f>BS55*Defaults!$C$64</f>
        <v>#VALUE!</v>
      </c>
      <c r="BU55" s="106" t="e">
        <f>BS55*Defaults!$C$65</f>
        <v>#VALUE!</v>
      </c>
      <c r="BV55" s="106" t="e">
        <f>BS55*Defaults!$C$66</f>
        <v>#VALUE!</v>
      </c>
      <c r="BW55" s="106" t="e">
        <f>BS55*Defaults!$C$67</f>
        <v>#VALUE!</v>
      </c>
      <c r="BX55" s="106" t="e">
        <f>Defaults!$C$73*BE55*Lifetime</f>
        <v>#VALUE!</v>
      </c>
      <c r="BY55" s="106">
        <f>IF($R55=Rural,$BX55*(Defaults!$C$82-Defaults!$C$76),0)</f>
        <v>0</v>
      </c>
      <c r="BZ55" s="106">
        <f>IF($R55=Rural,$BX55*(Defaults!$C$84-Defaults!$C$78),0)</f>
        <v>0</v>
      </c>
      <c r="CA55" s="106">
        <f>IF($R55=Rural,$BX55*(Defaults!$C$83-Defaults!$C$77),0)</f>
        <v>0</v>
      </c>
      <c r="CB55" s="106">
        <f>IF($R55=Rural,$BX55*(Defaults!$C$85-Defaults!$C$79),0)</f>
        <v>0</v>
      </c>
      <c r="CC55" s="106" t="e">
        <f>VLOOKUP(Q55,Defaults!$B$27:$D$40,3,FALSE)*VLOOKUP(O55,Defaults!$B$43:$C$45,2,FALSE)</f>
        <v>#N/A</v>
      </c>
      <c r="CD55" s="103" t="e">
        <f>MIN(SUM(X55:AB55),Defaults!$C$89*BE55)</f>
        <v>#VALUE!</v>
      </c>
      <c r="CE55" s="108" t="e">
        <f t="shared" si="12"/>
        <v>#N/A</v>
      </c>
      <c r="CF55" s="109" t="e">
        <f t="shared" si="10"/>
        <v>#N/A</v>
      </c>
      <c r="CG55" s="416"/>
    </row>
    <row r="56" spans="2:85" ht="15" customHeight="1" x14ac:dyDescent="0.3">
      <c r="B56" s="90" t="str">
        <f t="shared" si="2"/>
        <v/>
      </c>
      <c r="C56" s="418" t="str">
        <f>IFERROR("SALC"&amp;LEFT(L56,2)&amp;"_PP"&amp;M56&amp;"_"&amp;VLOOKUP(N56,Defaults!$F$10:$J$69,5,FALSE),"")</f>
        <v/>
      </c>
      <c r="D56" s="419"/>
      <c r="E56" s="425"/>
      <c r="F56" s="425"/>
      <c r="G56" s="420"/>
      <c r="H56" s="420"/>
      <c r="I56" s="420"/>
      <c r="J56" s="423"/>
      <c r="K56" s="421"/>
      <c r="L56" s="424"/>
      <c r="M56" s="424"/>
      <c r="N56" s="423"/>
      <c r="O56" s="424"/>
      <c r="P56" s="424"/>
      <c r="Q56" s="475"/>
      <c r="R56" s="422"/>
      <c r="S56" s="423"/>
      <c r="T56" s="425"/>
      <c r="U56" s="425"/>
      <c r="V56" s="425"/>
      <c r="W56" s="426"/>
      <c r="X56" s="427"/>
      <c r="Y56" s="426"/>
      <c r="Z56" s="426"/>
      <c r="AA56" s="426"/>
      <c r="AB56" s="428"/>
      <c r="AC56" s="429" t="str">
        <f t="shared" si="0"/>
        <v/>
      </c>
      <c r="AD56" s="98"/>
      <c r="AE56" s="96"/>
      <c r="AF56" s="468"/>
      <c r="AG56" s="104"/>
      <c r="AH56" s="469"/>
      <c r="AI56" s="98"/>
      <c r="AJ56" s="96"/>
      <c r="AK56" s="96"/>
      <c r="AL56" s="96"/>
      <c r="AM56" s="98"/>
      <c r="AN56" s="96"/>
      <c r="AO56" s="96"/>
      <c r="AP56" s="96"/>
      <c r="AQ56" s="98"/>
      <c r="AR56" s="96"/>
      <c r="AS56" s="96"/>
      <c r="AT56" s="430" t="str">
        <f>IFERROR(ROUNDDOWN(((X56)*(AF56/AE56)+Y56*(AF56/AE56)*(1-Defaults!$C$49)+Z56*(AF56/AE56)*(1-Defaults!$C$50)+AA56*(AF56/AE56)*(1-Defaults!$C$51)+AB56*Defaults!$C$20),0),"")</f>
        <v/>
      </c>
      <c r="AU56" s="103" t="b">
        <f>IF(AH56&gt;0,MAX(AH56,Defaults!C$20*SUM(AC56)))</f>
        <v>0</v>
      </c>
      <c r="AV56" s="430" t="str">
        <f>IF(AND(ISBLANK(AJ56),ISBLANK(AK56),ISBLANK(AL56)),"",ROUNDDOWN(IFERROR((SUM(X56:AA56))*AK56/AJ56+AB56*Defaults!$C$21,0),0))</f>
        <v/>
      </c>
      <c r="AW56" s="103" t="b">
        <f>IF(AND(NOT(ISBLANK(AJ56)),AJ56&lt;40),ROUNDDOWN(AL56*Defaults!C$21*AC56,0))</f>
        <v>0</v>
      </c>
      <c r="AX56" s="430" t="str">
        <f>IF(AND(ISBLANK(AN56),ISBLANK(AO56),ISBLANK(AP56)),"",ROUNDDOWN(IFERROR((SUM(X56:AA56))*AO56/AN56+AB56*Defaults!$C$22,0),0))</f>
        <v/>
      </c>
      <c r="AY56" s="103" t="b">
        <f>IF(AND(NOT(ISBLANK(AN56)),AN56&lt;40),ROUNDDOWN(AP56*Defaults!E$22*AC56,0))</f>
        <v>0</v>
      </c>
      <c r="AZ56" s="430" t="str">
        <f t="shared" si="1"/>
        <v/>
      </c>
      <c r="BA56" s="431" t="b">
        <f t="shared" si="3"/>
        <v>0</v>
      </c>
      <c r="BB56" s="432" t="str">
        <f>IF(S56=Defaults!$B$15,AZ56,IF(S56=Defaults!$B$14,MIN(AX56,AY56),IF(S56=Defaults!$B$13,MIN(AV56,AW56),IF(S56=Defaults!$B$12,MIN(AT56,AU56),""))))</f>
        <v/>
      </c>
      <c r="BC56" s="433"/>
      <c r="BD56" s="423"/>
      <c r="BE56" s="434" t="str">
        <f>IFERROR(MAX(0,ROUNDDOWN(IF(BC56=0,BB56-BD56,BC56-BD56),0)),"")</f>
        <v/>
      </c>
      <c r="BF56" s="435" t="e">
        <f>IF(R56=Rural,VLOOKUP(N56,Defaults!$F$10:$I$69,4,FALSE),VLOOKUP(N56,Defaults!$F$10:$I$69,3,FALSE))*ISTEXT(R56)</f>
        <v>#N/A</v>
      </c>
      <c r="BG56" s="435" t="e">
        <f>IF(R56=Rural,VLOOKUP(N56,Defaults!$F$10:$I$69,3,FALSE),IF(BE56/SUM(X56:AB56)&gt;2.46,VLOOKUP(N56,Defaults!$F$10:$I$69,3,FALSE)*(1-MIN(0.3,0.07*((BE56/SUM(X56:AB56))-2.46)/2.46)),VLOOKUP(N56,Defaults!$F$10:$I$69,3,FALSE)))*ISTEXT(R56)</f>
        <v>#VALUE!</v>
      </c>
      <c r="BH56" s="435" t="e">
        <f>BF56*BE56*Lifetime</f>
        <v>#N/A</v>
      </c>
      <c r="BI56" s="435" t="e">
        <f>BG56*BE56*Lifetime</f>
        <v>#VALUE!</v>
      </c>
      <c r="BJ56" s="435" t="e">
        <f>BH56-BI56</f>
        <v>#N/A</v>
      </c>
      <c r="BK56" s="435" t="e">
        <f>$BJ56/Lifetime*VLOOKUP(VLOOKUP($N56,Defaults!$F$11:$K$70,6,FALSE)&amp;"_"&amp;$P56,'Auto GHG'!$C$36:$F$2517,4,FALSE)</f>
        <v>#N/A</v>
      </c>
      <c r="BL56" s="435" t="e">
        <f>$BJ56/Lifetime*VLOOKUP(VLOOKUP($N56,Defaults!$F$11:$K$70,6,FALSE)&amp;"_"&amp;$P56,'Auto Emissions'!$C$38:$P$2665,9,FALSE)/gPlb</f>
        <v>#N/A</v>
      </c>
      <c r="BM56" s="435" t="e">
        <f>$BJ56/Lifetime*VLOOKUP(VLOOKUP($N56,Defaults!$F$11:$K$70,6,FALSE)&amp;"_"&amp;$P56,'Auto Emissions'!$C$38:$P$2665,10,FALSE)/gPlb</f>
        <v>#N/A</v>
      </c>
      <c r="BN56" s="435" t="e">
        <f>$BJ56/Lifetime*VLOOKUP(VLOOKUP($N56,Defaults!$F$11:$K$70,6,FALSE)&amp;"_"&amp;$P56,'Auto Emissions'!$C$38:$P$2665,12,FALSE)/gPlb</f>
        <v>#N/A</v>
      </c>
      <c r="BO56" s="435" t="e">
        <f>$BJ56/Lifetime*VLOOKUP(VLOOKUP($N56,Defaults!$F$11:$K$70,6,FALSE)&amp;"_"&amp;$P56,'Auto Emissions'!$C$38:$P$2665,13,FALSE)/gPlb</f>
        <v>#N/A</v>
      </c>
      <c r="BP56" s="435" t="e">
        <f>$BJ56/Lifetime*VLOOKUP(VLOOKUP($N56,Defaults!$F$10:$K$69,6,FALSE)&amp;"_"&amp;$P56,'Gallon per VMT'!$C$29:$G$2000,5,FALSE)</f>
        <v>#N/A</v>
      </c>
      <c r="BQ56" s="436">
        <f>IF(R56="Rural",Defaults!$C$61,Defaults!$C$60)*ISTEXT(R56)</f>
        <v>0</v>
      </c>
      <c r="BR56" s="436">
        <f>Defaults!$C$60*ISTEXT(R56)</f>
        <v>0</v>
      </c>
      <c r="BS56" s="106" t="e">
        <f t="shared" si="11"/>
        <v>#VALUE!</v>
      </c>
      <c r="BT56" s="106" t="e">
        <f>BS56*Defaults!$C$64</f>
        <v>#VALUE!</v>
      </c>
      <c r="BU56" s="106" t="e">
        <f>BS56*Defaults!$C$65</f>
        <v>#VALUE!</v>
      </c>
      <c r="BV56" s="106" t="e">
        <f>BS56*Defaults!$C$66</f>
        <v>#VALUE!</v>
      </c>
      <c r="BW56" s="106" t="e">
        <f>BS56*Defaults!$C$67</f>
        <v>#VALUE!</v>
      </c>
      <c r="BX56" s="106" t="e">
        <f>Defaults!$C$73*BE56*Lifetime</f>
        <v>#VALUE!</v>
      </c>
      <c r="BY56" s="106">
        <f>IF($R56=Rural,$BX56*(Defaults!$C$82-Defaults!$C$76),0)</f>
        <v>0</v>
      </c>
      <c r="BZ56" s="106">
        <f>IF($R56=Rural,$BX56*(Defaults!$C$84-Defaults!$C$78),0)</f>
        <v>0</v>
      </c>
      <c r="CA56" s="106">
        <f>IF($R56=Rural,$BX56*(Defaults!$C$83-Defaults!$C$77),0)</f>
        <v>0</v>
      </c>
      <c r="CB56" s="106">
        <f>IF($R56=Rural,$BX56*(Defaults!$C$85-Defaults!$C$79),0)</f>
        <v>0</v>
      </c>
      <c r="CC56" s="106" t="e">
        <f>VLOOKUP(Q56,Defaults!$B$27:$D$40,3,FALSE)*VLOOKUP(O56,Defaults!$B$43:$C$45,2,FALSE)</f>
        <v>#N/A</v>
      </c>
      <c r="CD56" s="103" t="e">
        <f>MIN(SUM(X56:AB56),Defaults!$C$89*BE56)</f>
        <v>#VALUE!</v>
      </c>
      <c r="CE56" s="108" t="e">
        <f t="shared" si="12"/>
        <v>#N/A</v>
      </c>
      <c r="CF56" s="438" t="e">
        <f>CE56*mwCO2pmwC</f>
        <v>#N/A</v>
      </c>
      <c r="CG56" s="416"/>
    </row>
    <row r="57" spans="2:85" ht="15" customHeight="1" x14ac:dyDescent="0.3">
      <c r="B57" s="90" t="str">
        <f t="shared" si="2"/>
        <v/>
      </c>
      <c r="C57" s="116" t="str">
        <f>IFERROR("SALC"&amp;LEFT(L57,2)&amp;"_PP"&amp;M57&amp;"_"&amp;VLOOKUP(N57,Defaults!$F$10:$J$69,5,FALSE),"")</f>
        <v/>
      </c>
      <c r="D57" s="91"/>
      <c r="E57" s="98"/>
      <c r="F57" s="98"/>
      <c r="G57" s="92"/>
      <c r="H57" s="92"/>
      <c r="I57" s="92"/>
      <c r="J57" s="96"/>
      <c r="K57" s="94"/>
      <c r="L57" s="97"/>
      <c r="M57" s="97"/>
      <c r="N57" s="96"/>
      <c r="O57" s="97"/>
      <c r="P57" s="97"/>
      <c r="Q57" s="476"/>
      <c r="R57" s="95"/>
      <c r="S57" s="96"/>
      <c r="T57" s="98"/>
      <c r="U57" s="98"/>
      <c r="V57" s="98"/>
      <c r="W57" s="99"/>
      <c r="X57" s="100"/>
      <c r="Y57" s="99"/>
      <c r="Z57" s="99"/>
      <c r="AA57" s="99"/>
      <c r="AB57" s="101"/>
      <c r="AC57" s="102" t="str">
        <f t="shared" si="0"/>
        <v/>
      </c>
      <c r="AD57" s="98"/>
      <c r="AE57" s="96"/>
      <c r="AF57" s="468"/>
      <c r="AG57" s="104"/>
      <c r="AH57" s="469"/>
      <c r="AI57" s="98"/>
      <c r="AJ57" s="96"/>
      <c r="AK57" s="96"/>
      <c r="AL57" s="96"/>
      <c r="AM57" s="98"/>
      <c r="AN57" s="96"/>
      <c r="AO57" s="96"/>
      <c r="AP57" s="96"/>
      <c r="AQ57" s="98"/>
      <c r="AR57" s="96"/>
      <c r="AS57" s="96"/>
      <c r="AT57" s="430" t="str">
        <f>IFERROR(ROUNDDOWN(((X57)*(AF57/AE57)+Y57*(AF57/AE57)*(1-Defaults!$C$49)+Z57*(AF57/AE57)*(1-Defaults!$C$50)+AA57*(AF57/AE57)*(1-Defaults!$C$51)+AB57*Defaults!$C$20),0),"")</f>
        <v/>
      </c>
      <c r="AU57" s="103" t="b">
        <f>IF(AH57&gt;0,MAX(AH57,Defaults!C$20*SUM(AC57)))</f>
        <v>0</v>
      </c>
      <c r="AV57" s="430" t="str">
        <f>IF(AND(ISBLANK(AJ57),ISBLANK(AK57),ISBLANK(AL57)),"",ROUNDDOWN(IFERROR((SUM(X57:AA57))*AK57/AJ57+AB57*Defaults!$C$21,0),0))</f>
        <v/>
      </c>
      <c r="AW57" s="103" t="b">
        <f>IF(AND(NOT(ISBLANK(AJ57)),AJ57&lt;40),ROUNDDOWN(AL57*Defaults!C$21*AC57,0))</f>
        <v>0</v>
      </c>
      <c r="AX57" s="430" t="str">
        <f>IF(AND(ISBLANK(AN57),ISBLANK(AO57),ISBLANK(AP57)),"",ROUNDDOWN(IFERROR((SUM(X57:AA57))*AO57/AN57+AB57*Defaults!$C$22,0),0))</f>
        <v/>
      </c>
      <c r="AY57" s="103" t="b">
        <f>IF(AND(NOT(ISBLANK(AN57)),AN57&lt;40),ROUNDDOWN(AP57*Defaults!E$22*AC57,0))</f>
        <v>0</v>
      </c>
      <c r="AZ57" s="430" t="str">
        <f t="shared" si="1"/>
        <v/>
      </c>
      <c r="BA57" s="431" t="b">
        <f t="shared" si="3"/>
        <v>0</v>
      </c>
      <c r="BB57" s="432" t="str">
        <f>IF(S57=Defaults!$B$15,AZ57,IF(S57=Defaults!$B$14,MIN(AX57,AY57),IF(S57=Defaults!$B$13,MIN(AV57,AW57),IF(S57=Defaults!$B$12,MIN(AT57,AU57),""))))</f>
        <v/>
      </c>
      <c r="BC57" s="104"/>
      <c r="BD57" s="96"/>
      <c r="BE57" s="105" t="str">
        <f t="shared" si="13"/>
        <v/>
      </c>
      <c r="BF57" s="106" t="e">
        <f>IF(R57=Rural,VLOOKUP(N57,Defaults!$F$10:$I$69,4,FALSE),VLOOKUP(N57,Defaults!$F$10:$I$69,3,FALSE))*ISTEXT(R57)</f>
        <v>#N/A</v>
      </c>
      <c r="BG57" s="106" t="e">
        <f>IF(R57=Rural,VLOOKUP(N57,Defaults!$F$10:$I$69,3,FALSE),IF(BE57/SUM(X57:AB57)&gt;2.46,VLOOKUP(N57,Defaults!$F$10:$I$69,3,FALSE)*(1-MIN(0.3,0.07*((BE57/SUM(X57:AB57))-2.46)/2.46)),VLOOKUP(N57,Defaults!$F$10:$I$69,3,FALSE)))*ISTEXT(R57)</f>
        <v>#VALUE!</v>
      </c>
      <c r="BH57" s="106" t="e">
        <f t="shared" si="5"/>
        <v>#N/A</v>
      </c>
      <c r="BI57" s="106" t="e">
        <f t="shared" si="6"/>
        <v>#VALUE!</v>
      </c>
      <c r="BJ57" s="106" t="e">
        <f t="shared" si="7"/>
        <v>#N/A</v>
      </c>
      <c r="BK57" s="106" t="e">
        <f>$BJ57/Lifetime*VLOOKUP(VLOOKUP($N57,Defaults!$F$11:$K$70,6,FALSE)&amp;"_"&amp;$P57,'Auto GHG'!$C$36:$F$2517,4,FALSE)</f>
        <v>#N/A</v>
      </c>
      <c r="BL57" s="106" t="e">
        <f>$BJ57/Lifetime*VLOOKUP(VLOOKUP($N57,Defaults!$F$11:$K$70,6,FALSE)&amp;"_"&amp;$P57,'Auto Emissions'!$C$38:$P$2665,9,FALSE)/gPlb</f>
        <v>#N/A</v>
      </c>
      <c r="BM57" s="106" t="e">
        <f>$BJ57/Lifetime*VLOOKUP(VLOOKUP($N57,Defaults!$F$11:$K$70,6,FALSE)&amp;"_"&amp;$P57,'Auto Emissions'!$C$38:$P$2665,10,FALSE)/gPlb</f>
        <v>#N/A</v>
      </c>
      <c r="BN57" s="106" t="e">
        <f>$BJ57/Lifetime*VLOOKUP(VLOOKUP($N57,Defaults!$F$11:$K$70,6,FALSE)&amp;"_"&amp;$P57,'Auto Emissions'!$C$38:$P$2665,12,FALSE)/gPlb</f>
        <v>#N/A</v>
      </c>
      <c r="BO57" s="106" t="e">
        <f>$BJ57/Lifetime*VLOOKUP(VLOOKUP($N57,Defaults!$F$11:$K$70,6,FALSE)&amp;"_"&amp;$P57,'Auto Emissions'!$C$38:$P$2665,13,FALSE)/gPlb</f>
        <v>#N/A</v>
      </c>
      <c r="BP57" s="106" t="e">
        <f>$BJ57/Lifetime*VLOOKUP(VLOOKUP($N57,Defaults!$F$10:$K$69,6,FALSE)&amp;"_"&amp;$P57,'Gallon per VMT'!$C$29:$G$2000,5,FALSE)</f>
        <v>#N/A</v>
      </c>
      <c r="BQ57" s="107">
        <f>IF(R57="Rural",Defaults!$C$61,Defaults!$C$60)*ISTEXT(R57)</f>
        <v>0</v>
      </c>
      <c r="BR57" s="107">
        <f>Defaults!$C$60*ISTEXT(R57)</f>
        <v>0</v>
      </c>
      <c r="BS57" s="106" t="e">
        <f t="shared" si="11"/>
        <v>#VALUE!</v>
      </c>
      <c r="BT57" s="106" t="e">
        <f>BS57*Defaults!$C$64</f>
        <v>#VALUE!</v>
      </c>
      <c r="BU57" s="106" t="e">
        <f>BS57*Defaults!$C$65</f>
        <v>#VALUE!</v>
      </c>
      <c r="BV57" s="106" t="e">
        <f>BS57*Defaults!$C$66</f>
        <v>#VALUE!</v>
      </c>
      <c r="BW57" s="106" t="e">
        <f>BS57*Defaults!$C$67</f>
        <v>#VALUE!</v>
      </c>
      <c r="BX57" s="106" t="e">
        <f>Defaults!$C$73*BE57*Lifetime</f>
        <v>#VALUE!</v>
      </c>
      <c r="BY57" s="106">
        <f>IF($R57=Rural,$BX57*(Defaults!$C$82-Defaults!$C$76),0)</f>
        <v>0</v>
      </c>
      <c r="BZ57" s="106">
        <f>IF($R57=Rural,$BX57*(Defaults!$C$84-Defaults!$C$78),0)</f>
        <v>0</v>
      </c>
      <c r="CA57" s="106">
        <f>IF($R57=Rural,$BX57*(Defaults!$C$83-Defaults!$C$77),0)</f>
        <v>0</v>
      </c>
      <c r="CB57" s="106">
        <f>IF($R57=Rural,$BX57*(Defaults!$C$85-Defaults!$C$79),0)</f>
        <v>0</v>
      </c>
      <c r="CC57" s="106" t="e">
        <f>VLOOKUP(Q57,Defaults!$B$27:$D$40,3,FALSE)*VLOOKUP(O57,Defaults!$B$43:$C$45,2,FALSE)</f>
        <v>#N/A</v>
      </c>
      <c r="CD57" s="103" t="e">
        <f>MIN(SUM(X57:AB57),Defaults!$C$89*BE57)</f>
        <v>#VALUE!</v>
      </c>
      <c r="CE57" s="108" t="e">
        <f t="shared" si="12"/>
        <v>#N/A</v>
      </c>
      <c r="CF57" s="109" t="e">
        <f t="shared" si="10"/>
        <v>#N/A</v>
      </c>
      <c r="CG57" s="416"/>
    </row>
    <row r="58" spans="2:85" ht="15" customHeight="1" x14ac:dyDescent="0.3">
      <c r="B58" s="90" t="str">
        <f t="shared" si="2"/>
        <v/>
      </c>
      <c r="C58" s="116" t="str">
        <f>IFERROR("SALC"&amp;LEFT(L58,2)&amp;"_PP"&amp;M58&amp;"_"&amp;VLOOKUP(N58,Defaults!$F$10:$J$69,5,FALSE),"")</f>
        <v/>
      </c>
      <c r="D58" s="91"/>
      <c r="E58" s="98"/>
      <c r="F58" s="98"/>
      <c r="G58" s="92"/>
      <c r="H58" s="92"/>
      <c r="I58" s="92"/>
      <c r="J58" s="96"/>
      <c r="K58" s="94"/>
      <c r="L58" s="97"/>
      <c r="M58" s="97"/>
      <c r="N58" s="96"/>
      <c r="O58" s="97"/>
      <c r="P58" s="97"/>
      <c r="Q58" s="476"/>
      <c r="R58" s="95"/>
      <c r="S58" s="96"/>
      <c r="T58" s="98"/>
      <c r="U58" s="98"/>
      <c r="V58" s="98"/>
      <c r="W58" s="99"/>
      <c r="X58" s="100"/>
      <c r="Y58" s="99"/>
      <c r="Z58" s="99"/>
      <c r="AA58" s="99"/>
      <c r="AB58" s="101"/>
      <c r="AC58" s="102" t="str">
        <f t="shared" si="0"/>
        <v/>
      </c>
      <c r="AD58" s="98"/>
      <c r="AE58" s="96"/>
      <c r="AF58" s="468"/>
      <c r="AG58" s="104"/>
      <c r="AH58" s="469"/>
      <c r="AI58" s="98"/>
      <c r="AJ58" s="96"/>
      <c r="AK58" s="96"/>
      <c r="AL58" s="96"/>
      <c r="AM58" s="98"/>
      <c r="AN58" s="96"/>
      <c r="AO58" s="96"/>
      <c r="AP58" s="96"/>
      <c r="AQ58" s="98"/>
      <c r="AR58" s="96"/>
      <c r="AS58" s="96"/>
      <c r="AT58" s="430" t="str">
        <f>IFERROR(ROUNDDOWN(((X58)*(AF58/AE58)+Y58*(AF58/AE58)*(1-Defaults!$C$49)+Z58*(AF58/AE58)*(1-Defaults!$C$50)+AA58*(AF58/AE58)*(1-Defaults!$C$51)+AB58*Defaults!$C$20),0),"")</f>
        <v/>
      </c>
      <c r="AU58" s="103" t="b">
        <f>IF(AH58&gt;0,MAX(AH58,Defaults!C$20*SUM(AC58)))</f>
        <v>0</v>
      </c>
      <c r="AV58" s="430" t="str">
        <f>IF(AND(ISBLANK(AJ58),ISBLANK(AK58),ISBLANK(AL58)),"",ROUNDDOWN(IFERROR((SUM(X58:AA58))*AK58/AJ58+AB58*Defaults!$C$21,0),0))</f>
        <v/>
      </c>
      <c r="AW58" s="103" t="b">
        <f>IF(AND(NOT(ISBLANK(AJ58)),AJ58&lt;40),ROUNDDOWN(AL58*Defaults!C$21*AC58,0))</f>
        <v>0</v>
      </c>
      <c r="AX58" s="430" t="str">
        <f>IF(AND(ISBLANK(AN58),ISBLANK(AO58),ISBLANK(AP58)),"",ROUNDDOWN(IFERROR((SUM(X58:AA58))*AO58/AN58+AB58*Defaults!$C$22,0),0))</f>
        <v/>
      </c>
      <c r="AY58" s="103" t="b">
        <f>IF(AND(NOT(ISBLANK(AN58)),AN58&lt;40),ROUNDDOWN(AP58*Defaults!E$22*AC58,0))</f>
        <v>0</v>
      </c>
      <c r="AZ58" s="430" t="str">
        <f t="shared" si="1"/>
        <v/>
      </c>
      <c r="BA58" s="431" t="b">
        <f t="shared" si="3"/>
        <v>0</v>
      </c>
      <c r="BB58" s="432" t="str">
        <f>IF(S58=Defaults!$B$15,AZ58,IF(S58=Defaults!$B$14,MIN(AX58,AY58),IF(S58=Defaults!$B$13,MIN(AV58,AW58),IF(S58=Defaults!$B$12,MIN(AT58,AU58),""))))</f>
        <v/>
      </c>
      <c r="BC58" s="104"/>
      <c r="BD58" s="96"/>
      <c r="BE58" s="105" t="str">
        <f t="shared" si="13"/>
        <v/>
      </c>
      <c r="BF58" s="106" t="e">
        <f>IF(R58=Rural,VLOOKUP(N58,Defaults!$F$10:$I$69,4,FALSE),VLOOKUP(N58,Defaults!$F$10:$I$69,3,FALSE))*ISTEXT(R58)</f>
        <v>#N/A</v>
      </c>
      <c r="BG58" s="106" t="e">
        <f>IF(R58=Rural,VLOOKUP(N58,Defaults!$F$10:$I$69,3,FALSE),IF(BE58/SUM(X58:AB58)&gt;2.46,VLOOKUP(N58,Defaults!$F$10:$I$69,3,FALSE)*(1-MIN(0.3,0.07*((BE58/SUM(X58:AB58))-2.46)/2.46)),VLOOKUP(N58,Defaults!$F$10:$I$69,3,FALSE)))*ISTEXT(R58)</f>
        <v>#VALUE!</v>
      </c>
      <c r="BH58" s="106" t="e">
        <f t="shared" si="5"/>
        <v>#N/A</v>
      </c>
      <c r="BI58" s="106" t="e">
        <f t="shared" si="6"/>
        <v>#VALUE!</v>
      </c>
      <c r="BJ58" s="106" t="e">
        <f t="shared" si="7"/>
        <v>#N/A</v>
      </c>
      <c r="BK58" s="106" t="e">
        <f>$BJ58/Lifetime*VLOOKUP(VLOOKUP($N58,Defaults!$F$11:$K$70,6,FALSE)&amp;"_"&amp;$P58,'Auto GHG'!$C$36:$F$2517,4,FALSE)</f>
        <v>#N/A</v>
      </c>
      <c r="BL58" s="106" t="e">
        <f>$BJ58/Lifetime*VLOOKUP(VLOOKUP($N58,Defaults!$F$11:$K$70,6,FALSE)&amp;"_"&amp;$P58,'Auto Emissions'!$C$38:$P$2665,9,FALSE)/gPlb</f>
        <v>#N/A</v>
      </c>
      <c r="BM58" s="106" t="e">
        <f>$BJ58/Lifetime*VLOOKUP(VLOOKUP($N58,Defaults!$F$11:$K$70,6,FALSE)&amp;"_"&amp;$P58,'Auto Emissions'!$C$38:$P$2665,10,FALSE)/gPlb</f>
        <v>#N/A</v>
      </c>
      <c r="BN58" s="106" t="e">
        <f>$BJ58/Lifetime*VLOOKUP(VLOOKUP($N58,Defaults!$F$11:$K$70,6,FALSE)&amp;"_"&amp;$P58,'Auto Emissions'!$C$38:$P$2665,12,FALSE)/gPlb</f>
        <v>#N/A</v>
      </c>
      <c r="BO58" s="106" t="e">
        <f>$BJ58/Lifetime*VLOOKUP(VLOOKUP($N58,Defaults!$F$11:$K$70,6,FALSE)&amp;"_"&amp;$P58,'Auto Emissions'!$C$38:$P$2665,13,FALSE)/gPlb</f>
        <v>#N/A</v>
      </c>
      <c r="BP58" s="106" t="e">
        <f>$BJ58/Lifetime*VLOOKUP(VLOOKUP($N58,Defaults!$F$10:$K$69,6,FALSE)&amp;"_"&amp;$P58,'Gallon per VMT'!$C$29:$G$2000,5,FALSE)</f>
        <v>#N/A</v>
      </c>
      <c r="BQ58" s="107">
        <f>IF(R58="Rural",Defaults!$C$61,Defaults!$C$60)*ISTEXT(R58)</f>
        <v>0</v>
      </c>
      <c r="BR58" s="107">
        <f>Defaults!$C$60*ISTEXT(R58)</f>
        <v>0</v>
      </c>
      <c r="BS58" s="106" t="e">
        <f t="shared" si="11"/>
        <v>#VALUE!</v>
      </c>
      <c r="BT58" s="106" t="e">
        <f>BS58*Defaults!$C$64</f>
        <v>#VALUE!</v>
      </c>
      <c r="BU58" s="106" t="e">
        <f>BS58*Defaults!$C$65</f>
        <v>#VALUE!</v>
      </c>
      <c r="BV58" s="106" t="e">
        <f>BS58*Defaults!$C$66</f>
        <v>#VALUE!</v>
      </c>
      <c r="BW58" s="106" t="e">
        <f>BS58*Defaults!$C$67</f>
        <v>#VALUE!</v>
      </c>
      <c r="BX58" s="106" t="e">
        <f>Defaults!$C$73*BE58*Lifetime</f>
        <v>#VALUE!</v>
      </c>
      <c r="BY58" s="106">
        <f>IF($R58=Rural,$BX58*(Defaults!$C$82-Defaults!$C$76),0)</f>
        <v>0</v>
      </c>
      <c r="BZ58" s="106">
        <f>IF($R58=Rural,$BX58*(Defaults!$C$84-Defaults!$C$78),0)</f>
        <v>0</v>
      </c>
      <c r="CA58" s="106">
        <f>IF($R58=Rural,$BX58*(Defaults!$C$83-Defaults!$C$77),0)</f>
        <v>0</v>
      </c>
      <c r="CB58" s="106">
        <f>IF($R58=Rural,$BX58*(Defaults!$C$85-Defaults!$C$79),0)</f>
        <v>0</v>
      </c>
      <c r="CC58" s="106" t="e">
        <f>VLOOKUP(Q58,Defaults!$B$27:$D$40,3,FALSE)*VLOOKUP(O58,Defaults!$B$43:$C$45,2,FALSE)</f>
        <v>#N/A</v>
      </c>
      <c r="CD58" s="103" t="e">
        <f>MIN(SUM(X58:AB58),Defaults!$C$89*BE58)</f>
        <v>#VALUE!</v>
      </c>
      <c r="CE58" s="108" t="e">
        <f t="shared" si="12"/>
        <v>#N/A</v>
      </c>
      <c r="CF58" s="109" t="e">
        <f t="shared" si="10"/>
        <v>#N/A</v>
      </c>
      <c r="CG58" s="416"/>
    </row>
    <row r="59" spans="2:85" ht="15" customHeight="1" x14ac:dyDescent="0.3">
      <c r="B59" s="90" t="str">
        <f t="shared" si="2"/>
        <v/>
      </c>
      <c r="C59" s="116" t="str">
        <f>IFERROR("SALC"&amp;LEFT(L59,2)&amp;"_PP"&amp;M59&amp;"_"&amp;VLOOKUP(N59,Defaults!$F$10:$J$69,5,FALSE),"")</f>
        <v/>
      </c>
      <c r="D59" s="91"/>
      <c r="E59" s="98"/>
      <c r="F59" s="98"/>
      <c r="G59" s="92"/>
      <c r="H59" s="92"/>
      <c r="I59" s="92"/>
      <c r="J59" s="96"/>
      <c r="K59" s="94"/>
      <c r="L59" s="97"/>
      <c r="M59" s="97"/>
      <c r="N59" s="96"/>
      <c r="O59" s="97"/>
      <c r="P59" s="97"/>
      <c r="Q59" s="476"/>
      <c r="R59" s="95"/>
      <c r="S59" s="96"/>
      <c r="T59" s="98"/>
      <c r="U59" s="98"/>
      <c r="V59" s="98"/>
      <c r="W59" s="99"/>
      <c r="X59" s="100"/>
      <c r="Y59" s="99"/>
      <c r="Z59" s="99"/>
      <c r="AA59" s="99"/>
      <c r="AB59" s="101"/>
      <c r="AC59" s="102" t="str">
        <f t="shared" si="0"/>
        <v/>
      </c>
      <c r="AD59" s="98"/>
      <c r="AE59" s="96"/>
      <c r="AF59" s="468"/>
      <c r="AG59" s="104"/>
      <c r="AH59" s="469"/>
      <c r="AI59" s="98"/>
      <c r="AJ59" s="96"/>
      <c r="AK59" s="96"/>
      <c r="AL59" s="96"/>
      <c r="AM59" s="98"/>
      <c r="AN59" s="96"/>
      <c r="AO59" s="96"/>
      <c r="AP59" s="96"/>
      <c r="AQ59" s="98"/>
      <c r="AR59" s="96"/>
      <c r="AS59" s="96"/>
      <c r="AT59" s="430" t="str">
        <f>IFERROR(ROUNDDOWN(((X59)*(AF59/AE59)+Y59*(AF59/AE59)*(1-Defaults!$C$49)+Z59*(AF59/AE59)*(1-Defaults!$C$50)+AA59*(AF59/AE59)*(1-Defaults!$C$51)+AB59*Defaults!$C$20),0),"")</f>
        <v/>
      </c>
      <c r="AU59" s="103" t="b">
        <f>IF(AH59&gt;0,MAX(AH59,Defaults!C$20*SUM(AC59)))</f>
        <v>0</v>
      </c>
      <c r="AV59" s="430" t="str">
        <f>IF(AND(ISBLANK(AJ59),ISBLANK(AK59),ISBLANK(AL59)),"",ROUNDDOWN(IFERROR((SUM(X59:AA59))*AK59/AJ59+AB59*Defaults!$C$21,0),0))</f>
        <v/>
      </c>
      <c r="AW59" s="103" t="b">
        <f>IF(AND(NOT(ISBLANK(AJ59)),AJ59&lt;40),ROUNDDOWN(AL59*Defaults!C$21*AC59,0))</f>
        <v>0</v>
      </c>
      <c r="AX59" s="430" t="str">
        <f>IF(AND(ISBLANK(AN59),ISBLANK(AO59),ISBLANK(AP59)),"",ROUNDDOWN(IFERROR((SUM(X59:AA59))*AO59/AN59+AB59*Defaults!$C$22,0),0))</f>
        <v/>
      </c>
      <c r="AY59" s="103" t="b">
        <f>IF(AND(NOT(ISBLANK(AN59)),AN59&lt;40),ROUNDDOWN(AP59*Defaults!E$22*AC59,0))</f>
        <v>0</v>
      </c>
      <c r="AZ59" s="430" t="str">
        <f t="shared" si="1"/>
        <v/>
      </c>
      <c r="BA59" s="431" t="b">
        <f t="shared" si="3"/>
        <v>0</v>
      </c>
      <c r="BB59" s="432" t="str">
        <f>IF(S59=Defaults!$B$15,AZ59,IF(S59=Defaults!$B$14,MIN(AX59,AY59),IF(S59=Defaults!$B$13,MIN(AV59,AW59),IF(S59=Defaults!$B$12,MIN(AT59,AU59),""))))</f>
        <v/>
      </c>
      <c r="BC59" s="104"/>
      <c r="BD59" s="96"/>
      <c r="BE59" s="105" t="str">
        <f t="shared" si="13"/>
        <v/>
      </c>
      <c r="BF59" s="106" t="e">
        <f>IF(R59=Rural,VLOOKUP(N59,Defaults!$F$10:$I$69,4,FALSE),VLOOKUP(N59,Defaults!$F$10:$I$69,3,FALSE))*ISTEXT(R59)</f>
        <v>#N/A</v>
      </c>
      <c r="BG59" s="106" t="e">
        <f>IF(R59=Rural,VLOOKUP(N59,Defaults!$F$10:$I$69,3,FALSE),IF(BE59/SUM(X59:AB59)&gt;2.46,VLOOKUP(N59,Defaults!$F$10:$I$69,3,FALSE)*(1-MIN(0.3,0.07*((BE59/SUM(X59:AB59))-2.46)/2.46)),VLOOKUP(N59,Defaults!$F$10:$I$69,3,FALSE)))*ISTEXT(R59)</f>
        <v>#VALUE!</v>
      </c>
      <c r="BH59" s="106" t="e">
        <f t="shared" si="5"/>
        <v>#N/A</v>
      </c>
      <c r="BI59" s="106" t="e">
        <f t="shared" si="6"/>
        <v>#VALUE!</v>
      </c>
      <c r="BJ59" s="106" t="e">
        <f t="shared" si="7"/>
        <v>#N/A</v>
      </c>
      <c r="BK59" s="106" t="e">
        <f>$BJ59/Lifetime*VLOOKUP(VLOOKUP($N59,Defaults!$F$11:$K$70,6,FALSE)&amp;"_"&amp;$P59,'Auto GHG'!$C$36:$F$2517,4,FALSE)</f>
        <v>#N/A</v>
      </c>
      <c r="BL59" s="106" t="e">
        <f>$BJ59/Lifetime*VLOOKUP(VLOOKUP($N59,Defaults!$F$11:$K$70,6,FALSE)&amp;"_"&amp;$P59,'Auto Emissions'!$C$38:$P$2665,9,FALSE)/gPlb</f>
        <v>#N/A</v>
      </c>
      <c r="BM59" s="106" t="e">
        <f>$BJ59/Lifetime*VLOOKUP(VLOOKUP($N59,Defaults!$F$11:$K$70,6,FALSE)&amp;"_"&amp;$P59,'Auto Emissions'!$C$38:$P$2665,10,FALSE)/gPlb</f>
        <v>#N/A</v>
      </c>
      <c r="BN59" s="106" t="e">
        <f>$BJ59/Lifetime*VLOOKUP(VLOOKUP($N59,Defaults!$F$11:$K$70,6,FALSE)&amp;"_"&amp;$P59,'Auto Emissions'!$C$38:$P$2665,12,FALSE)/gPlb</f>
        <v>#N/A</v>
      </c>
      <c r="BO59" s="106" t="e">
        <f>$BJ59/Lifetime*VLOOKUP(VLOOKUP($N59,Defaults!$F$11:$K$70,6,FALSE)&amp;"_"&amp;$P59,'Auto Emissions'!$C$38:$P$2665,13,FALSE)/gPlb</f>
        <v>#N/A</v>
      </c>
      <c r="BP59" s="106" t="e">
        <f>$BJ59/Lifetime*VLOOKUP(VLOOKUP($N59,Defaults!$F$10:$K$69,6,FALSE)&amp;"_"&amp;$P59,'Gallon per VMT'!$C$29:$G$2000,5,FALSE)</f>
        <v>#N/A</v>
      </c>
      <c r="BQ59" s="107">
        <f>IF(R59="Rural",Defaults!$C$61,Defaults!$C$60)*ISTEXT(R59)</f>
        <v>0</v>
      </c>
      <c r="BR59" s="107">
        <f>Defaults!$C$60*ISTEXT(R59)</f>
        <v>0</v>
      </c>
      <c r="BS59" s="106" t="e">
        <f t="shared" si="11"/>
        <v>#VALUE!</v>
      </c>
      <c r="BT59" s="106" t="e">
        <f>BS59*Defaults!$C$64</f>
        <v>#VALUE!</v>
      </c>
      <c r="BU59" s="106" t="e">
        <f>BS59*Defaults!$C$65</f>
        <v>#VALUE!</v>
      </c>
      <c r="BV59" s="106" t="e">
        <f>BS59*Defaults!$C$66</f>
        <v>#VALUE!</v>
      </c>
      <c r="BW59" s="106" t="e">
        <f>BS59*Defaults!$C$67</f>
        <v>#VALUE!</v>
      </c>
      <c r="BX59" s="106" t="e">
        <f>Defaults!$C$73*BE59*Lifetime</f>
        <v>#VALUE!</v>
      </c>
      <c r="BY59" s="106">
        <f>IF($R59=Rural,$BX59*(Defaults!$C$82-Defaults!$C$76),0)</f>
        <v>0</v>
      </c>
      <c r="BZ59" s="106">
        <f>IF($R59=Rural,$BX59*(Defaults!$C$84-Defaults!$C$78),0)</f>
        <v>0</v>
      </c>
      <c r="CA59" s="106">
        <f>IF($R59=Rural,$BX59*(Defaults!$C$83-Defaults!$C$77),0)</f>
        <v>0</v>
      </c>
      <c r="CB59" s="106">
        <f>IF($R59=Rural,$BX59*(Defaults!$C$85-Defaults!$C$79),0)</f>
        <v>0</v>
      </c>
      <c r="CC59" s="106" t="e">
        <f>VLOOKUP(Q59,Defaults!$B$27:$D$40,3,FALSE)*VLOOKUP(O59,Defaults!$B$43:$C$45,2,FALSE)</f>
        <v>#N/A</v>
      </c>
      <c r="CD59" s="103" t="e">
        <f>MIN(SUM(X59:AB59),Defaults!$C$89*BE59)</f>
        <v>#VALUE!</v>
      </c>
      <c r="CE59" s="108" t="e">
        <f t="shared" si="12"/>
        <v>#N/A</v>
      </c>
      <c r="CF59" s="109" t="e">
        <f t="shared" si="10"/>
        <v>#N/A</v>
      </c>
      <c r="CG59" s="416"/>
    </row>
    <row r="60" spans="2:85" ht="15" customHeight="1" x14ac:dyDescent="0.3">
      <c r="B60" s="90" t="str">
        <f t="shared" si="2"/>
        <v/>
      </c>
      <c r="C60" s="116" t="str">
        <f>IFERROR("SALC"&amp;LEFT(L60,2)&amp;"_PP"&amp;M60&amp;"_"&amp;VLOOKUP(N60,Defaults!$F$10:$J$69,5,FALSE),"")</f>
        <v/>
      </c>
      <c r="D60" s="91"/>
      <c r="E60" s="98"/>
      <c r="F60" s="98"/>
      <c r="G60" s="92"/>
      <c r="H60" s="92"/>
      <c r="I60" s="92"/>
      <c r="J60" s="96"/>
      <c r="K60" s="94"/>
      <c r="L60" s="97"/>
      <c r="M60" s="97"/>
      <c r="N60" s="96"/>
      <c r="O60" s="97"/>
      <c r="P60" s="97"/>
      <c r="Q60" s="476"/>
      <c r="R60" s="95"/>
      <c r="S60" s="96"/>
      <c r="T60" s="98"/>
      <c r="U60" s="98"/>
      <c r="V60" s="98"/>
      <c r="W60" s="99"/>
      <c r="X60" s="100"/>
      <c r="Y60" s="99"/>
      <c r="Z60" s="99"/>
      <c r="AA60" s="99"/>
      <c r="AB60" s="101"/>
      <c r="AC60" s="102" t="str">
        <f t="shared" si="0"/>
        <v/>
      </c>
      <c r="AD60" s="98"/>
      <c r="AE60" s="96"/>
      <c r="AF60" s="468"/>
      <c r="AG60" s="104"/>
      <c r="AH60" s="469"/>
      <c r="AI60" s="98"/>
      <c r="AJ60" s="96"/>
      <c r="AK60" s="96"/>
      <c r="AL60" s="96"/>
      <c r="AM60" s="98"/>
      <c r="AN60" s="96"/>
      <c r="AO60" s="96"/>
      <c r="AP60" s="96"/>
      <c r="AQ60" s="98"/>
      <c r="AR60" s="96"/>
      <c r="AS60" s="96"/>
      <c r="AT60" s="430" t="str">
        <f>IFERROR(ROUNDDOWN(((X60)*(AF60/AE60)+Y60*(AF60/AE60)*(1-Defaults!$C$49)+Z60*(AF60/AE60)*(1-Defaults!$C$50)+AA60*(AF60/AE60)*(1-Defaults!$C$51)+AB60*Defaults!$C$20),0),"")</f>
        <v/>
      </c>
      <c r="AU60" s="103" t="b">
        <f>IF(AH60&gt;0,MAX(AH60,Defaults!C$20*SUM(AC60)))</f>
        <v>0</v>
      </c>
      <c r="AV60" s="430" t="str">
        <f>IF(AND(ISBLANK(AJ60),ISBLANK(AK60),ISBLANK(AL60)),"",ROUNDDOWN(IFERROR((SUM(X60:AA60))*AK60/AJ60+AB60*Defaults!$C$21,0),0))</f>
        <v/>
      </c>
      <c r="AW60" s="103" t="b">
        <f>IF(AND(NOT(ISBLANK(AJ60)),AJ60&lt;40),ROUNDDOWN(AL60*Defaults!C$21*AC60,0))</f>
        <v>0</v>
      </c>
      <c r="AX60" s="430" t="str">
        <f>IF(AND(ISBLANK(AN60),ISBLANK(AO60),ISBLANK(AP60)),"",ROUNDDOWN(IFERROR((SUM(X60:AA60))*AO60/AN60+AB60*Defaults!$C$22,0),0))</f>
        <v/>
      </c>
      <c r="AY60" s="103" t="b">
        <f>IF(AND(NOT(ISBLANK(AN60)),AN60&lt;40),ROUNDDOWN(AP60*Defaults!E$22*AC60,0))</f>
        <v>0</v>
      </c>
      <c r="AZ60" s="430" t="str">
        <f t="shared" si="1"/>
        <v/>
      </c>
      <c r="BA60" s="431" t="b">
        <f t="shared" si="3"/>
        <v>0</v>
      </c>
      <c r="BB60" s="432" t="str">
        <f>IF(S60=Defaults!$B$15,AZ60,IF(S60=Defaults!$B$14,MIN(AX60,AY60),IF(S60=Defaults!$B$13,MIN(AV60,AW60),IF(S60=Defaults!$B$12,MIN(AT60,AU60),""))))</f>
        <v/>
      </c>
      <c r="BC60" s="104"/>
      <c r="BD60" s="96"/>
      <c r="BE60" s="105" t="str">
        <f t="shared" si="13"/>
        <v/>
      </c>
      <c r="BF60" s="106" t="e">
        <f>IF(R60=Rural,VLOOKUP(N60,Defaults!$F$10:$I$69,4,FALSE),VLOOKUP(N60,Defaults!$F$10:$I$69,3,FALSE))*ISTEXT(R60)</f>
        <v>#N/A</v>
      </c>
      <c r="BG60" s="106" t="e">
        <f>IF(R60=Rural,VLOOKUP(N60,Defaults!$F$10:$I$69,3,FALSE),IF(BE60/SUM(X60:AB60)&gt;2.46,VLOOKUP(N60,Defaults!$F$10:$I$69,3,FALSE)*(1-MIN(0.3,0.07*((BE60/SUM(X60:AB60))-2.46)/2.46)),VLOOKUP(N60,Defaults!$F$10:$I$69,3,FALSE)))*ISTEXT(R60)</f>
        <v>#VALUE!</v>
      </c>
      <c r="BH60" s="106" t="e">
        <f t="shared" si="5"/>
        <v>#N/A</v>
      </c>
      <c r="BI60" s="106" t="e">
        <f t="shared" si="6"/>
        <v>#VALUE!</v>
      </c>
      <c r="BJ60" s="106" t="e">
        <f t="shared" si="7"/>
        <v>#N/A</v>
      </c>
      <c r="BK60" s="106" t="e">
        <f>$BJ60/Lifetime*VLOOKUP(VLOOKUP($N60,Defaults!$F$11:$K$70,6,FALSE)&amp;"_"&amp;$P60,'Auto GHG'!$C$36:$F$2517,4,FALSE)</f>
        <v>#N/A</v>
      </c>
      <c r="BL60" s="106" t="e">
        <f>$BJ60/Lifetime*VLOOKUP(VLOOKUP($N60,Defaults!$F$11:$K$70,6,FALSE)&amp;"_"&amp;$P60,'Auto Emissions'!$C$38:$P$2665,9,FALSE)/gPlb</f>
        <v>#N/A</v>
      </c>
      <c r="BM60" s="106" t="e">
        <f>$BJ60/Lifetime*VLOOKUP(VLOOKUP($N60,Defaults!$F$11:$K$70,6,FALSE)&amp;"_"&amp;$P60,'Auto Emissions'!$C$38:$P$2665,10,FALSE)/gPlb</f>
        <v>#N/A</v>
      </c>
      <c r="BN60" s="106" t="e">
        <f>$BJ60/Lifetime*VLOOKUP(VLOOKUP($N60,Defaults!$F$11:$K$70,6,FALSE)&amp;"_"&amp;$P60,'Auto Emissions'!$C$38:$P$2665,12,FALSE)/gPlb</f>
        <v>#N/A</v>
      </c>
      <c r="BO60" s="106" t="e">
        <f>$BJ60/Lifetime*VLOOKUP(VLOOKUP($N60,Defaults!$F$11:$K$70,6,FALSE)&amp;"_"&amp;$P60,'Auto Emissions'!$C$38:$P$2665,13,FALSE)/gPlb</f>
        <v>#N/A</v>
      </c>
      <c r="BP60" s="106" t="e">
        <f>$BJ60/Lifetime*VLOOKUP(VLOOKUP($N60,Defaults!$F$10:$K$69,6,FALSE)&amp;"_"&amp;$P60,'Gallon per VMT'!$C$29:$G$2000,5,FALSE)</f>
        <v>#N/A</v>
      </c>
      <c r="BQ60" s="107">
        <f>IF(R60="Rural",Defaults!$C$61,Defaults!$C$60)*ISTEXT(R60)</f>
        <v>0</v>
      </c>
      <c r="BR60" s="107">
        <f>Defaults!$C$60*ISTEXT(R60)</f>
        <v>0</v>
      </c>
      <c r="BS60" s="106" t="e">
        <f t="shared" si="11"/>
        <v>#VALUE!</v>
      </c>
      <c r="BT60" s="106" t="e">
        <f>BS60*Defaults!$C$64</f>
        <v>#VALUE!</v>
      </c>
      <c r="BU60" s="106" t="e">
        <f>BS60*Defaults!$C$65</f>
        <v>#VALUE!</v>
      </c>
      <c r="BV60" s="106" t="e">
        <f>BS60*Defaults!$C$66</f>
        <v>#VALUE!</v>
      </c>
      <c r="BW60" s="106" t="e">
        <f>BS60*Defaults!$C$67</f>
        <v>#VALUE!</v>
      </c>
      <c r="BX60" s="106" t="e">
        <f>Defaults!$C$73*BE60*Lifetime</f>
        <v>#VALUE!</v>
      </c>
      <c r="BY60" s="106">
        <f>IF($R60=Rural,$BX60*(Defaults!$C$82-Defaults!$C$76),0)</f>
        <v>0</v>
      </c>
      <c r="BZ60" s="106">
        <f>IF($R60=Rural,$BX60*(Defaults!$C$84-Defaults!$C$78),0)</f>
        <v>0</v>
      </c>
      <c r="CA60" s="106">
        <f>IF($R60=Rural,$BX60*(Defaults!$C$83-Defaults!$C$77),0)</f>
        <v>0</v>
      </c>
      <c r="CB60" s="106">
        <f>IF($R60=Rural,$BX60*(Defaults!$C$85-Defaults!$C$79),0)</f>
        <v>0</v>
      </c>
      <c r="CC60" s="106" t="e">
        <f>VLOOKUP(Q60,Defaults!$B$27:$D$40,3,FALSE)*VLOOKUP(O60,Defaults!$B$43:$C$45,2,FALSE)</f>
        <v>#N/A</v>
      </c>
      <c r="CD60" s="103" t="e">
        <f>MIN(SUM(X60:AB60),Defaults!$C$89*BE60)</f>
        <v>#VALUE!</v>
      </c>
      <c r="CE60" s="108" t="e">
        <f t="shared" si="12"/>
        <v>#N/A</v>
      </c>
      <c r="CF60" s="109" t="e">
        <f t="shared" si="10"/>
        <v>#N/A</v>
      </c>
      <c r="CG60" s="416"/>
    </row>
    <row r="61" spans="2:85" ht="15" customHeight="1" x14ac:dyDescent="0.3">
      <c r="B61" s="90" t="str">
        <f t="shared" si="2"/>
        <v/>
      </c>
      <c r="C61" s="116" t="str">
        <f>IFERROR("SALC"&amp;LEFT(L61,2)&amp;"_PP"&amp;M61&amp;"_"&amp;VLOOKUP(N61,Defaults!$F$10:$J$69,5,FALSE),"")</f>
        <v/>
      </c>
      <c r="D61" s="91"/>
      <c r="E61" s="98"/>
      <c r="F61" s="98"/>
      <c r="G61" s="92"/>
      <c r="H61" s="92"/>
      <c r="I61" s="92"/>
      <c r="J61" s="96"/>
      <c r="K61" s="94"/>
      <c r="L61" s="97"/>
      <c r="M61" s="97"/>
      <c r="N61" s="96"/>
      <c r="O61" s="97"/>
      <c r="P61" s="97"/>
      <c r="Q61" s="476"/>
      <c r="R61" s="95"/>
      <c r="S61" s="96"/>
      <c r="T61" s="98"/>
      <c r="U61" s="98"/>
      <c r="V61" s="98"/>
      <c r="W61" s="99"/>
      <c r="X61" s="100"/>
      <c r="Y61" s="99"/>
      <c r="Z61" s="99"/>
      <c r="AA61" s="99"/>
      <c r="AB61" s="101"/>
      <c r="AC61" s="102" t="str">
        <f t="shared" si="0"/>
        <v/>
      </c>
      <c r="AD61" s="98"/>
      <c r="AE61" s="96"/>
      <c r="AF61" s="468"/>
      <c r="AG61" s="104"/>
      <c r="AH61" s="469"/>
      <c r="AI61" s="98"/>
      <c r="AJ61" s="96"/>
      <c r="AK61" s="96"/>
      <c r="AL61" s="96"/>
      <c r="AM61" s="98"/>
      <c r="AN61" s="96"/>
      <c r="AO61" s="96"/>
      <c r="AP61" s="96"/>
      <c r="AQ61" s="98"/>
      <c r="AR61" s="96"/>
      <c r="AS61" s="96"/>
      <c r="AT61" s="430" t="str">
        <f>IFERROR(ROUNDDOWN(((X61)*(AF61/AE61)+Y61*(AF61/AE61)*(1-Defaults!$C$49)+Z61*(AF61/AE61)*(1-Defaults!$C$50)+AA61*(AF61/AE61)*(1-Defaults!$C$51)+AB61*Defaults!$C$20),0),"")</f>
        <v/>
      </c>
      <c r="AU61" s="103" t="b">
        <f>IF(AH61&gt;0,MAX(AH61,Defaults!C$20*SUM(AC61)))</f>
        <v>0</v>
      </c>
      <c r="AV61" s="430" t="str">
        <f>IF(AND(ISBLANK(AJ61),ISBLANK(AK61),ISBLANK(AL61)),"",ROUNDDOWN(IFERROR((SUM(X61:AA61))*AK61/AJ61+AB61*Defaults!$C$21,0),0))</f>
        <v/>
      </c>
      <c r="AW61" s="103" t="b">
        <f>IF(AND(NOT(ISBLANK(AJ61)),AJ61&lt;40),ROUNDDOWN(AL61*Defaults!C$21*AC61,0))</f>
        <v>0</v>
      </c>
      <c r="AX61" s="430" t="str">
        <f>IF(AND(ISBLANK(AN61),ISBLANK(AO61),ISBLANK(AP61)),"",ROUNDDOWN(IFERROR((SUM(X61:AA61))*AO61/AN61+AB61*Defaults!$C$22,0),0))</f>
        <v/>
      </c>
      <c r="AY61" s="103" t="b">
        <f>IF(AND(NOT(ISBLANK(AN61)),AN61&lt;40),ROUNDDOWN(AP61*Defaults!E$22*AC61,0))</f>
        <v>0</v>
      </c>
      <c r="AZ61" s="430" t="str">
        <f t="shared" si="1"/>
        <v/>
      </c>
      <c r="BA61" s="431" t="b">
        <f t="shared" si="3"/>
        <v>0</v>
      </c>
      <c r="BB61" s="432" t="str">
        <f>IF(S61=Defaults!$B$15,AZ61,IF(S61=Defaults!$B$14,MIN(AX61,AY61),IF(S61=Defaults!$B$13,MIN(AV61,AW61),IF(S61=Defaults!$B$12,MIN(AT61,AU61),""))))</f>
        <v/>
      </c>
      <c r="BC61" s="104"/>
      <c r="BD61" s="96"/>
      <c r="BE61" s="105" t="str">
        <f t="shared" si="13"/>
        <v/>
      </c>
      <c r="BF61" s="106" t="e">
        <f>IF(R61=Rural,VLOOKUP(N61,Defaults!$F$10:$I$69,4,FALSE),VLOOKUP(N61,Defaults!$F$10:$I$69,3,FALSE))*ISTEXT(R61)</f>
        <v>#N/A</v>
      </c>
      <c r="BG61" s="106" t="e">
        <f>IF(R61=Rural,VLOOKUP(N61,Defaults!$F$10:$I$69,3,FALSE),IF(BE61/SUM(X61:AB61)&gt;2.46,VLOOKUP(N61,Defaults!$F$10:$I$69,3,FALSE)*(1-MIN(0.3,0.07*((BE61/SUM(X61:AB61))-2.46)/2.46)),VLOOKUP(N61,Defaults!$F$10:$I$69,3,FALSE)))*ISTEXT(R61)</f>
        <v>#VALUE!</v>
      </c>
      <c r="BH61" s="106" t="e">
        <f t="shared" si="5"/>
        <v>#N/A</v>
      </c>
      <c r="BI61" s="106" t="e">
        <f t="shared" si="6"/>
        <v>#VALUE!</v>
      </c>
      <c r="BJ61" s="106" t="e">
        <f t="shared" si="7"/>
        <v>#N/A</v>
      </c>
      <c r="BK61" s="106" t="e">
        <f>$BJ61/Lifetime*VLOOKUP(VLOOKUP($N61,Defaults!$F$11:$K$70,6,FALSE)&amp;"_"&amp;$P61,'Auto GHG'!$C$36:$F$2517,4,FALSE)</f>
        <v>#N/A</v>
      </c>
      <c r="BL61" s="106" t="e">
        <f>$BJ61/Lifetime*VLOOKUP(VLOOKUP($N61,Defaults!$F$11:$K$70,6,FALSE)&amp;"_"&amp;$P61,'Auto Emissions'!$C$38:$P$2665,9,FALSE)/gPlb</f>
        <v>#N/A</v>
      </c>
      <c r="BM61" s="106" t="e">
        <f>$BJ61/Lifetime*VLOOKUP(VLOOKUP($N61,Defaults!$F$11:$K$70,6,FALSE)&amp;"_"&amp;$P61,'Auto Emissions'!$C$38:$P$2665,10,FALSE)/gPlb</f>
        <v>#N/A</v>
      </c>
      <c r="BN61" s="106" t="e">
        <f>$BJ61/Lifetime*VLOOKUP(VLOOKUP($N61,Defaults!$F$11:$K$70,6,FALSE)&amp;"_"&amp;$P61,'Auto Emissions'!$C$38:$P$2665,12,FALSE)/gPlb</f>
        <v>#N/A</v>
      </c>
      <c r="BO61" s="106" t="e">
        <f>$BJ61/Lifetime*VLOOKUP(VLOOKUP($N61,Defaults!$F$11:$K$70,6,FALSE)&amp;"_"&amp;$P61,'Auto Emissions'!$C$38:$P$2665,13,FALSE)/gPlb</f>
        <v>#N/A</v>
      </c>
      <c r="BP61" s="106" t="e">
        <f>$BJ61/Lifetime*VLOOKUP(VLOOKUP($N61,Defaults!$F$10:$K$69,6,FALSE)&amp;"_"&amp;$P61,'Gallon per VMT'!$C$29:$G$2000,5,FALSE)</f>
        <v>#N/A</v>
      </c>
      <c r="BQ61" s="107">
        <f>IF(R61="Rural",Defaults!$C$61,Defaults!$C$60)*ISTEXT(R61)</f>
        <v>0</v>
      </c>
      <c r="BR61" s="107">
        <f>Defaults!$C$60*ISTEXT(R61)</f>
        <v>0</v>
      </c>
      <c r="BS61" s="106" t="e">
        <f t="shared" si="11"/>
        <v>#VALUE!</v>
      </c>
      <c r="BT61" s="106" t="e">
        <f>BS61*Defaults!$C$64</f>
        <v>#VALUE!</v>
      </c>
      <c r="BU61" s="106" t="e">
        <f>BS61*Defaults!$C$65</f>
        <v>#VALUE!</v>
      </c>
      <c r="BV61" s="106" t="e">
        <f>BS61*Defaults!$C$66</f>
        <v>#VALUE!</v>
      </c>
      <c r="BW61" s="106" t="e">
        <f>BS61*Defaults!$C$67</f>
        <v>#VALUE!</v>
      </c>
      <c r="BX61" s="106" t="e">
        <f>Defaults!$C$73*BE61*Lifetime</f>
        <v>#VALUE!</v>
      </c>
      <c r="BY61" s="106">
        <f>IF($R61=Rural,$BX61*(Defaults!$C$82-Defaults!$C$76),0)</f>
        <v>0</v>
      </c>
      <c r="BZ61" s="106">
        <f>IF($R61=Rural,$BX61*(Defaults!$C$84-Defaults!$C$78),0)</f>
        <v>0</v>
      </c>
      <c r="CA61" s="106">
        <f>IF($R61=Rural,$BX61*(Defaults!$C$83-Defaults!$C$77),0)</f>
        <v>0</v>
      </c>
      <c r="CB61" s="106">
        <f>IF($R61=Rural,$BX61*(Defaults!$C$85-Defaults!$C$79),0)</f>
        <v>0</v>
      </c>
      <c r="CC61" s="106" t="e">
        <f>VLOOKUP(Q61,Defaults!$B$27:$D$40,3,FALSE)*VLOOKUP(O61,Defaults!$B$43:$C$45,2,FALSE)</f>
        <v>#N/A</v>
      </c>
      <c r="CD61" s="103" t="e">
        <f>MIN(SUM(X61:AB61),Defaults!$C$89*BE61)</f>
        <v>#VALUE!</v>
      </c>
      <c r="CE61" s="108" t="e">
        <f t="shared" si="12"/>
        <v>#N/A</v>
      </c>
      <c r="CF61" s="109" t="e">
        <f t="shared" si="10"/>
        <v>#N/A</v>
      </c>
      <c r="CG61" s="416"/>
    </row>
    <row r="62" spans="2:85" ht="15" customHeight="1" x14ac:dyDescent="0.3">
      <c r="B62" s="90" t="str">
        <f t="shared" si="2"/>
        <v/>
      </c>
      <c r="C62" s="116" t="str">
        <f>IFERROR("SALC"&amp;LEFT(L62,2)&amp;"_PP"&amp;M62&amp;"_"&amp;VLOOKUP(N62,Defaults!$F$10:$J$69,5,FALSE),"")</f>
        <v/>
      </c>
      <c r="D62" s="91"/>
      <c r="E62" s="98"/>
      <c r="F62" s="98"/>
      <c r="G62" s="92"/>
      <c r="H62" s="92"/>
      <c r="I62" s="92"/>
      <c r="J62" s="96"/>
      <c r="K62" s="94"/>
      <c r="L62" s="97"/>
      <c r="M62" s="97"/>
      <c r="N62" s="96"/>
      <c r="O62" s="97"/>
      <c r="P62" s="97"/>
      <c r="Q62" s="476"/>
      <c r="R62" s="95"/>
      <c r="S62" s="96"/>
      <c r="T62" s="98"/>
      <c r="U62" s="98"/>
      <c r="V62" s="98"/>
      <c r="W62" s="99"/>
      <c r="X62" s="100"/>
      <c r="Y62" s="99"/>
      <c r="Z62" s="99"/>
      <c r="AA62" s="99"/>
      <c r="AB62" s="101"/>
      <c r="AC62" s="102" t="str">
        <f t="shared" si="0"/>
        <v/>
      </c>
      <c r="AD62" s="98"/>
      <c r="AE62" s="96"/>
      <c r="AF62" s="468"/>
      <c r="AG62" s="104"/>
      <c r="AH62" s="469"/>
      <c r="AI62" s="98"/>
      <c r="AJ62" s="96"/>
      <c r="AK62" s="96"/>
      <c r="AL62" s="96"/>
      <c r="AM62" s="98"/>
      <c r="AN62" s="96"/>
      <c r="AO62" s="96"/>
      <c r="AP62" s="96"/>
      <c r="AQ62" s="98"/>
      <c r="AR62" s="96"/>
      <c r="AS62" s="96"/>
      <c r="AT62" s="430" t="str">
        <f>IFERROR(ROUNDDOWN(((X62)*(AF62/AE62)+Y62*(AF62/AE62)*(1-Defaults!$C$49)+Z62*(AF62/AE62)*(1-Defaults!$C$50)+AA62*(AF62/AE62)*(1-Defaults!$C$51)+AB62*Defaults!$C$20),0),"")</f>
        <v/>
      </c>
      <c r="AU62" s="103" t="b">
        <f>IF(AH62&gt;0,MAX(AH62,Defaults!C$20*SUM(AC62)))</f>
        <v>0</v>
      </c>
      <c r="AV62" s="430" t="str">
        <f>IF(AND(ISBLANK(AJ62),ISBLANK(AK62),ISBLANK(AL62)),"",ROUNDDOWN(IFERROR((SUM(X62:AA62))*AK62/AJ62+AB62*Defaults!$C$21,0),0))</f>
        <v/>
      </c>
      <c r="AW62" s="103" t="b">
        <f>IF(AND(NOT(ISBLANK(AJ62)),AJ62&lt;40),ROUNDDOWN(AL62*Defaults!C$21*AC62,0))</f>
        <v>0</v>
      </c>
      <c r="AX62" s="430" t="str">
        <f>IF(AND(ISBLANK(AN62),ISBLANK(AO62),ISBLANK(AP62)),"",ROUNDDOWN(IFERROR((SUM(X62:AA62))*AO62/AN62+AB62*Defaults!$C$22,0),0))</f>
        <v/>
      </c>
      <c r="AY62" s="103" t="b">
        <f>IF(AND(NOT(ISBLANK(AN62)),AN62&lt;40),ROUNDDOWN(AP62*Defaults!E$22*AC62,0))</f>
        <v>0</v>
      </c>
      <c r="AZ62" s="430" t="str">
        <f t="shared" si="1"/>
        <v/>
      </c>
      <c r="BA62" s="431" t="b">
        <f t="shared" si="3"/>
        <v>0</v>
      </c>
      <c r="BB62" s="432" t="str">
        <f>IF(S62=Defaults!$B$15,AZ62,IF(S62=Defaults!$B$14,MIN(AX62,AY62),IF(S62=Defaults!$B$13,MIN(AV62,AW62),IF(S62=Defaults!$B$12,MIN(AT62,AU62),""))))</f>
        <v/>
      </c>
      <c r="BC62" s="104"/>
      <c r="BD62" s="96"/>
      <c r="BE62" s="105" t="str">
        <f t="shared" si="13"/>
        <v/>
      </c>
      <c r="BF62" s="106" t="e">
        <f>IF(R62=Rural,VLOOKUP(N62,Defaults!$F$10:$I$69,4,FALSE),VLOOKUP(N62,Defaults!$F$10:$I$69,3,FALSE))*ISTEXT(R62)</f>
        <v>#N/A</v>
      </c>
      <c r="BG62" s="106" t="e">
        <f>IF(R62=Rural,VLOOKUP(N62,Defaults!$F$10:$I$69,3,FALSE),IF(BE62/SUM(X62:AB62)&gt;2.46,VLOOKUP(N62,Defaults!$F$10:$I$69,3,FALSE)*(1-MIN(0.3,0.07*((BE62/SUM(X62:AB62))-2.46)/2.46)),VLOOKUP(N62,Defaults!$F$10:$I$69,3,FALSE)))*ISTEXT(R62)</f>
        <v>#VALUE!</v>
      </c>
      <c r="BH62" s="106" t="e">
        <f t="shared" si="5"/>
        <v>#N/A</v>
      </c>
      <c r="BI62" s="106" t="e">
        <f t="shared" si="6"/>
        <v>#VALUE!</v>
      </c>
      <c r="BJ62" s="106" t="e">
        <f t="shared" si="7"/>
        <v>#N/A</v>
      </c>
      <c r="BK62" s="106" t="e">
        <f>$BJ62/Lifetime*VLOOKUP(VLOOKUP($N62,Defaults!$F$11:$K$70,6,FALSE)&amp;"_"&amp;$P62,'Auto GHG'!$C$36:$F$2517,4,FALSE)</f>
        <v>#N/A</v>
      </c>
      <c r="BL62" s="106" t="e">
        <f>$BJ62/Lifetime*VLOOKUP(VLOOKUP($N62,Defaults!$F$11:$K$70,6,FALSE)&amp;"_"&amp;$P62,'Auto Emissions'!$C$38:$P$2665,9,FALSE)/gPlb</f>
        <v>#N/A</v>
      </c>
      <c r="BM62" s="106" t="e">
        <f>$BJ62/Lifetime*VLOOKUP(VLOOKUP($N62,Defaults!$F$11:$K$70,6,FALSE)&amp;"_"&amp;$P62,'Auto Emissions'!$C$38:$P$2665,10,FALSE)/gPlb</f>
        <v>#N/A</v>
      </c>
      <c r="BN62" s="106" t="e">
        <f>$BJ62/Lifetime*VLOOKUP(VLOOKUP($N62,Defaults!$F$11:$K$70,6,FALSE)&amp;"_"&amp;$P62,'Auto Emissions'!$C$38:$P$2665,12,FALSE)/gPlb</f>
        <v>#N/A</v>
      </c>
      <c r="BO62" s="106" t="e">
        <f>$BJ62/Lifetime*VLOOKUP(VLOOKUP($N62,Defaults!$F$11:$K$70,6,FALSE)&amp;"_"&amp;$P62,'Auto Emissions'!$C$38:$P$2665,13,FALSE)/gPlb</f>
        <v>#N/A</v>
      </c>
      <c r="BP62" s="106" t="e">
        <f>$BJ62/Lifetime*VLOOKUP(VLOOKUP($N62,Defaults!$F$10:$K$69,6,FALSE)&amp;"_"&amp;$P62,'Gallon per VMT'!$C$29:$G$2000,5,FALSE)</f>
        <v>#N/A</v>
      </c>
      <c r="BQ62" s="107">
        <f>IF(R62="Rural",Defaults!$C$61,Defaults!$C$60)*ISTEXT(R62)</f>
        <v>0</v>
      </c>
      <c r="BR62" s="107">
        <f>Defaults!$C$60*ISTEXT(R62)</f>
        <v>0</v>
      </c>
      <c r="BS62" s="106" t="e">
        <f t="shared" si="11"/>
        <v>#VALUE!</v>
      </c>
      <c r="BT62" s="106" t="e">
        <f>BS62*Defaults!$C$64</f>
        <v>#VALUE!</v>
      </c>
      <c r="BU62" s="106" t="e">
        <f>BS62*Defaults!$C$65</f>
        <v>#VALUE!</v>
      </c>
      <c r="BV62" s="106" t="e">
        <f>BS62*Defaults!$C$66</f>
        <v>#VALUE!</v>
      </c>
      <c r="BW62" s="106" t="e">
        <f>BS62*Defaults!$C$67</f>
        <v>#VALUE!</v>
      </c>
      <c r="BX62" s="106" t="e">
        <f>Defaults!$C$73*BE62*Lifetime</f>
        <v>#VALUE!</v>
      </c>
      <c r="BY62" s="106">
        <f>IF($R62=Rural,$BX62*(Defaults!$C$82-Defaults!$C$76),0)</f>
        <v>0</v>
      </c>
      <c r="BZ62" s="106">
        <f>IF($R62=Rural,$BX62*(Defaults!$C$84-Defaults!$C$78),0)</f>
        <v>0</v>
      </c>
      <c r="CA62" s="106">
        <f>IF($R62=Rural,$BX62*(Defaults!$C$83-Defaults!$C$77),0)</f>
        <v>0</v>
      </c>
      <c r="CB62" s="106">
        <f>IF($R62=Rural,$BX62*(Defaults!$C$85-Defaults!$C$79),0)</f>
        <v>0</v>
      </c>
      <c r="CC62" s="106" t="e">
        <f>VLOOKUP(Q62,Defaults!$B$27:$D$40,3,FALSE)*VLOOKUP(O62,Defaults!$B$43:$C$45,2,FALSE)</f>
        <v>#N/A</v>
      </c>
      <c r="CD62" s="103" t="e">
        <f>MIN(SUM(X62:AB62),Defaults!$C$89*BE62)</f>
        <v>#VALUE!</v>
      </c>
      <c r="CE62" s="108" t="e">
        <f t="shared" si="12"/>
        <v>#N/A</v>
      </c>
      <c r="CF62" s="109" t="e">
        <f t="shared" si="10"/>
        <v>#N/A</v>
      </c>
      <c r="CG62" s="416"/>
    </row>
    <row r="63" spans="2:85" ht="15" customHeight="1" x14ac:dyDescent="0.3">
      <c r="B63" s="90" t="str">
        <f t="shared" si="2"/>
        <v/>
      </c>
      <c r="C63" s="116" t="str">
        <f>IFERROR("SALC"&amp;LEFT(L63,2)&amp;"_PP"&amp;M63&amp;"_"&amp;VLOOKUP(N63,Defaults!$F$10:$J$69,5,FALSE),"")</f>
        <v/>
      </c>
      <c r="D63" s="91"/>
      <c r="E63" s="98"/>
      <c r="F63" s="98"/>
      <c r="G63" s="92"/>
      <c r="H63" s="92"/>
      <c r="I63" s="92"/>
      <c r="J63" s="96"/>
      <c r="K63" s="94"/>
      <c r="L63" s="97"/>
      <c r="M63" s="97"/>
      <c r="N63" s="96"/>
      <c r="O63" s="97"/>
      <c r="P63" s="97"/>
      <c r="Q63" s="476"/>
      <c r="R63" s="95"/>
      <c r="S63" s="96"/>
      <c r="T63" s="98"/>
      <c r="U63" s="98"/>
      <c r="V63" s="98"/>
      <c r="W63" s="99"/>
      <c r="X63" s="100"/>
      <c r="Y63" s="99"/>
      <c r="Z63" s="99"/>
      <c r="AA63" s="99"/>
      <c r="AB63" s="101"/>
      <c r="AC63" s="102" t="str">
        <f t="shared" si="0"/>
        <v/>
      </c>
      <c r="AD63" s="98"/>
      <c r="AE63" s="96"/>
      <c r="AF63" s="468"/>
      <c r="AG63" s="104"/>
      <c r="AH63" s="469"/>
      <c r="AI63" s="98"/>
      <c r="AJ63" s="96"/>
      <c r="AK63" s="96"/>
      <c r="AL63" s="96"/>
      <c r="AM63" s="98"/>
      <c r="AN63" s="96"/>
      <c r="AO63" s="96"/>
      <c r="AP63" s="96"/>
      <c r="AQ63" s="98"/>
      <c r="AR63" s="96"/>
      <c r="AS63" s="96"/>
      <c r="AT63" s="430" t="str">
        <f>IFERROR(ROUNDDOWN(((X63)*(AF63/AE63)+Y63*(AF63/AE63)*(1-Defaults!$C$49)+Z63*(AF63/AE63)*(1-Defaults!$C$50)+AA63*(AF63/AE63)*(1-Defaults!$C$51)+AB63*Defaults!$C$20),0),"")</f>
        <v/>
      </c>
      <c r="AU63" s="103" t="b">
        <f>IF(AH63&gt;0,MAX(AH63,Defaults!C$20*SUM(AC63)))</f>
        <v>0</v>
      </c>
      <c r="AV63" s="430" t="str">
        <f>IF(AND(ISBLANK(AJ63),ISBLANK(AK63),ISBLANK(AL63)),"",ROUNDDOWN(IFERROR((SUM(X63:AA63))*AK63/AJ63+AB63*Defaults!$C$21,0),0))</f>
        <v/>
      </c>
      <c r="AW63" s="103" t="b">
        <f>IF(AND(NOT(ISBLANK(AJ63)),AJ63&lt;40),ROUNDDOWN(AL63*Defaults!C$21*AC63,0))</f>
        <v>0</v>
      </c>
      <c r="AX63" s="430" t="str">
        <f>IF(AND(ISBLANK(AN63),ISBLANK(AO63),ISBLANK(AP63)),"",ROUNDDOWN(IFERROR((SUM(X63:AA63))*AO63/AN63+AB63*Defaults!$C$22,0),0))</f>
        <v/>
      </c>
      <c r="AY63" s="103" t="b">
        <f>IF(AND(NOT(ISBLANK(AN63)),AN63&lt;40),ROUNDDOWN(AP63*Defaults!E$22*AC63,0))</f>
        <v>0</v>
      </c>
      <c r="AZ63" s="430" t="str">
        <f t="shared" si="1"/>
        <v/>
      </c>
      <c r="BA63" s="431" t="b">
        <f t="shared" si="3"/>
        <v>0</v>
      </c>
      <c r="BB63" s="432" t="str">
        <f>IF(S63=Defaults!$B$15,AZ63,IF(S63=Defaults!$B$14,MIN(AX63,AY63),IF(S63=Defaults!$B$13,MIN(AV63,AW63),IF(S63=Defaults!$B$12,MIN(AT63,AU63),""))))</f>
        <v/>
      </c>
      <c r="BC63" s="104"/>
      <c r="BD63" s="96"/>
      <c r="BE63" s="105" t="str">
        <f t="shared" si="13"/>
        <v/>
      </c>
      <c r="BF63" s="106" t="e">
        <f>IF(R63=Rural,VLOOKUP(N63,Defaults!$F$10:$I$69,4,FALSE),VLOOKUP(N63,Defaults!$F$10:$I$69,3,FALSE))*ISTEXT(R63)</f>
        <v>#N/A</v>
      </c>
      <c r="BG63" s="106" t="e">
        <f>IF(R63=Rural,VLOOKUP(N63,Defaults!$F$10:$I$69,3,FALSE),IF(BE63/SUM(X63:AB63)&gt;2.46,VLOOKUP(N63,Defaults!$F$10:$I$69,3,FALSE)*(1-MIN(0.3,0.07*((BE63/SUM(X63:AB63))-2.46)/2.46)),VLOOKUP(N63,Defaults!$F$10:$I$69,3,FALSE)))*ISTEXT(R63)</f>
        <v>#VALUE!</v>
      </c>
      <c r="BH63" s="106" t="e">
        <f t="shared" si="5"/>
        <v>#N/A</v>
      </c>
      <c r="BI63" s="106" t="e">
        <f t="shared" si="6"/>
        <v>#VALUE!</v>
      </c>
      <c r="BJ63" s="106" t="e">
        <f t="shared" si="7"/>
        <v>#N/A</v>
      </c>
      <c r="BK63" s="106" t="e">
        <f>$BJ63/Lifetime*VLOOKUP(VLOOKUP($N63,Defaults!$F$11:$K$70,6,FALSE)&amp;"_"&amp;$P63,'Auto GHG'!$C$36:$F$2517,4,FALSE)</f>
        <v>#N/A</v>
      </c>
      <c r="BL63" s="106" t="e">
        <f>$BJ63/Lifetime*VLOOKUP(VLOOKUP($N63,Defaults!$F$11:$K$70,6,FALSE)&amp;"_"&amp;$P63,'Auto Emissions'!$C$38:$P$2665,9,FALSE)/gPlb</f>
        <v>#N/A</v>
      </c>
      <c r="BM63" s="106" t="e">
        <f>$BJ63/Lifetime*VLOOKUP(VLOOKUP($N63,Defaults!$F$11:$K$70,6,FALSE)&amp;"_"&amp;$P63,'Auto Emissions'!$C$38:$P$2665,10,FALSE)/gPlb</f>
        <v>#N/A</v>
      </c>
      <c r="BN63" s="106" t="e">
        <f>$BJ63/Lifetime*VLOOKUP(VLOOKUP($N63,Defaults!$F$11:$K$70,6,FALSE)&amp;"_"&amp;$P63,'Auto Emissions'!$C$38:$P$2665,12,FALSE)/gPlb</f>
        <v>#N/A</v>
      </c>
      <c r="BO63" s="106" t="e">
        <f>$BJ63/Lifetime*VLOOKUP(VLOOKUP($N63,Defaults!$F$11:$K$70,6,FALSE)&amp;"_"&amp;$P63,'Auto Emissions'!$C$38:$P$2665,13,FALSE)/gPlb</f>
        <v>#N/A</v>
      </c>
      <c r="BP63" s="106" t="e">
        <f>$BJ63/Lifetime*VLOOKUP(VLOOKUP($N63,Defaults!$F$10:$K$69,6,FALSE)&amp;"_"&amp;$P63,'Gallon per VMT'!$C$29:$G$2000,5,FALSE)</f>
        <v>#N/A</v>
      </c>
      <c r="BQ63" s="107">
        <f>IF(R63="Rural",Defaults!$C$61,Defaults!$C$60)*ISTEXT(R63)</f>
        <v>0</v>
      </c>
      <c r="BR63" s="107">
        <f>Defaults!$C$60*ISTEXT(R63)</f>
        <v>0</v>
      </c>
      <c r="BS63" s="106" t="e">
        <f t="shared" si="11"/>
        <v>#VALUE!</v>
      </c>
      <c r="BT63" s="106" t="e">
        <f>BS63*Defaults!$C$64</f>
        <v>#VALUE!</v>
      </c>
      <c r="BU63" s="106" t="e">
        <f>BS63*Defaults!$C$65</f>
        <v>#VALUE!</v>
      </c>
      <c r="BV63" s="106" t="e">
        <f>BS63*Defaults!$C$66</f>
        <v>#VALUE!</v>
      </c>
      <c r="BW63" s="106" t="e">
        <f>BS63*Defaults!$C$67</f>
        <v>#VALUE!</v>
      </c>
      <c r="BX63" s="106" t="e">
        <f>Defaults!$C$73*BE63*Lifetime</f>
        <v>#VALUE!</v>
      </c>
      <c r="BY63" s="106">
        <f>IF($R63=Rural,$BX63*(Defaults!$C$82-Defaults!$C$76),0)</f>
        <v>0</v>
      </c>
      <c r="BZ63" s="106">
        <f>IF($R63=Rural,$BX63*(Defaults!$C$84-Defaults!$C$78),0)</f>
        <v>0</v>
      </c>
      <c r="CA63" s="106">
        <f>IF($R63=Rural,$BX63*(Defaults!$C$83-Defaults!$C$77),0)</f>
        <v>0</v>
      </c>
      <c r="CB63" s="106">
        <f>IF($R63=Rural,$BX63*(Defaults!$C$85-Defaults!$C$79),0)</f>
        <v>0</v>
      </c>
      <c r="CC63" s="106" t="e">
        <f>VLOOKUP(Q63,Defaults!$B$27:$D$40,3,FALSE)*VLOOKUP(O63,Defaults!$B$43:$C$45,2,FALSE)</f>
        <v>#N/A</v>
      </c>
      <c r="CD63" s="103" t="e">
        <f>MIN(SUM(X63:AB63),Defaults!$C$89*BE63)</f>
        <v>#VALUE!</v>
      </c>
      <c r="CE63" s="108" t="e">
        <f t="shared" si="12"/>
        <v>#N/A</v>
      </c>
      <c r="CF63" s="109" t="e">
        <f t="shared" si="10"/>
        <v>#N/A</v>
      </c>
      <c r="CG63" s="416"/>
    </row>
    <row r="64" spans="2:85" ht="15.6" x14ac:dyDescent="0.3">
      <c r="B64" s="90" t="str">
        <f t="shared" si="2"/>
        <v/>
      </c>
      <c r="C64" s="116" t="str">
        <f>IFERROR("SALC"&amp;LEFT(L64,2)&amp;"_PP"&amp;M64&amp;"_"&amp;VLOOKUP(N64,Defaults!$F$10:$J$69,5,FALSE),"")</f>
        <v/>
      </c>
      <c r="D64" s="91"/>
      <c r="E64" s="98"/>
      <c r="F64" s="98"/>
      <c r="G64" s="92"/>
      <c r="H64" s="92"/>
      <c r="I64" s="92"/>
      <c r="J64" s="96"/>
      <c r="K64" s="94"/>
      <c r="L64" s="97"/>
      <c r="M64" s="97"/>
      <c r="N64" s="96"/>
      <c r="O64" s="97"/>
      <c r="P64" s="97"/>
      <c r="Q64" s="476"/>
      <c r="R64" s="95"/>
      <c r="S64" s="96"/>
      <c r="T64" s="98"/>
      <c r="U64" s="98"/>
      <c r="V64" s="98"/>
      <c r="W64" s="99"/>
      <c r="X64" s="100"/>
      <c r="Y64" s="99"/>
      <c r="Z64" s="99"/>
      <c r="AA64" s="99"/>
      <c r="AB64" s="101"/>
      <c r="AC64" s="102" t="str">
        <f t="shared" si="0"/>
        <v/>
      </c>
      <c r="AD64" s="98"/>
      <c r="AE64" s="96"/>
      <c r="AF64" s="468"/>
      <c r="AG64" s="104"/>
      <c r="AH64" s="469"/>
      <c r="AI64" s="98"/>
      <c r="AJ64" s="96"/>
      <c r="AK64" s="96"/>
      <c r="AL64" s="96"/>
      <c r="AM64" s="98"/>
      <c r="AN64" s="96"/>
      <c r="AO64" s="96"/>
      <c r="AP64" s="96"/>
      <c r="AQ64" s="98"/>
      <c r="AR64" s="96"/>
      <c r="AS64" s="96"/>
      <c r="AT64" s="430" t="str">
        <f>IFERROR(ROUNDDOWN(((X64)*(AF64/AE64)+Y64*(AF64/AE64)*(1-Defaults!$C$49)+Z64*(AF64/AE64)*(1-Defaults!$C$50)+AA64*(AF64/AE64)*(1-Defaults!$C$51)+AB64*Defaults!$C$20),0),"")</f>
        <v/>
      </c>
      <c r="AU64" s="103" t="b">
        <f>IF(AH64&gt;0,MAX(AH64,Defaults!C$20*SUM(AC64)))</f>
        <v>0</v>
      </c>
      <c r="AV64" s="430" t="str">
        <f>IF(AND(ISBLANK(AJ64),ISBLANK(AK64),ISBLANK(AL64)),"",ROUNDDOWN(IFERROR((SUM(X64:AA64))*AK64/AJ64+AB64*Defaults!$C$21,0),0))</f>
        <v/>
      </c>
      <c r="AW64" s="103" t="b">
        <f>IF(AND(NOT(ISBLANK(AJ64)),AJ64&lt;40),ROUNDDOWN(AL64*Defaults!C$21*AC64,0))</f>
        <v>0</v>
      </c>
      <c r="AX64" s="430" t="str">
        <f>IF(AND(ISBLANK(AN64),ISBLANK(AO64),ISBLANK(AP64)),"",ROUNDDOWN(IFERROR((SUM(X64:AA64))*AO64/AN64+AB64*Defaults!$C$22,0),0))</f>
        <v/>
      </c>
      <c r="AY64" s="103" t="b">
        <f>IF(AND(NOT(ISBLANK(AN64)),AN64&lt;40),ROUNDDOWN(AP64*Defaults!E$22*AC64,0))</f>
        <v>0</v>
      </c>
      <c r="AZ64" s="430" t="str">
        <f t="shared" si="1"/>
        <v/>
      </c>
      <c r="BA64" s="431" t="b">
        <f t="shared" si="3"/>
        <v>0</v>
      </c>
      <c r="BB64" s="432" t="str">
        <f>IF(S64=Defaults!$B$15,AZ64,IF(S64=Defaults!$B$14,MIN(AX64,AY64),IF(S64=Defaults!$B$13,MIN(AV64,AW64),IF(S64=Defaults!$B$12,MIN(AT64,AU64),""))))</f>
        <v/>
      </c>
      <c r="BC64" s="104"/>
      <c r="BD64" s="96"/>
      <c r="BE64" s="105" t="str">
        <f t="shared" si="13"/>
        <v/>
      </c>
      <c r="BF64" s="106" t="e">
        <f>IF(R64=Rural,VLOOKUP(N64,Defaults!$F$10:$I$69,4,FALSE),VLOOKUP(N64,Defaults!$F$10:$I$69,3,FALSE))*ISTEXT(R64)</f>
        <v>#N/A</v>
      </c>
      <c r="BG64" s="106" t="e">
        <f>IF(R64=Rural,VLOOKUP(N64,Defaults!$F$10:$I$69,3,FALSE),IF(BE64/SUM(X64:AB64)&gt;2.46,VLOOKUP(N64,Defaults!$F$10:$I$69,3,FALSE)*(1-MIN(0.3,0.07*((BE64/SUM(X64:AB64))-2.46)/2.46)),VLOOKUP(N64,Defaults!$F$10:$I$69,3,FALSE)))*ISTEXT(R64)</f>
        <v>#VALUE!</v>
      </c>
      <c r="BH64" s="106" t="e">
        <f t="shared" si="5"/>
        <v>#N/A</v>
      </c>
      <c r="BI64" s="106" t="e">
        <f t="shared" si="6"/>
        <v>#VALUE!</v>
      </c>
      <c r="BJ64" s="106" t="e">
        <f t="shared" si="7"/>
        <v>#N/A</v>
      </c>
      <c r="BK64" s="106" t="e">
        <f>$BJ64/Lifetime*VLOOKUP(VLOOKUP($N64,Defaults!$F$11:$K$70,6,FALSE)&amp;"_"&amp;$P64,'Auto GHG'!$C$36:$F$2517,4,FALSE)</f>
        <v>#N/A</v>
      </c>
      <c r="BL64" s="106" t="e">
        <f>$BJ64/Lifetime*VLOOKUP(VLOOKUP($N64,Defaults!$F$11:$K$70,6,FALSE)&amp;"_"&amp;$P64,'Auto Emissions'!$C$38:$P$2665,9,FALSE)/gPlb</f>
        <v>#N/A</v>
      </c>
      <c r="BM64" s="106" t="e">
        <f>$BJ64/Lifetime*VLOOKUP(VLOOKUP($N64,Defaults!$F$11:$K$70,6,FALSE)&amp;"_"&amp;$P64,'Auto Emissions'!$C$38:$P$2665,10,FALSE)/gPlb</f>
        <v>#N/A</v>
      </c>
      <c r="BN64" s="106" t="e">
        <f>$BJ64/Lifetime*VLOOKUP(VLOOKUP($N64,Defaults!$F$11:$K$70,6,FALSE)&amp;"_"&amp;$P64,'Auto Emissions'!$C$38:$P$2665,12,FALSE)/gPlb</f>
        <v>#N/A</v>
      </c>
      <c r="BO64" s="106" t="e">
        <f>$BJ64/Lifetime*VLOOKUP(VLOOKUP($N64,Defaults!$F$11:$K$70,6,FALSE)&amp;"_"&amp;$P64,'Auto Emissions'!$C$38:$P$2665,13,FALSE)/gPlb</f>
        <v>#N/A</v>
      </c>
      <c r="BP64" s="106" t="e">
        <f>$BJ64/Lifetime*VLOOKUP(VLOOKUP($N64,Defaults!$F$10:$K$69,6,FALSE)&amp;"_"&amp;$P64,'Gallon per VMT'!$C$29:$G$2000,5,FALSE)</f>
        <v>#N/A</v>
      </c>
      <c r="BQ64" s="107">
        <f>IF(R64="Rural",Defaults!$C$61,Defaults!$C$60)*ISTEXT(R64)</f>
        <v>0</v>
      </c>
      <c r="BR64" s="107">
        <f>Defaults!$C$60*ISTEXT(R64)</f>
        <v>0</v>
      </c>
      <c r="BS64" s="106" t="e">
        <f t="shared" si="11"/>
        <v>#VALUE!</v>
      </c>
      <c r="BT64" s="106" t="e">
        <f>BS64*Defaults!$C$64</f>
        <v>#VALUE!</v>
      </c>
      <c r="BU64" s="106" t="e">
        <f>BS64*Defaults!$C$65</f>
        <v>#VALUE!</v>
      </c>
      <c r="BV64" s="106" t="e">
        <f>BS64*Defaults!$C$66</f>
        <v>#VALUE!</v>
      </c>
      <c r="BW64" s="106" t="e">
        <f>BS64*Defaults!$C$67</f>
        <v>#VALUE!</v>
      </c>
      <c r="BX64" s="106" t="e">
        <f>Defaults!$C$73*BE64*Lifetime</f>
        <v>#VALUE!</v>
      </c>
      <c r="BY64" s="106">
        <f>IF($R64=Rural,$BX64*(Defaults!$C$82-Defaults!$C$76),0)</f>
        <v>0</v>
      </c>
      <c r="BZ64" s="106">
        <f>IF($R64=Rural,$BX64*(Defaults!$C$84-Defaults!$C$78),0)</f>
        <v>0</v>
      </c>
      <c r="CA64" s="106">
        <f>IF($R64=Rural,$BX64*(Defaults!$C$83-Defaults!$C$77),0)</f>
        <v>0</v>
      </c>
      <c r="CB64" s="106">
        <f>IF($R64=Rural,$BX64*(Defaults!$C$85-Defaults!$C$79),0)</f>
        <v>0</v>
      </c>
      <c r="CC64" s="106" t="e">
        <f>VLOOKUP(Q64,Defaults!$B$27:$D$40,3,FALSE)*VLOOKUP(O64,Defaults!$B$43:$C$45,2,FALSE)</f>
        <v>#N/A</v>
      </c>
      <c r="CD64" s="103" t="e">
        <f>MIN(SUM(X64:AB64),Defaults!$C$89*BE64)</f>
        <v>#VALUE!</v>
      </c>
      <c r="CE64" s="108" t="e">
        <f t="shared" si="12"/>
        <v>#N/A</v>
      </c>
      <c r="CF64" s="109" t="e">
        <f t="shared" si="10"/>
        <v>#N/A</v>
      </c>
      <c r="CG64" s="416"/>
    </row>
    <row r="65" spans="2:85" ht="15.6" x14ac:dyDescent="0.3">
      <c r="B65" s="90" t="str">
        <f t="shared" si="2"/>
        <v/>
      </c>
      <c r="C65" s="418" t="str">
        <f>IFERROR("SALC"&amp;LEFT(L65,2)&amp;"_PP"&amp;M65&amp;"_"&amp;VLOOKUP(N65,Defaults!$F$10:$J$69,5,FALSE),"")</f>
        <v/>
      </c>
      <c r="D65" s="419"/>
      <c r="E65" s="425"/>
      <c r="F65" s="425"/>
      <c r="G65" s="420"/>
      <c r="H65" s="420"/>
      <c r="I65" s="420"/>
      <c r="J65" s="423"/>
      <c r="K65" s="421"/>
      <c r="L65" s="424"/>
      <c r="M65" s="97"/>
      <c r="N65" s="423"/>
      <c r="O65" s="424"/>
      <c r="P65" s="424"/>
      <c r="Q65" s="475"/>
      <c r="R65" s="422"/>
      <c r="S65" s="423"/>
      <c r="T65" s="425"/>
      <c r="U65" s="425"/>
      <c r="V65" s="425"/>
      <c r="W65" s="426"/>
      <c r="X65" s="427"/>
      <c r="Y65" s="426"/>
      <c r="Z65" s="426"/>
      <c r="AA65" s="426"/>
      <c r="AB65" s="428"/>
      <c r="AC65" s="429" t="str">
        <f t="shared" si="0"/>
        <v/>
      </c>
      <c r="AD65" s="98"/>
      <c r="AE65" s="96"/>
      <c r="AF65" s="468"/>
      <c r="AG65" s="104"/>
      <c r="AH65" s="469"/>
      <c r="AI65" s="98"/>
      <c r="AJ65" s="96"/>
      <c r="AK65" s="96"/>
      <c r="AL65" s="96"/>
      <c r="AM65" s="98"/>
      <c r="AN65" s="96"/>
      <c r="AO65" s="96"/>
      <c r="AP65" s="96"/>
      <c r="AQ65" s="98"/>
      <c r="AR65" s="96"/>
      <c r="AS65" s="96"/>
      <c r="AT65" s="430" t="str">
        <f>IFERROR(ROUNDDOWN(((X65)*(AF65/AE65)+Y65*(AF65/AE65)*(1-Defaults!$C$49)+Z65*(AF65/AE65)*(1-Defaults!$C$50)+AA65*(AF65/AE65)*(1-Defaults!$C$51)+AB65*Defaults!$C$20),0),"")</f>
        <v/>
      </c>
      <c r="AU65" s="103" t="b">
        <f>IF(AH65&gt;0,MAX(AH65,Defaults!C$20*SUM(AC65)))</f>
        <v>0</v>
      </c>
      <c r="AV65" s="430" t="str">
        <f>IF(AND(ISBLANK(AJ65),ISBLANK(AK65),ISBLANK(AL65)),"",ROUNDDOWN(IFERROR((SUM(X65:AA65))*AK65/AJ65+AB65*Defaults!$C$21,0),0))</f>
        <v/>
      </c>
      <c r="AW65" s="103" t="b">
        <f>IF(AND(NOT(ISBLANK(AJ65)),AJ65&lt;40),ROUNDDOWN(AL65*Defaults!C$21*AC65,0))</f>
        <v>0</v>
      </c>
      <c r="AX65" s="430" t="str">
        <f>IF(AND(ISBLANK(AN65),ISBLANK(AO65),ISBLANK(AP65)),"",ROUNDDOWN(IFERROR((SUM(X65:AA65))*AO65/AN65+AB65*Defaults!$C$22,0),0))</f>
        <v/>
      </c>
      <c r="AY65" s="103" t="b">
        <f>IF(AND(NOT(ISBLANK(AN65)),AN65&lt;40),ROUNDDOWN(AP65*Defaults!E$22*AC65,0))</f>
        <v>0</v>
      </c>
      <c r="AZ65" s="430" t="str">
        <f t="shared" si="1"/>
        <v/>
      </c>
      <c r="BA65" s="431" t="b">
        <f t="shared" si="3"/>
        <v>0</v>
      </c>
      <c r="BB65" s="432" t="str">
        <f>IF(S65=Defaults!$B$15,AZ65,IF(S65=Defaults!$B$14,MIN(AX65,AY65),IF(S65=Defaults!$B$13,MIN(AV65,AW65),IF(S65=Defaults!$B$12,MIN(AT65,AU65),""))))</f>
        <v/>
      </c>
      <c r="BC65" s="433"/>
      <c r="BD65" s="423"/>
      <c r="BE65" s="434" t="str">
        <f>IFERROR(MAX(0,ROUNDDOWN(IF(BC65=0,BB65-BD65,BC65-BD65),0)),"")</f>
        <v/>
      </c>
      <c r="BF65" s="435" t="e">
        <f>IF(R65=Rural,VLOOKUP(N65,Defaults!$F$10:$I$69,4,FALSE),VLOOKUP(N65,Defaults!$F$10:$I$69,3,FALSE))*ISTEXT(R65)</f>
        <v>#N/A</v>
      </c>
      <c r="BG65" s="435" t="e">
        <f>IF(R65=Rural,VLOOKUP(N65,Defaults!$F$10:$I$69,3,FALSE),IF(BE65/SUM(X65:AB65)&gt;2.46,VLOOKUP(N65,Defaults!$F$10:$I$69,3,FALSE)*(1-MIN(0.3,0.07*((BE65/SUM(X65:AB65))-2.46)/2.46)),VLOOKUP(N65,Defaults!$F$10:$I$69,3,FALSE)))*ISTEXT(R65)</f>
        <v>#VALUE!</v>
      </c>
      <c r="BH65" s="435" t="e">
        <f>BF65*BE65*Lifetime</f>
        <v>#N/A</v>
      </c>
      <c r="BI65" s="435" t="e">
        <f>BG65*BE65*Lifetime</f>
        <v>#VALUE!</v>
      </c>
      <c r="BJ65" s="435" t="e">
        <f>BH65-BI65</f>
        <v>#N/A</v>
      </c>
      <c r="BK65" s="435" t="e">
        <f>$BJ65/Lifetime*VLOOKUP(VLOOKUP($N65,Defaults!$F$11:$K$70,6,FALSE)&amp;"_"&amp;$P65,'Auto GHG'!$C$36:$F$2517,4,FALSE)</f>
        <v>#N/A</v>
      </c>
      <c r="BL65" s="435" t="e">
        <f>$BJ65/Lifetime*VLOOKUP(VLOOKUP($N65,Defaults!$F$11:$K$70,6,FALSE)&amp;"_"&amp;$P65,'Auto Emissions'!$C$38:$P$2665,9,FALSE)/gPlb</f>
        <v>#N/A</v>
      </c>
      <c r="BM65" s="435" t="e">
        <f>$BJ65/Lifetime*VLOOKUP(VLOOKUP($N65,Defaults!$F$11:$K$70,6,FALSE)&amp;"_"&amp;$P65,'Auto Emissions'!$C$38:$P$2665,10,FALSE)/gPlb</f>
        <v>#N/A</v>
      </c>
      <c r="BN65" s="435" t="e">
        <f>$BJ65/Lifetime*VLOOKUP(VLOOKUP($N65,Defaults!$F$11:$K$70,6,FALSE)&amp;"_"&amp;$P65,'Auto Emissions'!$C$38:$P$2665,12,FALSE)/gPlb</f>
        <v>#N/A</v>
      </c>
      <c r="BO65" s="435" t="e">
        <f>$BJ65/Lifetime*VLOOKUP(VLOOKUP($N65,Defaults!$F$11:$K$70,6,FALSE)&amp;"_"&amp;$P65,'Auto Emissions'!$C$38:$P$2665,13,FALSE)/gPlb</f>
        <v>#N/A</v>
      </c>
      <c r="BP65" s="435" t="e">
        <f>$BJ65/Lifetime*VLOOKUP(VLOOKUP($N65,Defaults!$F$10:$K$69,6,FALSE)&amp;"_"&amp;$P65,'Gallon per VMT'!$C$29:$G$2000,5,FALSE)</f>
        <v>#N/A</v>
      </c>
      <c r="BQ65" s="436">
        <f>IF(R65="Rural",Defaults!$C$61,Defaults!$C$60)*ISTEXT(R65)</f>
        <v>0</v>
      </c>
      <c r="BR65" s="436">
        <f>Defaults!$C$60*ISTEXT(R65)</f>
        <v>0</v>
      </c>
      <c r="BS65" s="106" t="e">
        <f t="shared" si="11"/>
        <v>#VALUE!</v>
      </c>
      <c r="BT65" s="106" t="e">
        <f>BS65*Defaults!$C$64</f>
        <v>#VALUE!</v>
      </c>
      <c r="BU65" s="106" t="e">
        <f>BS65*Defaults!$C$65</f>
        <v>#VALUE!</v>
      </c>
      <c r="BV65" s="106" t="e">
        <f>BS65*Defaults!$C$66</f>
        <v>#VALUE!</v>
      </c>
      <c r="BW65" s="106" t="e">
        <f>BS65*Defaults!$C$67</f>
        <v>#VALUE!</v>
      </c>
      <c r="BX65" s="106" t="e">
        <f>Defaults!$C$73*BE65*Lifetime</f>
        <v>#VALUE!</v>
      </c>
      <c r="BY65" s="106">
        <f>IF($R65=Rural,$BX65*(Defaults!$C$82-Defaults!$C$76),0)</f>
        <v>0</v>
      </c>
      <c r="BZ65" s="106">
        <f>IF($R65=Rural,$BX65*(Defaults!$C$84-Defaults!$C$78),0)</f>
        <v>0</v>
      </c>
      <c r="CA65" s="106">
        <f>IF($R65=Rural,$BX65*(Defaults!$C$83-Defaults!$C$77),0)</f>
        <v>0</v>
      </c>
      <c r="CB65" s="106">
        <f>IF($R65=Rural,$BX65*(Defaults!$C$85-Defaults!$C$79),0)</f>
        <v>0</v>
      </c>
      <c r="CC65" s="106" t="e">
        <f>VLOOKUP(Q65,Defaults!$B$27:$D$40,3,FALSE)*VLOOKUP(O65,Defaults!$B$43:$C$45,2,FALSE)</f>
        <v>#N/A</v>
      </c>
      <c r="CD65" s="103" t="e">
        <f>MIN(SUM(X65:AB65),Defaults!$C$89*BE65)</f>
        <v>#VALUE!</v>
      </c>
      <c r="CE65" s="108" t="e">
        <f t="shared" si="12"/>
        <v>#N/A</v>
      </c>
      <c r="CF65" s="438" t="e">
        <f>CE65*mwCO2pmwC</f>
        <v>#N/A</v>
      </c>
      <c r="CG65" s="416"/>
    </row>
    <row r="66" spans="2:85" ht="15.6" x14ac:dyDescent="0.3">
      <c r="B66" s="90" t="str">
        <f t="shared" si="2"/>
        <v/>
      </c>
      <c r="C66" s="116" t="str">
        <f>IFERROR("SALC"&amp;LEFT(L66,2)&amp;"_PP"&amp;M66&amp;"_"&amp;VLOOKUP(N66,Defaults!$F$10:$J$69,5,FALSE),"")</f>
        <v/>
      </c>
      <c r="D66" s="91"/>
      <c r="E66" s="98"/>
      <c r="F66" s="98"/>
      <c r="G66" s="92"/>
      <c r="H66" s="92"/>
      <c r="I66" s="92"/>
      <c r="J66" s="96"/>
      <c r="K66" s="94"/>
      <c r="L66" s="97"/>
      <c r="M66" s="97"/>
      <c r="N66" s="96"/>
      <c r="O66" s="97"/>
      <c r="P66" s="97"/>
      <c r="Q66" s="476"/>
      <c r="R66" s="95"/>
      <c r="S66" s="96"/>
      <c r="T66" s="98"/>
      <c r="U66" s="98"/>
      <c r="V66" s="98"/>
      <c r="W66" s="99"/>
      <c r="X66" s="100"/>
      <c r="Y66" s="99"/>
      <c r="Z66" s="99"/>
      <c r="AA66" s="99"/>
      <c r="AB66" s="101"/>
      <c r="AC66" s="102" t="str">
        <f t="shared" si="0"/>
        <v/>
      </c>
      <c r="AD66" s="98"/>
      <c r="AE66" s="96"/>
      <c r="AF66" s="468"/>
      <c r="AG66" s="104"/>
      <c r="AH66" s="469"/>
      <c r="AI66" s="98"/>
      <c r="AJ66" s="96"/>
      <c r="AK66" s="96"/>
      <c r="AL66" s="96"/>
      <c r="AM66" s="98"/>
      <c r="AN66" s="96"/>
      <c r="AO66" s="96"/>
      <c r="AP66" s="96"/>
      <c r="AQ66" s="98"/>
      <c r="AR66" s="96"/>
      <c r="AS66" s="96"/>
      <c r="AT66" s="430" t="str">
        <f>IFERROR(ROUNDDOWN(((X66)*(AF66/AE66)+Y66*(AF66/AE66)*(1-Defaults!$C$49)+Z66*(AF66/AE66)*(1-Defaults!$C$50)+AA66*(AF66/AE66)*(1-Defaults!$C$51)+AB66*Defaults!$C$20),0),"")</f>
        <v/>
      </c>
      <c r="AU66" s="103" t="b">
        <f>IF(AH66&gt;0,MAX(AH66,Defaults!C$20*SUM(AC66)))</f>
        <v>0</v>
      </c>
      <c r="AV66" s="430" t="str">
        <f>IF(AND(ISBLANK(AJ66),ISBLANK(AK66),ISBLANK(AL66)),"",ROUNDDOWN(IFERROR((SUM(X66:AA66))*AK66/AJ66+AB66*Defaults!$C$21,0),0))</f>
        <v/>
      </c>
      <c r="AW66" s="103" t="b">
        <f>IF(AND(NOT(ISBLANK(AJ66)),AJ66&lt;40),ROUNDDOWN(AL66*Defaults!C$21*AC66,0))</f>
        <v>0</v>
      </c>
      <c r="AX66" s="430" t="str">
        <f>IF(AND(ISBLANK(AN66),ISBLANK(AO66),ISBLANK(AP66)),"",ROUNDDOWN(IFERROR((SUM(X66:AA66))*AO66/AN66+AB66*Defaults!$C$22,0),0))</f>
        <v/>
      </c>
      <c r="AY66" s="103" t="b">
        <f>IF(AND(NOT(ISBLANK(AN66)),AN66&lt;40),ROUNDDOWN(AP66*Defaults!E$22*AC66,0))</f>
        <v>0</v>
      </c>
      <c r="AZ66" s="430" t="str">
        <f t="shared" si="1"/>
        <v/>
      </c>
      <c r="BA66" s="431" t="b">
        <f t="shared" si="3"/>
        <v>0</v>
      </c>
      <c r="BB66" s="432" t="str">
        <f>IF(S66=Defaults!$B$15,AZ66,IF(S66=Defaults!$B$14,MIN(AX66,AY66),IF(S66=Defaults!$B$13,MIN(AV66,AW66),IF(S66=Defaults!$B$12,MIN(AT66,AU66),""))))</f>
        <v/>
      </c>
      <c r="BC66" s="104"/>
      <c r="BD66" s="96"/>
      <c r="BE66" s="105" t="str">
        <f t="shared" si="13"/>
        <v/>
      </c>
      <c r="BF66" s="106" t="e">
        <f>IF(R66=Rural,VLOOKUP(N66,Defaults!$F$10:$I$69,4,FALSE),VLOOKUP(N66,Defaults!$F$10:$I$69,3,FALSE))*ISTEXT(R66)</f>
        <v>#N/A</v>
      </c>
      <c r="BG66" s="106" t="e">
        <f>IF(R66=Rural,VLOOKUP(N66,Defaults!$F$10:$I$69,3,FALSE),IF(BE66/SUM(X66:AB66)&gt;2.46,VLOOKUP(N66,Defaults!$F$10:$I$69,3,FALSE)*(1-MIN(0.3,0.07*((BE66/SUM(X66:AB66))-2.46)/2.46)),VLOOKUP(N66,Defaults!$F$10:$I$69,3,FALSE)))*ISTEXT(R66)</f>
        <v>#VALUE!</v>
      </c>
      <c r="BH66" s="106" t="e">
        <f t="shared" si="5"/>
        <v>#N/A</v>
      </c>
      <c r="BI66" s="106" t="e">
        <f t="shared" si="6"/>
        <v>#VALUE!</v>
      </c>
      <c r="BJ66" s="106" t="e">
        <f t="shared" si="7"/>
        <v>#N/A</v>
      </c>
      <c r="BK66" s="106" t="e">
        <f>$BJ66/Lifetime*VLOOKUP(VLOOKUP($N66,Defaults!$F$11:$K$70,6,FALSE)&amp;"_"&amp;$P66,'Auto GHG'!$C$36:$F$2517,4,FALSE)</f>
        <v>#N/A</v>
      </c>
      <c r="BL66" s="106" t="e">
        <f>$BJ66/Lifetime*VLOOKUP(VLOOKUP($N66,Defaults!$F$11:$K$70,6,FALSE)&amp;"_"&amp;$P66,'Auto Emissions'!$C$38:$P$2665,9,FALSE)/gPlb</f>
        <v>#N/A</v>
      </c>
      <c r="BM66" s="106" t="e">
        <f>$BJ66/Lifetime*VLOOKUP(VLOOKUP($N66,Defaults!$F$11:$K$70,6,FALSE)&amp;"_"&amp;$P66,'Auto Emissions'!$C$38:$P$2665,10,FALSE)/gPlb</f>
        <v>#N/A</v>
      </c>
      <c r="BN66" s="106" t="e">
        <f>$BJ66/Lifetime*VLOOKUP(VLOOKUP($N66,Defaults!$F$11:$K$70,6,FALSE)&amp;"_"&amp;$P66,'Auto Emissions'!$C$38:$P$2665,12,FALSE)/gPlb</f>
        <v>#N/A</v>
      </c>
      <c r="BO66" s="106" t="e">
        <f>$BJ66/Lifetime*VLOOKUP(VLOOKUP($N66,Defaults!$F$11:$K$70,6,FALSE)&amp;"_"&amp;$P66,'Auto Emissions'!$C$38:$P$2665,13,FALSE)/gPlb</f>
        <v>#N/A</v>
      </c>
      <c r="BP66" s="106" t="e">
        <f>$BJ66/Lifetime*VLOOKUP(VLOOKUP($N66,Defaults!$F$10:$K$69,6,FALSE)&amp;"_"&amp;$P66,'Gallon per VMT'!$C$29:$G$2000,5,FALSE)</f>
        <v>#N/A</v>
      </c>
      <c r="BQ66" s="107">
        <f>IF(R66="Rural",Defaults!$C$61,Defaults!$C$60)*ISTEXT(R66)</f>
        <v>0</v>
      </c>
      <c r="BR66" s="107">
        <f>Defaults!$C$60*ISTEXT(R66)</f>
        <v>0</v>
      </c>
      <c r="BS66" s="106" t="e">
        <f t="shared" si="11"/>
        <v>#VALUE!</v>
      </c>
      <c r="BT66" s="106" t="e">
        <f>BS66*Defaults!$C$64</f>
        <v>#VALUE!</v>
      </c>
      <c r="BU66" s="106" t="e">
        <f>BS66*Defaults!$C$65</f>
        <v>#VALUE!</v>
      </c>
      <c r="BV66" s="106" t="e">
        <f>BS66*Defaults!$C$66</f>
        <v>#VALUE!</v>
      </c>
      <c r="BW66" s="106" t="e">
        <f>BS66*Defaults!$C$67</f>
        <v>#VALUE!</v>
      </c>
      <c r="BX66" s="106" t="e">
        <f>Defaults!$C$73*BE66*Lifetime</f>
        <v>#VALUE!</v>
      </c>
      <c r="BY66" s="106">
        <f>IF($R66=Rural,$BX66*(Defaults!$C$82-Defaults!$C$76),0)</f>
        <v>0</v>
      </c>
      <c r="BZ66" s="106">
        <f>IF($R66=Rural,$BX66*(Defaults!$C$84-Defaults!$C$78),0)</f>
        <v>0</v>
      </c>
      <c r="CA66" s="106">
        <f>IF($R66=Rural,$BX66*(Defaults!$C$83-Defaults!$C$77),0)</f>
        <v>0</v>
      </c>
      <c r="CB66" s="106">
        <f>IF($R66=Rural,$BX66*(Defaults!$C$85-Defaults!$C$79),0)</f>
        <v>0</v>
      </c>
      <c r="CC66" s="106" t="e">
        <f>VLOOKUP(Q66,Defaults!$B$27:$D$40,3,FALSE)*VLOOKUP(O66,Defaults!$B$43:$C$45,2,FALSE)</f>
        <v>#N/A</v>
      </c>
      <c r="CD66" s="103" t="e">
        <f>MIN(SUM(X66:AB66),Defaults!$C$89*BE66)</f>
        <v>#VALUE!</v>
      </c>
      <c r="CE66" s="108" t="e">
        <f t="shared" si="12"/>
        <v>#N/A</v>
      </c>
      <c r="CF66" s="109" t="e">
        <f t="shared" si="10"/>
        <v>#N/A</v>
      </c>
      <c r="CG66" s="416"/>
    </row>
    <row r="67" spans="2:85" ht="15.6" x14ac:dyDescent="0.3">
      <c r="B67" s="90" t="str">
        <f t="shared" si="2"/>
        <v/>
      </c>
      <c r="C67" s="418" t="str">
        <f>IFERROR("SALC"&amp;LEFT(L67,2)&amp;"_PP"&amp;M67&amp;"_"&amp;VLOOKUP(N67,Defaults!$F$10:$J$69,5,FALSE),"")</f>
        <v/>
      </c>
      <c r="D67" s="419"/>
      <c r="E67" s="98"/>
      <c r="F67" s="425"/>
      <c r="G67" s="420"/>
      <c r="H67" s="420"/>
      <c r="I67" s="420"/>
      <c r="J67" s="423"/>
      <c r="K67" s="421"/>
      <c r="L67" s="424"/>
      <c r="M67" s="97"/>
      <c r="N67" s="423"/>
      <c r="O67" s="424"/>
      <c r="P67" s="424"/>
      <c r="Q67" s="475"/>
      <c r="R67" s="422"/>
      <c r="S67" s="423"/>
      <c r="T67" s="425"/>
      <c r="U67" s="425"/>
      <c r="V67" s="425"/>
      <c r="W67" s="426"/>
      <c r="X67" s="427"/>
      <c r="Y67" s="426"/>
      <c r="Z67" s="426"/>
      <c r="AA67" s="426"/>
      <c r="AB67" s="428"/>
      <c r="AC67" s="429" t="str">
        <f t="shared" si="0"/>
        <v/>
      </c>
      <c r="AD67" s="98"/>
      <c r="AE67" s="96"/>
      <c r="AF67" s="468"/>
      <c r="AG67" s="104"/>
      <c r="AH67" s="469"/>
      <c r="AI67" s="98"/>
      <c r="AJ67" s="96"/>
      <c r="AK67" s="96"/>
      <c r="AL67" s="96"/>
      <c r="AM67" s="98"/>
      <c r="AN67" s="96"/>
      <c r="AO67" s="96"/>
      <c r="AP67" s="96"/>
      <c r="AQ67" s="98"/>
      <c r="AR67" s="96"/>
      <c r="AS67" s="96"/>
      <c r="AT67" s="430" t="str">
        <f>IFERROR(ROUNDDOWN(((X67)*(AF67/AE67)+Y67*(AF67/AE67)*(1-Defaults!$C$49)+Z67*(AF67/AE67)*(1-Defaults!$C$50)+AA67*(AF67/AE67)*(1-Defaults!$C$51)+AB67*Defaults!$C$20),0),"")</f>
        <v/>
      </c>
      <c r="AU67" s="103" t="b">
        <f>IF(AH67&gt;0,MAX(AH67,Defaults!C$20*SUM(AC67)))</f>
        <v>0</v>
      </c>
      <c r="AV67" s="430" t="str">
        <f>IF(AND(ISBLANK(AJ67),ISBLANK(AK67),ISBLANK(AL67)),"",ROUNDDOWN(IFERROR((SUM(X67:AA67))*AK67/AJ67+AB67*Defaults!$C$21,0),0))</f>
        <v/>
      </c>
      <c r="AW67" s="103" t="b">
        <f>IF(AND(NOT(ISBLANK(AJ67)),AJ67&lt;40),ROUNDDOWN(AL67*Defaults!C$21*AC67,0))</f>
        <v>0</v>
      </c>
      <c r="AX67" s="430" t="str">
        <f>IF(AND(ISBLANK(AN67),ISBLANK(AO67),ISBLANK(AP67)),"",ROUNDDOWN(IFERROR((SUM(X67:AA67))*AO67/AN67+AB67*Defaults!$C$22,0),0))</f>
        <v/>
      </c>
      <c r="AY67" s="103" t="b">
        <f>IF(AND(NOT(ISBLANK(AN67)),AN67&lt;40),ROUNDDOWN(AP67*Defaults!E$22*AC67,0))</f>
        <v>0</v>
      </c>
      <c r="AZ67" s="430" t="str">
        <f t="shared" si="1"/>
        <v/>
      </c>
      <c r="BA67" s="431" t="b">
        <f t="shared" si="3"/>
        <v>0</v>
      </c>
      <c r="BB67" s="432" t="str">
        <f>IF(S67=Defaults!$B$15,AZ67,IF(S67=Defaults!$B$14,MIN(AX67,AY67),IF(S67=Defaults!$B$13,MIN(AV67,AW67),IF(S67=Defaults!$B$12,MIN(AT67,AU67),""))))</f>
        <v/>
      </c>
      <c r="BC67" s="433"/>
      <c r="BD67" s="423"/>
      <c r="BE67" s="434" t="str">
        <f>IFERROR(MAX(0,ROUNDDOWN(IF(BC67=0,BB67-BD67,BC67-BD67),0)),"")</f>
        <v/>
      </c>
      <c r="BF67" s="435" t="e">
        <f>IF(R67=Rural,VLOOKUP(N67,Defaults!$F$10:$I$69,4,FALSE),VLOOKUP(N67,Defaults!$F$10:$I$69,3,FALSE))*ISTEXT(R67)</f>
        <v>#N/A</v>
      </c>
      <c r="BG67" s="435" t="e">
        <f>IF(R67=Rural,VLOOKUP(N67,Defaults!$F$10:$I$69,3,FALSE),IF(BE67/SUM(X67:AB67)&gt;2.46,VLOOKUP(N67,Defaults!$F$10:$I$69,3,FALSE)*(1-MIN(0.3,0.07*((BE67/SUM(X67:AB67))-2.46)/2.46)),VLOOKUP(N67,Defaults!$F$10:$I$69,3,FALSE)))*ISTEXT(R67)</f>
        <v>#VALUE!</v>
      </c>
      <c r="BH67" s="435" t="e">
        <f>BF67*BE67*Lifetime</f>
        <v>#N/A</v>
      </c>
      <c r="BI67" s="435" t="e">
        <f>BG67*BE67*Lifetime</f>
        <v>#VALUE!</v>
      </c>
      <c r="BJ67" s="435" t="e">
        <f>BH67-BI67</f>
        <v>#N/A</v>
      </c>
      <c r="BK67" s="435" t="e">
        <f>$BJ67/Lifetime*VLOOKUP(VLOOKUP($N67,Defaults!$F$11:$K$70,6,FALSE)&amp;"_"&amp;$P67,'Auto GHG'!$C$36:$F$2517,4,FALSE)</f>
        <v>#N/A</v>
      </c>
      <c r="BL67" s="435" t="e">
        <f>$BJ67/Lifetime*VLOOKUP(VLOOKUP($N67,Defaults!$F$11:$K$70,6,FALSE)&amp;"_"&amp;$P67,'Auto Emissions'!$C$38:$P$2665,9,FALSE)/gPlb</f>
        <v>#N/A</v>
      </c>
      <c r="BM67" s="435" t="e">
        <f>$BJ67/Lifetime*VLOOKUP(VLOOKUP($N67,Defaults!$F$11:$K$70,6,FALSE)&amp;"_"&amp;$P67,'Auto Emissions'!$C$38:$P$2665,10,FALSE)/gPlb</f>
        <v>#N/A</v>
      </c>
      <c r="BN67" s="435" t="e">
        <f>$BJ67/Lifetime*VLOOKUP(VLOOKUP($N67,Defaults!$F$11:$K$70,6,FALSE)&amp;"_"&amp;$P67,'Auto Emissions'!$C$38:$P$2665,12,FALSE)/gPlb</f>
        <v>#N/A</v>
      </c>
      <c r="BO67" s="435" t="e">
        <f>$BJ67/Lifetime*VLOOKUP(VLOOKUP($N67,Defaults!$F$11:$K$70,6,FALSE)&amp;"_"&amp;$P67,'Auto Emissions'!$C$38:$P$2665,13,FALSE)/gPlb</f>
        <v>#N/A</v>
      </c>
      <c r="BP67" s="435" t="e">
        <f>$BJ67/Lifetime*VLOOKUP(VLOOKUP($N67,Defaults!$F$10:$K$69,6,FALSE)&amp;"_"&amp;$P67,'Gallon per VMT'!$C$29:$G$2000,5,FALSE)</f>
        <v>#N/A</v>
      </c>
      <c r="BQ67" s="436">
        <f>IF(R67="Rural",Defaults!$C$61,Defaults!$C$60)*ISTEXT(R67)</f>
        <v>0</v>
      </c>
      <c r="BR67" s="436">
        <f>Defaults!$C$60*ISTEXT(R67)</f>
        <v>0</v>
      </c>
      <c r="BS67" s="106" t="e">
        <f t="shared" si="11"/>
        <v>#VALUE!</v>
      </c>
      <c r="BT67" s="106" t="e">
        <f>BS67*Defaults!$C$64</f>
        <v>#VALUE!</v>
      </c>
      <c r="BU67" s="106" t="e">
        <f>BS67*Defaults!$C$65</f>
        <v>#VALUE!</v>
      </c>
      <c r="BV67" s="106" t="e">
        <f>BS67*Defaults!$C$66</f>
        <v>#VALUE!</v>
      </c>
      <c r="BW67" s="106" t="e">
        <f>BS67*Defaults!$C$67</f>
        <v>#VALUE!</v>
      </c>
      <c r="BX67" s="106" t="e">
        <f>Defaults!$C$73*BE67*Lifetime</f>
        <v>#VALUE!</v>
      </c>
      <c r="BY67" s="106">
        <f>IF($R67=Rural,$BX67*(Defaults!$C$82-Defaults!$C$76),0)</f>
        <v>0</v>
      </c>
      <c r="BZ67" s="106">
        <f>IF($R67=Rural,$BX67*(Defaults!$C$84-Defaults!$C$78),0)</f>
        <v>0</v>
      </c>
      <c r="CA67" s="106">
        <f>IF($R67=Rural,$BX67*(Defaults!$C$83-Defaults!$C$77),0)</f>
        <v>0</v>
      </c>
      <c r="CB67" s="106">
        <f>IF($R67=Rural,$BX67*(Defaults!$C$85-Defaults!$C$79),0)</f>
        <v>0</v>
      </c>
      <c r="CC67" s="106" t="e">
        <f>VLOOKUP(Q67,Defaults!$B$27:$D$40,3,FALSE)*VLOOKUP(O67,Defaults!$B$43:$C$45,2,FALSE)</f>
        <v>#N/A</v>
      </c>
      <c r="CD67" s="103" t="e">
        <f>MIN(SUM(X67:AB67),Defaults!$C$89*BE67)</f>
        <v>#VALUE!</v>
      </c>
      <c r="CE67" s="108" t="e">
        <f t="shared" si="12"/>
        <v>#N/A</v>
      </c>
      <c r="CF67" s="438" t="e">
        <f>CE67*mwCO2pmwC</f>
        <v>#N/A</v>
      </c>
      <c r="CG67" s="416"/>
    </row>
    <row r="68" spans="2:85" ht="15.6" x14ac:dyDescent="0.3">
      <c r="B68" s="90" t="str">
        <f t="shared" si="2"/>
        <v/>
      </c>
      <c r="C68" s="116" t="str">
        <f>IFERROR("SALC"&amp;LEFT(L68,2)&amp;"_PP"&amp;M68&amp;"_"&amp;VLOOKUP(N68,Defaults!$F$10:$J$69,5,FALSE),"")</f>
        <v/>
      </c>
      <c r="D68" s="91"/>
      <c r="E68" s="98"/>
      <c r="F68" s="98"/>
      <c r="G68" s="92"/>
      <c r="H68" s="92"/>
      <c r="I68" s="92"/>
      <c r="J68" s="96"/>
      <c r="K68" s="94"/>
      <c r="L68" s="97"/>
      <c r="M68" s="97"/>
      <c r="N68" s="96"/>
      <c r="O68" s="97"/>
      <c r="P68" s="97"/>
      <c r="Q68" s="476"/>
      <c r="R68" s="95"/>
      <c r="S68" s="96"/>
      <c r="T68" s="98"/>
      <c r="U68" s="98"/>
      <c r="V68" s="98"/>
      <c r="W68" s="99"/>
      <c r="X68" s="100"/>
      <c r="Y68" s="99"/>
      <c r="Z68" s="99"/>
      <c r="AA68" s="99"/>
      <c r="AB68" s="101"/>
      <c r="AC68" s="102" t="str">
        <f t="shared" si="0"/>
        <v/>
      </c>
      <c r="AD68" s="98"/>
      <c r="AE68" s="96"/>
      <c r="AF68" s="468"/>
      <c r="AG68" s="104"/>
      <c r="AH68" s="469"/>
      <c r="AI68" s="98"/>
      <c r="AJ68" s="96"/>
      <c r="AK68" s="96"/>
      <c r="AL68" s="96"/>
      <c r="AM68" s="98"/>
      <c r="AN68" s="96"/>
      <c r="AO68" s="96"/>
      <c r="AP68" s="96"/>
      <c r="AQ68" s="98"/>
      <c r="AR68" s="96"/>
      <c r="AS68" s="96"/>
      <c r="AT68" s="430" t="str">
        <f>IFERROR(ROUNDDOWN(((X68)*(AF68/AE68)+Y68*(AF68/AE68)*(1-Defaults!$C$49)+Z68*(AF68/AE68)*(1-Defaults!$C$50)+AA68*(AF68/AE68)*(1-Defaults!$C$51)+AB68*Defaults!$C$20),0),"")</f>
        <v/>
      </c>
      <c r="AU68" s="103" t="b">
        <f>IF(AH68&gt;0,MAX(AH68,Defaults!C$20*SUM(AC68)))</f>
        <v>0</v>
      </c>
      <c r="AV68" s="430" t="str">
        <f>IF(AND(ISBLANK(AJ68),ISBLANK(AK68),ISBLANK(AL68)),"",ROUNDDOWN(IFERROR((SUM(X68:AA68))*AK68/AJ68+AB68*Defaults!$C$21,0),0))</f>
        <v/>
      </c>
      <c r="AW68" s="103" t="b">
        <f>IF(AND(NOT(ISBLANK(AJ68)),AJ68&lt;40),ROUNDDOWN(AL68*Defaults!C$21*AC68,0))</f>
        <v>0</v>
      </c>
      <c r="AX68" s="430" t="str">
        <f>IF(AND(ISBLANK(AN68),ISBLANK(AO68),ISBLANK(AP68)),"",ROUNDDOWN(IFERROR((SUM(X68:AA68))*AO68/AN68+AB68*Defaults!$C$22,0),0))</f>
        <v/>
      </c>
      <c r="AY68" s="103" t="b">
        <f>IF(AND(NOT(ISBLANK(AN68)),AN68&lt;40),ROUNDDOWN(AP68*Defaults!E$22*AC68,0))</f>
        <v>0</v>
      </c>
      <c r="AZ68" s="430" t="str">
        <f t="shared" si="1"/>
        <v/>
      </c>
      <c r="BA68" s="431" t="b">
        <f t="shared" si="3"/>
        <v>0</v>
      </c>
      <c r="BB68" s="432" t="str">
        <f>IF(S68=Defaults!$B$15,AZ68,IF(S68=Defaults!$B$14,MIN(AX68,AY68),IF(S68=Defaults!$B$13,MIN(AV68,AW68),IF(S68=Defaults!$B$12,MIN(AT68,AU68),""))))</f>
        <v/>
      </c>
      <c r="BC68" s="104"/>
      <c r="BD68" s="96"/>
      <c r="BE68" s="105" t="str">
        <f t="shared" si="13"/>
        <v/>
      </c>
      <c r="BF68" s="106" t="e">
        <f>IF(R68=Rural,VLOOKUP(N68,Defaults!$F$10:$I$69,4,FALSE),VLOOKUP(N68,Defaults!$F$10:$I$69,3,FALSE))*ISTEXT(R68)</f>
        <v>#N/A</v>
      </c>
      <c r="BG68" s="106" t="e">
        <f>IF(R68=Rural,VLOOKUP(N68,Defaults!$F$10:$I$69,3,FALSE),IF(BE68/SUM(X68:AB68)&gt;2.46,VLOOKUP(N68,Defaults!$F$10:$I$69,3,FALSE)*(1-MIN(0.3,0.07*((BE68/SUM(X68:AB68))-2.46)/2.46)),VLOOKUP(N68,Defaults!$F$10:$I$69,3,FALSE)))*ISTEXT(R68)</f>
        <v>#VALUE!</v>
      </c>
      <c r="BH68" s="106" t="e">
        <f t="shared" si="5"/>
        <v>#N/A</v>
      </c>
      <c r="BI68" s="106" t="e">
        <f t="shared" si="6"/>
        <v>#VALUE!</v>
      </c>
      <c r="BJ68" s="106" t="e">
        <f t="shared" si="7"/>
        <v>#N/A</v>
      </c>
      <c r="BK68" s="106" t="e">
        <f>$BJ68/Lifetime*VLOOKUP(VLOOKUP($N68,Defaults!$F$11:$K$70,6,FALSE)&amp;"_"&amp;$P68,'Auto GHG'!$C$36:$F$2517,4,FALSE)</f>
        <v>#N/A</v>
      </c>
      <c r="BL68" s="106" t="e">
        <f>$BJ68/Lifetime*VLOOKUP(VLOOKUP($N68,Defaults!$F$11:$K$70,6,FALSE)&amp;"_"&amp;$P68,'Auto Emissions'!$C$38:$P$2665,9,FALSE)/gPlb</f>
        <v>#N/A</v>
      </c>
      <c r="BM68" s="106" t="e">
        <f>$BJ68/Lifetime*VLOOKUP(VLOOKUP($N68,Defaults!$F$11:$K$70,6,FALSE)&amp;"_"&amp;$P68,'Auto Emissions'!$C$38:$P$2665,10,FALSE)/gPlb</f>
        <v>#N/A</v>
      </c>
      <c r="BN68" s="106" t="e">
        <f>$BJ68/Lifetime*VLOOKUP(VLOOKUP($N68,Defaults!$F$11:$K$70,6,FALSE)&amp;"_"&amp;$P68,'Auto Emissions'!$C$38:$P$2665,12,FALSE)/gPlb</f>
        <v>#N/A</v>
      </c>
      <c r="BO68" s="106" t="e">
        <f>$BJ68/Lifetime*VLOOKUP(VLOOKUP($N68,Defaults!$F$11:$K$70,6,FALSE)&amp;"_"&amp;$P68,'Auto Emissions'!$C$38:$P$2665,13,FALSE)/gPlb</f>
        <v>#N/A</v>
      </c>
      <c r="BP68" s="106" t="e">
        <f>$BJ68/Lifetime*VLOOKUP(VLOOKUP($N68,Defaults!$F$10:$K$69,6,FALSE)&amp;"_"&amp;$P68,'Gallon per VMT'!$C$29:$G$2000,5,FALSE)</f>
        <v>#N/A</v>
      </c>
      <c r="BQ68" s="107">
        <f>IF(R68="Rural",Defaults!$C$61,Defaults!$C$60)*ISTEXT(R68)</f>
        <v>0</v>
      </c>
      <c r="BR68" s="107">
        <f>Defaults!$C$60*ISTEXT(R68)</f>
        <v>0</v>
      </c>
      <c r="BS68" s="106" t="e">
        <f t="shared" si="11"/>
        <v>#VALUE!</v>
      </c>
      <c r="BT68" s="106" t="e">
        <f>BS68*Defaults!$C$64</f>
        <v>#VALUE!</v>
      </c>
      <c r="BU68" s="106" t="e">
        <f>BS68*Defaults!$C$65</f>
        <v>#VALUE!</v>
      </c>
      <c r="BV68" s="106" t="e">
        <f>BS68*Defaults!$C$66</f>
        <v>#VALUE!</v>
      </c>
      <c r="BW68" s="106" t="e">
        <f>BS68*Defaults!$C$67</f>
        <v>#VALUE!</v>
      </c>
      <c r="BX68" s="106" t="e">
        <f>Defaults!$C$73*BE68*Lifetime</f>
        <v>#VALUE!</v>
      </c>
      <c r="BY68" s="106">
        <f>IF($R68=Rural,$BX68*(Defaults!$C$82-Defaults!$C$76),0)</f>
        <v>0</v>
      </c>
      <c r="BZ68" s="106">
        <f>IF($R68=Rural,$BX68*(Defaults!$C$84-Defaults!$C$78),0)</f>
        <v>0</v>
      </c>
      <c r="CA68" s="106">
        <f>IF($R68=Rural,$BX68*(Defaults!$C$83-Defaults!$C$77),0)</f>
        <v>0</v>
      </c>
      <c r="CB68" s="106">
        <f>IF($R68=Rural,$BX68*(Defaults!$C$85-Defaults!$C$79),0)</f>
        <v>0</v>
      </c>
      <c r="CC68" s="106" t="e">
        <f>VLOOKUP(Q68,Defaults!$B$27:$D$40,3,FALSE)*VLOOKUP(O68,Defaults!$B$43:$C$45,2,FALSE)</f>
        <v>#N/A</v>
      </c>
      <c r="CD68" s="103" t="e">
        <f>MIN(SUM(X68:AB68),Defaults!$C$89*BE68)</f>
        <v>#VALUE!</v>
      </c>
      <c r="CE68" s="108" t="e">
        <f t="shared" si="12"/>
        <v>#N/A</v>
      </c>
      <c r="CF68" s="109" t="e">
        <f t="shared" si="10"/>
        <v>#N/A</v>
      </c>
      <c r="CG68" s="416"/>
    </row>
    <row r="69" spans="2:85" ht="15.6" x14ac:dyDescent="0.3">
      <c r="B69" s="90" t="str">
        <f t="shared" si="2"/>
        <v/>
      </c>
      <c r="C69" s="418" t="str">
        <f>IFERROR("SALC"&amp;LEFT(L69,2)&amp;"_PP"&amp;M69&amp;"_"&amp;VLOOKUP(N69,Defaults!$F$10:$J$69,5,FALSE),"")</f>
        <v/>
      </c>
      <c r="D69" s="419"/>
      <c r="E69" s="425"/>
      <c r="F69" s="425"/>
      <c r="G69" s="420"/>
      <c r="H69" s="420"/>
      <c r="I69" s="420"/>
      <c r="J69" s="423"/>
      <c r="K69" s="421"/>
      <c r="L69" s="424"/>
      <c r="M69" s="424"/>
      <c r="N69" s="423"/>
      <c r="O69" s="424"/>
      <c r="P69" s="424"/>
      <c r="Q69" s="475"/>
      <c r="R69" s="422"/>
      <c r="S69" s="423"/>
      <c r="T69" s="425"/>
      <c r="U69" s="425"/>
      <c r="V69" s="425"/>
      <c r="W69" s="426"/>
      <c r="X69" s="427"/>
      <c r="Y69" s="426"/>
      <c r="Z69" s="426"/>
      <c r="AA69" s="426"/>
      <c r="AB69" s="428"/>
      <c r="AC69" s="429" t="str">
        <f t="shared" si="0"/>
        <v/>
      </c>
      <c r="AD69" s="98"/>
      <c r="AE69" s="96"/>
      <c r="AF69" s="468"/>
      <c r="AG69" s="104"/>
      <c r="AH69" s="469"/>
      <c r="AI69" s="98"/>
      <c r="AJ69" s="96"/>
      <c r="AK69" s="96"/>
      <c r="AL69" s="96"/>
      <c r="AM69" s="98"/>
      <c r="AN69" s="96"/>
      <c r="AO69" s="96"/>
      <c r="AP69" s="96"/>
      <c r="AQ69" s="98"/>
      <c r="AR69" s="96"/>
      <c r="AS69" s="96"/>
      <c r="AT69" s="430" t="str">
        <f>IFERROR(ROUNDDOWN(((X69)*(AF69/AE69)+Y69*(AF69/AE69)*(1-Defaults!$C$49)+Z69*(AF69/AE69)*(1-Defaults!$C$50)+AA69*(AF69/AE69)*(1-Defaults!$C$51)+AB69*Defaults!$C$20),0),"")</f>
        <v/>
      </c>
      <c r="AU69" s="103" t="b">
        <f>IF(AH69&gt;0,MAX(AH69,Defaults!C$20*SUM(AC69)))</f>
        <v>0</v>
      </c>
      <c r="AV69" s="430" t="str">
        <f>IF(AND(ISBLANK(AJ69),ISBLANK(AK69),ISBLANK(AL69)),"",ROUNDDOWN(IFERROR((SUM(X69:AA69))*AK69/AJ69+AB69*Defaults!$C$21,0),0))</f>
        <v/>
      </c>
      <c r="AW69" s="103" t="b">
        <f>IF(AND(NOT(ISBLANK(AJ69)),AJ69&lt;40),ROUNDDOWN(AL69*Defaults!C$21*AC69,0))</f>
        <v>0</v>
      </c>
      <c r="AX69" s="430" t="str">
        <f>IF(AND(ISBLANK(AN69),ISBLANK(AO69),ISBLANK(AP69)),"",ROUNDDOWN(IFERROR((SUM(X69:AA69))*AO69/AN69+AB69*Defaults!$C$22,0),0))</f>
        <v/>
      </c>
      <c r="AY69" s="103" t="b">
        <f>IF(AND(NOT(ISBLANK(AN69)),AN69&lt;40),ROUNDDOWN(AP69*Defaults!E$22*AC69,0))</f>
        <v>0</v>
      </c>
      <c r="AZ69" s="430" t="str">
        <f t="shared" si="1"/>
        <v/>
      </c>
      <c r="BA69" s="431" t="b">
        <f t="shared" si="3"/>
        <v>0</v>
      </c>
      <c r="BB69" s="432" t="str">
        <f>IF(S69=Defaults!$B$15,AZ69,IF(S69=Defaults!$B$14,MIN(AX69,AY69),IF(S69=Defaults!$B$13,MIN(AV69,AW69),IF(S69=Defaults!$B$12,MIN(AT69,AU69),""))))</f>
        <v/>
      </c>
      <c r="BC69" s="433"/>
      <c r="BD69" s="423"/>
      <c r="BE69" s="434" t="str">
        <f>IFERROR(MAX(0,ROUNDDOWN(IF(BC69=0,BB69-BD69,BC69-BD69),0)),"")</f>
        <v/>
      </c>
      <c r="BF69" s="435" t="e">
        <f>IF(R69=Rural,VLOOKUP(N69,Defaults!$F$10:$I$69,4,FALSE),VLOOKUP(N69,Defaults!$F$10:$I$69,3,FALSE))*ISTEXT(R69)</f>
        <v>#N/A</v>
      </c>
      <c r="BG69" s="435" t="e">
        <f>IF(R69=Rural,VLOOKUP(N69,Defaults!$F$10:$I$69,3,FALSE),IF(BE69/SUM(X69:AB69)&gt;2.46,VLOOKUP(N69,Defaults!$F$10:$I$69,3,FALSE)*(1-MIN(0.3,0.07*((BE69/SUM(X69:AB69))-2.46)/2.46)),VLOOKUP(N69,Defaults!$F$10:$I$69,3,FALSE)))*ISTEXT(R69)</f>
        <v>#VALUE!</v>
      </c>
      <c r="BH69" s="435" t="e">
        <f>BF69*BE69*Lifetime</f>
        <v>#N/A</v>
      </c>
      <c r="BI69" s="435" t="e">
        <f>BG69*BE69*Lifetime</f>
        <v>#VALUE!</v>
      </c>
      <c r="BJ69" s="435" t="e">
        <f>BH69-BI69</f>
        <v>#N/A</v>
      </c>
      <c r="BK69" s="435" t="e">
        <f>$BJ69/Lifetime*VLOOKUP(VLOOKUP($N69,Defaults!$F$11:$K$70,6,FALSE)&amp;"_"&amp;$P69,'Auto GHG'!$C$36:$F$2517,4,FALSE)</f>
        <v>#N/A</v>
      </c>
      <c r="BL69" s="435" t="e">
        <f>$BJ69/Lifetime*VLOOKUP(VLOOKUP($N69,Defaults!$F$11:$K$70,6,FALSE)&amp;"_"&amp;$P69,'Auto Emissions'!$C$38:$P$2665,9,FALSE)/gPlb</f>
        <v>#N/A</v>
      </c>
      <c r="BM69" s="435" t="e">
        <f>$BJ69/Lifetime*VLOOKUP(VLOOKUP($N69,Defaults!$F$11:$K$70,6,FALSE)&amp;"_"&amp;$P69,'Auto Emissions'!$C$38:$P$2665,10,FALSE)/gPlb</f>
        <v>#N/A</v>
      </c>
      <c r="BN69" s="435" t="e">
        <f>$BJ69/Lifetime*VLOOKUP(VLOOKUP($N69,Defaults!$F$11:$K$70,6,FALSE)&amp;"_"&amp;$P69,'Auto Emissions'!$C$38:$P$2665,12,FALSE)/gPlb</f>
        <v>#N/A</v>
      </c>
      <c r="BO69" s="435" t="e">
        <f>$BJ69/Lifetime*VLOOKUP(VLOOKUP($N69,Defaults!$F$11:$K$70,6,FALSE)&amp;"_"&amp;$P69,'Auto Emissions'!$C$38:$P$2665,13,FALSE)/gPlb</f>
        <v>#N/A</v>
      </c>
      <c r="BP69" s="435" t="e">
        <f>$BJ69/Lifetime*VLOOKUP(VLOOKUP($N69,Defaults!$F$10:$K$69,6,FALSE)&amp;"_"&amp;$P69,'Gallon per VMT'!$C$29:$G$2000,5,FALSE)</f>
        <v>#N/A</v>
      </c>
      <c r="BQ69" s="436">
        <f>IF(R69="Rural",Defaults!$C$61,Defaults!$C$60)*ISTEXT(R69)</f>
        <v>0</v>
      </c>
      <c r="BR69" s="436">
        <f>Defaults!$C$60*ISTEXT(R69)</f>
        <v>0</v>
      </c>
      <c r="BS69" s="435" t="e">
        <f>(BQ69-BR69)*BE69*Lifetime</f>
        <v>#VALUE!</v>
      </c>
      <c r="BT69" s="435" t="e">
        <f>BS69*Defaults!$C$64</f>
        <v>#VALUE!</v>
      </c>
      <c r="BU69" s="435" t="e">
        <f>BS69*Defaults!$C$65</f>
        <v>#VALUE!</v>
      </c>
      <c r="BV69" s="435" t="e">
        <f>BS69*Defaults!$C$66</f>
        <v>#VALUE!</v>
      </c>
      <c r="BW69" s="435" t="e">
        <f>BS69*Defaults!$C$67</f>
        <v>#VALUE!</v>
      </c>
      <c r="BX69" s="435" t="e">
        <f>Defaults!$C$73*BE69*Lifetime</f>
        <v>#VALUE!</v>
      </c>
      <c r="BY69" s="435">
        <f>IF($R69=Rural,$BX69*(Defaults!$C$82-Defaults!$C$76),0)</f>
        <v>0</v>
      </c>
      <c r="BZ69" s="435">
        <f>IF($R69=Rural,$BX69*(Defaults!$C$84-Defaults!$C$78),0)</f>
        <v>0</v>
      </c>
      <c r="CA69" s="435">
        <f>IF($R69=Rural,$BX69*(Defaults!$C$83-Defaults!$C$77),0)</f>
        <v>0</v>
      </c>
      <c r="CB69" s="435">
        <f>IF($R69=Rural,$BX69*(Defaults!$C$85-Defaults!$C$79),0)</f>
        <v>0</v>
      </c>
      <c r="CC69" s="435" t="e">
        <f>VLOOKUP(Q69,Defaults!$B$27:$D$40,3,FALSE)*VLOOKUP(O69,Defaults!$B$43:$C$45,2,FALSE)</f>
        <v>#N/A</v>
      </c>
      <c r="CD69" s="430" t="e">
        <f>MIN(SUM(X69:AB69),Defaults!$C$89*BE69)</f>
        <v>#VALUE!</v>
      </c>
      <c r="CE69" s="437" t="e">
        <f>SoilLoss*(CC69/acPha*CD69)</f>
        <v>#N/A</v>
      </c>
      <c r="CF69" s="438" t="e">
        <f>CE69*mwCO2pmwC</f>
        <v>#N/A</v>
      </c>
      <c r="CG69" s="416"/>
    </row>
    <row r="70" spans="2:85" ht="15.6" x14ac:dyDescent="0.3">
      <c r="B70" s="90" t="str">
        <f t="shared" si="2"/>
        <v/>
      </c>
      <c r="C70" s="116" t="str">
        <f>IFERROR("SALC"&amp;LEFT(L70,2)&amp;"_PP"&amp;M70&amp;"_"&amp;VLOOKUP(N70,Defaults!$F$10:$J$69,5,FALSE),"")</f>
        <v/>
      </c>
      <c r="D70" s="91"/>
      <c r="E70" s="98"/>
      <c r="F70" s="98"/>
      <c r="G70" s="92"/>
      <c r="H70" s="92"/>
      <c r="I70" s="92"/>
      <c r="J70" s="96"/>
      <c r="K70" s="94"/>
      <c r="L70" s="97"/>
      <c r="M70" s="97"/>
      <c r="N70" s="96"/>
      <c r="O70" s="97"/>
      <c r="P70" s="97"/>
      <c r="Q70" s="476"/>
      <c r="R70" s="95"/>
      <c r="S70" s="96"/>
      <c r="T70" s="98"/>
      <c r="U70" s="98"/>
      <c r="V70" s="98"/>
      <c r="W70" s="99"/>
      <c r="X70" s="100"/>
      <c r="Y70" s="99"/>
      <c r="Z70" s="99"/>
      <c r="AA70" s="99"/>
      <c r="AB70" s="101"/>
      <c r="AC70" s="102" t="str">
        <f t="shared" si="0"/>
        <v/>
      </c>
      <c r="AD70" s="98"/>
      <c r="AE70" s="96"/>
      <c r="AF70" s="468"/>
      <c r="AG70" s="104"/>
      <c r="AH70" s="469"/>
      <c r="AI70" s="98"/>
      <c r="AJ70" s="96"/>
      <c r="AK70" s="96"/>
      <c r="AL70" s="96"/>
      <c r="AM70" s="98"/>
      <c r="AN70" s="96"/>
      <c r="AO70" s="96"/>
      <c r="AP70" s="96"/>
      <c r="AQ70" s="98"/>
      <c r="AR70" s="96"/>
      <c r="AS70" s="96"/>
      <c r="AT70" s="430" t="str">
        <f>IFERROR(ROUNDDOWN(((X70)*(AF70/AE70)+Y70*(AF70/AE70)*(1-Defaults!$C$49)+Z70*(AF70/AE70)*(1-Defaults!$C$50)+AA70*(AF70/AE70)*(1-Defaults!$C$51)+AB70*Defaults!$C$20),0),"")</f>
        <v/>
      </c>
      <c r="AU70" s="103" t="b">
        <f>IF(AH70&gt;0,MAX(AH70,Defaults!C$20*SUM(AC70)))</f>
        <v>0</v>
      </c>
      <c r="AV70" s="430" t="str">
        <f>IF(AND(ISBLANK(AJ70),ISBLANK(AK70),ISBLANK(AL70)),"",ROUNDDOWN(IFERROR((SUM(X70:AA70))*AK70/AJ70+AB70*Defaults!$C$21,0),0))</f>
        <v/>
      </c>
      <c r="AW70" s="103" t="b">
        <f>IF(AND(NOT(ISBLANK(AJ70)),AJ70&lt;40),ROUNDDOWN(AL70*Defaults!C$21*AC70,0))</f>
        <v>0</v>
      </c>
      <c r="AX70" s="430" t="str">
        <f>IF(AND(ISBLANK(AN70),ISBLANK(AO70),ISBLANK(AP70)),"",ROUNDDOWN(IFERROR((SUM(X70:AA70))*AO70/AN70+AB70*Defaults!$C$22,0),0))</f>
        <v/>
      </c>
      <c r="AY70" s="103" t="b">
        <f>IF(AND(NOT(ISBLANK(AN70)),AN70&lt;40),ROUNDDOWN(AP70*Defaults!E$22*AC70,0))</f>
        <v>0</v>
      </c>
      <c r="AZ70" s="430" t="str">
        <f t="shared" si="1"/>
        <v/>
      </c>
      <c r="BA70" s="431" t="b">
        <f t="shared" si="3"/>
        <v>0</v>
      </c>
      <c r="BB70" s="432" t="str">
        <f>IF(S70=Defaults!$B$15,AZ70,IF(S70=Defaults!$B$14,MIN(AX70,AY70),IF(S70=Defaults!$B$13,MIN(AV70,AW70),IF(S70=Defaults!$B$12,MIN(AT70,AU70),""))))</f>
        <v/>
      </c>
      <c r="BC70" s="104"/>
      <c r="BD70" s="96"/>
      <c r="BE70" s="105" t="str">
        <f t="shared" si="13"/>
        <v/>
      </c>
      <c r="BF70" s="106" t="e">
        <f>IF(R70=Rural,VLOOKUP(N70,Defaults!$F$10:$I$69,4,FALSE),VLOOKUP(N70,Defaults!$F$10:$I$69,3,FALSE))*ISTEXT(R70)</f>
        <v>#N/A</v>
      </c>
      <c r="BG70" s="106" t="e">
        <f>IF(R70=Rural,VLOOKUP(N70,Defaults!$F$10:$I$69,3,FALSE),IF(BE70/SUM(X70:AB70)&gt;2.46,VLOOKUP(N70,Defaults!$F$10:$I$69,3,FALSE)*(1-MIN(0.3,0.07*((BE70/SUM(X70:AB70))-2.46)/2.46)),VLOOKUP(N70,Defaults!$F$10:$I$69,3,FALSE)))*ISTEXT(R70)</f>
        <v>#VALUE!</v>
      </c>
      <c r="BH70" s="106" t="e">
        <f t="shared" si="5"/>
        <v>#N/A</v>
      </c>
      <c r="BI70" s="106" t="e">
        <f t="shared" si="6"/>
        <v>#VALUE!</v>
      </c>
      <c r="BJ70" s="106" t="e">
        <f t="shared" si="7"/>
        <v>#N/A</v>
      </c>
      <c r="BK70" s="106" t="e">
        <f>$BJ70/Lifetime*VLOOKUP(VLOOKUP($N70,Defaults!$F$11:$K$70,6,FALSE)&amp;"_"&amp;$P70,'Auto GHG'!$C$36:$F$2517,4,FALSE)</f>
        <v>#N/A</v>
      </c>
      <c r="BL70" s="106" t="e">
        <f>$BJ70/Lifetime*VLOOKUP(VLOOKUP($N70,Defaults!$F$11:$K$70,6,FALSE)&amp;"_"&amp;$P70,'Auto Emissions'!$C$38:$P$2665,9,FALSE)/gPlb</f>
        <v>#N/A</v>
      </c>
      <c r="BM70" s="106" t="e">
        <f>$BJ70/Lifetime*VLOOKUP(VLOOKUP($N70,Defaults!$F$11:$K$70,6,FALSE)&amp;"_"&amp;$P70,'Auto Emissions'!$C$38:$P$2665,10,FALSE)/gPlb</f>
        <v>#N/A</v>
      </c>
      <c r="BN70" s="106" t="e">
        <f>$BJ70/Lifetime*VLOOKUP(VLOOKUP($N70,Defaults!$F$11:$K$70,6,FALSE)&amp;"_"&amp;$P70,'Auto Emissions'!$C$38:$P$2665,12,FALSE)/gPlb</f>
        <v>#N/A</v>
      </c>
      <c r="BO70" s="106" t="e">
        <f>$BJ70/Lifetime*VLOOKUP(VLOOKUP($N70,Defaults!$F$11:$K$70,6,FALSE)&amp;"_"&amp;$P70,'Auto Emissions'!$C$38:$P$2665,13,FALSE)/gPlb</f>
        <v>#N/A</v>
      </c>
      <c r="BP70" s="106" t="e">
        <f>$BJ70/Lifetime*VLOOKUP(VLOOKUP($N70,Defaults!$F$10:$K$69,6,FALSE)&amp;"_"&amp;$P70,'Gallon per VMT'!$C$29:$G$2000,5,FALSE)</f>
        <v>#N/A</v>
      </c>
      <c r="BQ70" s="107">
        <f>IF(R70="Rural",Defaults!$C$61,Defaults!$C$60)*ISTEXT(R70)</f>
        <v>0</v>
      </c>
      <c r="BR70" s="107">
        <f>Defaults!$C$60*ISTEXT(R70)</f>
        <v>0</v>
      </c>
      <c r="BS70" s="106" t="e">
        <f t="shared" si="8"/>
        <v>#VALUE!</v>
      </c>
      <c r="BT70" s="106" t="e">
        <f>BS70*Defaults!$C$64</f>
        <v>#VALUE!</v>
      </c>
      <c r="BU70" s="106" t="e">
        <f>BS70*Defaults!$C$65</f>
        <v>#VALUE!</v>
      </c>
      <c r="BV70" s="106" t="e">
        <f>BS70*Defaults!$C$66</f>
        <v>#VALUE!</v>
      </c>
      <c r="BW70" s="106" t="e">
        <f>BS70*Defaults!$C$67</f>
        <v>#VALUE!</v>
      </c>
      <c r="BX70" s="106" t="e">
        <f>Defaults!$C$73*BE70*Lifetime</f>
        <v>#VALUE!</v>
      </c>
      <c r="BY70" s="106">
        <f>IF($R70=Rural,$BX70*(Defaults!$C$82-Defaults!$C$76),0)</f>
        <v>0</v>
      </c>
      <c r="BZ70" s="106">
        <f>IF($R70=Rural,$BX70*(Defaults!$C$84-Defaults!$C$78),0)</f>
        <v>0</v>
      </c>
      <c r="CA70" s="106">
        <f>IF($R70=Rural,$BX70*(Defaults!$C$83-Defaults!$C$77),0)</f>
        <v>0</v>
      </c>
      <c r="CB70" s="106">
        <f>IF($R70=Rural,$BX70*(Defaults!$C$85-Defaults!$C$79),0)</f>
        <v>0</v>
      </c>
      <c r="CC70" s="106" t="e">
        <f>VLOOKUP(Q70,Defaults!$B$27:$D$40,3,FALSE)*VLOOKUP(O70,Defaults!$B$43:$C$45,2,FALSE)</f>
        <v>#N/A</v>
      </c>
      <c r="CD70" s="103" t="e">
        <f>MIN(SUM(X70:AB70),Defaults!$C$89*BE70)</f>
        <v>#VALUE!</v>
      </c>
      <c r="CE70" s="108" t="e">
        <f t="shared" ref="CE70:CE83" si="14">SoilLoss*(CC70/acPha*CD70)</f>
        <v>#N/A</v>
      </c>
      <c r="CF70" s="109" t="e">
        <f t="shared" si="10"/>
        <v>#N/A</v>
      </c>
      <c r="CG70" s="416"/>
    </row>
    <row r="71" spans="2:85" ht="15.6" x14ac:dyDescent="0.3">
      <c r="B71" s="90" t="str">
        <f t="shared" si="2"/>
        <v/>
      </c>
      <c r="C71" s="418" t="str">
        <f>IFERROR("SALC"&amp;LEFT(L71,2)&amp;"_PP"&amp;M71&amp;"_"&amp;VLOOKUP(N71,Defaults!$F$10:$J$69,5,FALSE),"")</f>
        <v/>
      </c>
      <c r="D71" s="419"/>
      <c r="E71" s="425"/>
      <c r="F71" s="425"/>
      <c r="G71" s="420"/>
      <c r="H71" s="420"/>
      <c r="I71" s="420"/>
      <c r="J71" s="423"/>
      <c r="K71" s="421"/>
      <c r="L71" s="424"/>
      <c r="M71" s="424"/>
      <c r="N71" s="423"/>
      <c r="O71" s="424"/>
      <c r="P71" s="424"/>
      <c r="Q71" s="475"/>
      <c r="R71" s="422"/>
      <c r="S71" s="423"/>
      <c r="T71" s="425"/>
      <c r="U71" s="425"/>
      <c r="V71" s="425"/>
      <c r="W71" s="426"/>
      <c r="X71" s="427"/>
      <c r="Y71" s="426"/>
      <c r="Z71" s="426"/>
      <c r="AA71" s="426"/>
      <c r="AB71" s="428"/>
      <c r="AC71" s="429" t="str">
        <f t="shared" si="0"/>
        <v/>
      </c>
      <c r="AD71" s="98"/>
      <c r="AE71" s="96"/>
      <c r="AF71" s="468"/>
      <c r="AG71" s="104"/>
      <c r="AH71" s="469"/>
      <c r="AI71" s="98"/>
      <c r="AJ71" s="96"/>
      <c r="AK71" s="96"/>
      <c r="AL71" s="96"/>
      <c r="AM71" s="98"/>
      <c r="AN71" s="96"/>
      <c r="AO71" s="96"/>
      <c r="AP71" s="96"/>
      <c r="AQ71" s="98"/>
      <c r="AR71" s="96"/>
      <c r="AS71" s="96"/>
      <c r="AT71" s="430" t="str">
        <f>IFERROR(ROUNDDOWN(((X71)*(AF71/AE71)+Y71*(AF71/AE71)*(1-Defaults!$C$49)+Z71*(AF71/AE71)*(1-Defaults!$C$50)+AA71*(AF71/AE71)*(1-Defaults!$C$51)+AB71*Defaults!$C$20),0),"")</f>
        <v/>
      </c>
      <c r="AU71" s="103" t="b">
        <f>IF(AH71&gt;0,MAX(AH71,Defaults!C$20*SUM(AC71)))</f>
        <v>0</v>
      </c>
      <c r="AV71" s="430" t="str">
        <f>IF(AND(ISBLANK(AJ71),ISBLANK(AK71),ISBLANK(AL71)),"",ROUNDDOWN(IFERROR((SUM(X71:AA71))*AK71/AJ71+AB71*Defaults!$C$21,0),0))</f>
        <v/>
      </c>
      <c r="AW71" s="103" t="b">
        <f>IF(AND(NOT(ISBLANK(AJ71)),AJ71&lt;40),ROUNDDOWN(AL71*Defaults!C$21*AC71,0))</f>
        <v>0</v>
      </c>
      <c r="AX71" s="430" t="str">
        <f>IF(AND(ISBLANK(AN71),ISBLANK(AO71),ISBLANK(AP71)),"",ROUNDDOWN(IFERROR((SUM(X71:AA71))*AO71/AN71+AB71*Defaults!$C$22,0),0))</f>
        <v/>
      </c>
      <c r="AY71" s="103" t="b">
        <f>IF(AND(NOT(ISBLANK(AN71)),AN71&lt;40),ROUNDDOWN(AP71*Defaults!E$22*AC71,0))</f>
        <v>0</v>
      </c>
      <c r="AZ71" s="430" t="str">
        <f t="shared" si="1"/>
        <v/>
      </c>
      <c r="BA71" s="431" t="b">
        <f t="shared" si="3"/>
        <v>0</v>
      </c>
      <c r="BB71" s="432" t="str">
        <f>IF(S71=Defaults!$B$15,AZ71,IF(S71=Defaults!$B$14,MIN(AX71,AY71),IF(S71=Defaults!$B$13,MIN(AV71,AW71),IF(S71=Defaults!$B$12,MIN(AT71,AU71),""))))</f>
        <v/>
      </c>
      <c r="BC71" s="433"/>
      <c r="BD71" s="423"/>
      <c r="BE71" s="434" t="str">
        <f>IFERROR(MAX(0,ROUNDDOWN(IF(BC71=0,BB71-BD71,BC71-BD71),0)),"")</f>
        <v/>
      </c>
      <c r="BF71" s="435" t="e">
        <f>IF(R71=Rural,VLOOKUP(N71,Defaults!$F$10:$I$69,4,FALSE),VLOOKUP(N71,Defaults!$F$10:$I$69,3,FALSE))*ISTEXT(R71)</f>
        <v>#N/A</v>
      </c>
      <c r="BG71" s="435" t="e">
        <f>IF(R71=Rural,VLOOKUP(N71,Defaults!$F$10:$I$69,3,FALSE),IF(BE71/SUM(X71:AB71)&gt;2.46,VLOOKUP(N71,Defaults!$F$10:$I$69,3,FALSE)*(1-MIN(0.3,0.07*((BE71/SUM(X71:AB71))-2.46)/2.46)),VLOOKUP(N71,Defaults!$F$10:$I$69,3,FALSE)))*ISTEXT(R71)</f>
        <v>#VALUE!</v>
      </c>
      <c r="BH71" s="435" t="e">
        <f>BF71*BE71*Lifetime</f>
        <v>#N/A</v>
      </c>
      <c r="BI71" s="435" t="e">
        <f>BG71*BE71*Lifetime</f>
        <v>#VALUE!</v>
      </c>
      <c r="BJ71" s="435" t="e">
        <f>BH71-BI71</f>
        <v>#N/A</v>
      </c>
      <c r="BK71" s="435" t="e">
        <f>$BJ71/Lifetime*VLOOKUP(VLOOKUP($N71,Defaults!$F$11:$K$70,6,FALSE)&amp;"_"&amp;$P71,'Auto GHG'!$C$36:$F$2517,4,FALSE)</f>
        <v>#N/A</v>
      </c>
      <c r="BL71" s="435" t="e">
        <f>$BJ71/Lifetime*VLOOKUP(VLOOKUP($N71,Defaults!$F$11:$K$70,6,FALSE)&amp;"_"&amp;$P71,'Auto Emissions'!$C$38:$P$2665,9,FALSE)/gPlb</f>
        <v>#N/A</v>
      </c>
      <c r="BM71" s="435" t="e">
        <f>$BJ71/Lifetime*VLOOKUP(VLOOKUP($N71,Defaults!$F$11:$K$70,6,FALSE)&amp;"_"&amp;$P71,'Auto Emissions'!$C$38:$P$2665,10,FALSE)/gPlb</f>
        <v>#N/A</v>
      </c>
      <c r="BN71" s="435" t="e">
        <f>$BJ71/Lifetime*VLOOKUP(VLOOKUP($N71,Defaults!$F$11:$K$70,6,FALSE)&amp;"_"&amp;$P71,'Auto Emissions'!$C$38:$P$2665,12,FALSE)/gPlb</f>
        <v>#N/A</v>
      </c>
      <c r="BO71" s="435" t="e">
        <f>$BJ71/Lifetime*VLOOKUP(VLOOKUP($N71,Defaults!$F$11:$K$70,6,FALSE)&amp;"_"&amp;$P71,'Auto Emissions'!$C$38:$P$2665,13,FALSE)/gPlb</f>
        <v>#N/A</v>
      </c>
      <c r="BP71" s="435" t="e">
        <f>$BJ71/Lifetime*VLOOKUP(VLOOKUP($N71,Defaults!$F$10:$K$69,6,FALSE)&amp;"_"&amp;$P71,'Gallon per VMT'!$C$29:$G$2000,5,FALSE)</f>
        <v>#N/A</v>
      </c>
      <c r="BQ71" s="436">
        <f>IF(R71="Rural",Defaults!$C$61,Defaults!$C$60)*ISTEXT(R71)</f>
        <v>0</v>
      </c>
      <c r="BR71" s="436">
        <f>Defaults!$C$60*ISTEXT(R71)</f>
        <v>0</v>
      </c>
      <c r="BS71" s="435" t="e">
        <f>(BQ71-BR71)*BE71*Lifetime</f>
        <v>#VALUE!</v>
      </c>
      <c r="BT71" s="435" t="e">
        <f>BS71*Defaults!$C$64</f>
        <v>#VALUE!</v>
      </c>
      <c r="BU71" s="435" t="e">
        <f>BS71*Defaults!$C$65</f>
        <v>#VALUE!</v>
      </c>
      <c r="BV71" s="435" t="e">
        <f>BS71*Defaults!$C$66</f>
        <v>#VALUE!</v>
      </c>
      <c r="BW71" s="435" t="e">
        <f>BS71*Defaults!$C$67</f>
        <v>#VALUE!</v>
      </c>
      <c r="BX71" s="435" t="e">
        <f>Defaults!$C$73*BE71*Lifetime</f>
        <v>#VALUE!</v>
      </c>
      <c r="BY71" s="435">
        <f>IF($R71=Rural,$BX71*(Defaults!$C$82-Defaults!$C$76),0)</f>
        <v>0</v>
      </c>
      <c r="BZ71" s="435">
        <f>IF($R71=Rural,$BX71*(Defaults!$C$84-Defaults!$C$78),0)</f>
        <v>0</v>
      </c>
      <c r="CA71" s="435">
        <f>IF($R71=Rural,$BX71*(Defaults!$C$83-Defaults!$C$77),0)</f>
        <v>0</v>
      </c>
      <c r="CB71" s="435">
        <f>IF($R71=Rural,$BX71*(Defaults!$C$85-Defaults!$C$79),0)</f>
        <v>0</v>
      </c>
      <c r="CC71" s="435" t="e">
        <f>VLOOKUP(Q71,Defaults!$B$27:$D$40,3,FALSE)*VLOOKUP(O71,Defaults!$B$43:$C$45,2,FALSE)</f>
        <v>#N/A</v>
      </c>
      <c r="CD71" s="430" t="e">
        <f>MIN(SUM(X71:AB71),Defaults!$C$89*BE71)</f>
        <v>#VALUE!</v>
      </c>
      <c r="CE71" s="437" t="e">
        <f>SoilLoss*(CC71/acPha*CD71)</f>
        <v>#N/A</v>
      </c>
      <c r="CF71" s="438" t="e">
        <f>CE71*mwCO2pmwC</f>
        <v>#N/A</v>
      </c>
      <c r="CG71" s="416"/>
    </row>
    <row r="72" spans="2:85" ht="15.6" x14ac:dyDescent="0.3">
      <c r="B72" s="90" t="str">
        <f t="shared" si="2"/>
        <v/>
      </c>
      <c r="C72" s="116" t="str">
        <f>IFERROR("SALC"&amp;LEFT(L72,2)&amp;"_PP"&amp;M72&amp;"_"&amp;VLOOKUP(N72,Defaults!$F$10:$J$69,5,FALSE),"")</f>
        <v/>
      </c>
      <c r="D72" s="91"/>
      <c r="E72" s="98"/>
      <c r="F72" s="98"/>
      <c r="G72" s="92"/>
      <c r="H72" s="92"/>
      <c r="I72" s="92"/>
      <c r="J72" s="96"/>
      <c r="K72" s="94"/>
      <c r="L72" s="97"/>
      <c r="M72" s="97"/>
      <c r="N72" s="96"/>
      <c r="O72" s="97"/>
      <c r="P72" s="97"/>
      <c r="Q72" s="476"/>
      <c r="R72" s="95"/>
      <c r="S72" s="96"/>
      <c r="T72" s="98"/>
      <c r="U72" s="98"/>
      <c r="V72" s="98"/>
      <c r="W72" s="99"/>
      <c r="X72" s="100"/>
      <c r="Y72" s="99"/>
      <c r="Z72" s="99"/>
      <c r="AA72" s="99"/>
      <c r="AB72" s="101"/>
      <c r="AC72" s="102" t="str">
        <f t="shared" si="0"/>
        <v/>
      </c>
      <c r="AD72" s="98"/>
      <c r="AE72" s="96"/>
      <c r="AF72" s="468"/>
      <c r="AG72" s="104"/>
      <c r="AH72" s="469"/>
      <c r="AI72" s="98"/>
      <c r="AJ72" s="96"/>
      <c r="AK72" s="96"/>
      <c r="AL72" s="96"/>
      <c r="AM72" s="98"/>
      <c r="AN72" s="96"/>
      <c r="AO72" s="96"/>
      <c r="AP72" s="96"/>
      <c r="AQ72" s="98"/>
      <c r="AR72" s="96"/>
      <c r="AS72" s="96"/>
      <c r="AT72" s="430" t="str">
        <f>IFERROR(ROUNDDOWN(((X72)*(AF72/AE72)+Y72*(AF72/AE72)*(1-Defaults!$C$49)+Z72*(AF72/AE72)*(1-Defaults!$C$50)+AA72*(AF72/AE72)*(1-Defaults!$C$51)+AB72*Defaults!$C$20),0),"")</f>
        <v/>
      </c>
      <c r="AU72" s="103" t="b">
        <f>IF(AH72&gt;0,MAX(AH72,Defaults!C$20*SUM(AC72)))</f>
        <v>0</v>
      </c>
      <c r="AV72" s="430" t="str">
        <f>IF(AND(ISBLANK(AJ72),ISBLANK(AK72),ISBLANK(AL72)),"",ROUNDDOWN(IFERROR((SUM(X72:AA72))*AK72/AJ72+AB72*Defaults!$C$21,0),0))</f>
        <v/>
      </c>
      <c r="AW72" s="103" t="b">
        <f>IF(AND(NOT(ISBLANK(AJ72)),AJ72&lt;40),ROUNDDOWN(AL72*Defaults!C$21*AC72,0))</f>
        <v>0</v>
      </c>
      <c r="AX72" s="430" t="str">
        <f>IF(AND(ISBLANK(AN72),ISBLANK(AO72),ISBLANK(AP72)),"",ROUNDDOWN(IFERROR((SUM(X72:AA72))*AO72/AN72+AB72*Defaults!$C$22,0),0))</f>
        <v/>
      </c>
      <c r="AY72" s="103" t="b">
        <f>IF(AND(NOT(ISBLANK(AN72)),AN72&lt;40),ROUNDDOWN(AP72*Defaults!E$22*AC72,0))</f>
        <v>0</v>
      </c>
      <c r="AZ72" s="430" t="str">
        <f t="shared" si="1"/>
        <v/>
      </c>
      <c r="BA72" s="431" t="b">
        <f t="shared" si="3"/>
        <v>0</v>
      </c>
      <c r="BB72" s="432" t="str">
        <f>IF(S72=Defaults!$B$15,AZ72,IF(S72=Defaults!$B$14,MIN(AX72,AY72),IF(S72=Defaults!$B$13,MIN(AV72,AW72),IF(S72=Defaults!$B$12,MIN(AT72,AU72),""))))</f>
        <v/>
      </c>
      <c r="BC72" s="104"/>
      <c r="BD72" s="96"/>
      <c r="BE72" s="105" t="str">
        <f t="shared" si="13"/>
        <v/>
      </c>
      <c r="BF72" s="106" t="e">
        <f>IF(R72=Rural,VLOOKUP(N72,Defaults!$F$10:$I$69,4,FALSE),VLOOKUP(N72,Defaults!$F$10:$I$69,3,FALSE))*ISTEXT(R72)</f>
        <v>#N/A</v>
      </c>
      <c r="BG72" s="106" t="e">
        <f>IF(R72=Rural,VLOOKUP(N72,Defaults!$F$10:$I$69,3,FALSE),IF(BE72/SUM(X72:AB72)&gt;2.46,VLOOKUP(N72,Defaults!$F$10:$I$69,3,FALSE)*(1-MIN(0.3,0.07*((BE72/SUM(X72:AB72))-2.46)/2.46)),VLOOKUP(N72,Defaults!$F$10:$I$69,3,FALSE)))*ISTEXT(R72)</f>
        <v>#VALUE!</v>
      </c>
      <c r="BH72" s="106" t="e">
        <f t="shared" si="5"/>
        <v>#N/A</v>
      </c>
      <c r="BI72" s="106" t="e">
        <f t="shared" si="6"/>
        <v>#VALUE!</v>
      </c>
      <c r="BJ72" s="106" t="e">
        <f t="shared" si="7"/>
        <v>#N/A</v>
      </c>
      <c r="BK72" s="106" t="e">
        <f>$BJ72/Lifetime*VLOOKUP(VLOOKUP($N72,Defaults!$F$11:$K$70,6,FALSE)&amp;"_"&amp;$P72,'Auto GHG'!$C$36:$F$2517,4,FALSE)</f>
        <v>#N/A</v>
      </c>
      <c r="BL72" s="106" t="e">
        <f>$BJ72/Lifetime*VLOOKUP(VLOOKUP($N72,Defaults!$F$11:$K$70,6,FALSE)&amp;"_"&amp;$P72,'Auto Emissions'!$C$38:$P$2665,9,FALSE)/gPlb</f>
        <v>#N/A</v>
      </c>
      <c r="BM72" s="106" t="e">
        <f>$BJ72/Lifetime*VLOOKUP(VLOOKUP($N72,Defaults!$F$11:$K$70,6,FALSE)&amp;"_"&amp;$P72,'Auto Emissions'!$C$38:$P$2665,10,FALSE)/gPlb</f>
        <v>#N/A</v>
      </c>
      <c r="BN72" s="106" t="e">
        <f>$BJ72/Lifetime*VLOOKUP(VLOOKUP($N72,Defaults!$F$11:$K$70,6,FALSE)&amp;"_"&amp;$P72,'Auto Emissions'!$C$38:$P$2665,12,FALSE)/gPlb</f>
        <v>#N/A</v>
      </c>
      <c r="BO72" s="106" t="e">
        <f>$BJ72/Lifetime*VLOOKUP(VLOOKUP($N72,Defaults!$F$11:$K$70,6,FALSE)&amp;"_"&amp;$P72,'Auto Emissions'!$C$38:$P$2665,13,FALSE)/gPlb</f>
        <v>#N/A</v>
      </c>
      <c r="BP72" s="106" t="e">
        <f>$BJ72/Lifetime*VLOOKUP(VLOOKUP($N72,Defaults!$F$10:$K$69,6,FALSE)&amp;"_"&amp;$P72,'Gallon per VMT'!$C$29:$G$2000,5,FALSE)</f>
        <v>#N/A</v>
      </c>
      <c r="BQ72" s="107">
        <f>IF(R72="Rural",Defaults!$C$61,Defaults!$C$60)*ISTEXT(R72)</f>
        <v>0</v>
      </c>
      <c r="BR72" s="107">
        <f>Defaults!$C$60*ISTEXT(R72)</f>
        <v>0</v>
      </c>
      <c r="BS72" s="106" t="e">
        <f t="shared" si="8"/>
        <v>#VALUE!</v>
      </c>
      <c r="BT72" s="106" t="e">
        <f>BS72*Defaults!$C$64</f>
        <v>#VALUE!</v>
      </c>
      <c r="BU72" s="106" t="e">
        <f>BS72*Defaults!$C$65</f>
        <v>#VALUE!</v>
      </c>
      <c r="BV72" s="106" t="e">
        <f>BS72*Defaults!$C$66</f>
        <v>#VALUE!</v>
      </c>
      <c r="BW72" s="106" t="e">
        <f>BS72*Defaults!$C$67</f>
        <v>#VALUE!</v>
      </c>
      <c r="BX72" s="106" t="e">
        <f>Defaults!$C$73*BE72*Lifetime</f>
        <v>#VALUE!</v>
      </c>
      <c r="BY72" s="106">
        <f>IF($R72=Rural,$BX72*(Defaults!$C$82-Defaults!$C$76),0)</f>
        <v>0</v>
      </c>
      <c r="BZ72" s="106">
        <f>IF($R72=Rural,$BX72*(Defaults!$C$84-Defaults!$C$78),0)</f>
        <v>0</v>
      </c>
      <c r="CA72" s="106">
        <f>IF($R72=Rural,$BX72*(Defaults!$C$83-Defaults!$C$77),0)</f>
        <v>0</v>
      </c>
      <c r="CB72" s="106">
        <f>IF($R72=Rural,$BX72*(Defaults!$C$85-Defaults!$C$79),0)</f>
        <v>0</v>
      </c>
      <c r="CC72" s="106" t="e">
        <f>VLOOKUP(Q72,Defaults!$B$27:$D$40,3,FALSE)*VLOOKUP(O72,Defaults!$B$43:$C$45,2,FALSE)</f>
        <v>#N/A</v>
      </c>
      <c r="CD72" s="103" t="e">
        <f>MIN(SUM(X72:AB72),Defaults!$C$89*BE72)</f>
        <v>#VALUE!</v>
      </c>
      <c r="CE72" s="108" t="e">
        <f t="shared" si="14"/>
        <v>#N/A</v>
      </c>
      <c r="CF72" s="109" t="e">
        <f t="shared" si="10"/>
        <v>#N/A</v>
      </c>
      <c r="CG72" s="416"/>
    </row>
    <row r="73" spans="2:85" ht="15.6" x14ac:dyDescent="0.3">
      <c r="B73" s="90" t="str">
        <f t="shared" si="2"/>
        <v/>
      </c>
      <c r="C73" s="116" t="str">
        <f>IFERROR("SALC"&amp;LEFT(L73,2)&amp;"_PP"&amp;M73&amp;"_"&amp;VLOOKUP(N73,Defaults!$F$10:$J$69,5,FALSE),"")</f>
        <v/>
      </c>
      <c r="D73" s="91"/>
      <c r="E73" s="98"/>
      <c r="F73" s="98"/>
      <c r="G73" s="92"/>
      <c r="H73" s="92"/>
      <c r="I73" s="92"/>
      <c r="J73" s="96"/>
      <c r="K73" s="94"/>
      <c r="L73" s="97"/>
      <c r="M73" s="97"/>
      <c r="N73" s="96"/>
      <c r="O73" s="97"/>
      <c r="P73" s="97"/>
      <c r="Q73" s="476"/>
      <c r="R73" s="95"/>
      <c r="S73" s="96"/>
      <c r="T73" s="98"/>
      <c r="U73" s="98"/>
      <c r="V73" s="98"/>
      <c r="W73" s="99"/>
      <c r="X73" s="100"/>
      <c r="Y73" s="99"/>
      <c r="Z73" s="99"/>
      <c r="AA73" s="99"/>
      <c r="AB73" s="101"/>
      <c r="AC73" s="102" t="str">
        <f t="shared" si="0"/>
        <v/>
      </c>
      <c r="AD73" s="98"/>
      <c r="AE73" s="96"/>
      <c r="AF73" s="468"/>
      <c r="AG73" s="104"/>
      <c r="AH73" s="469"/>
      <c r="AI73" s="98"/>
      <c r="AJ73" s="96"/>
      <c r="AK73" s="96"/>
      <c r="AL73" s="96"/>
      <c r="AM73" s="98"/>
      <c r="AN73" s="96"/>
      <c r="AO73" s="96"/>
      <c r="AP73" s="96"/>
      <c r="AQ73" s="98"/>
      <c r="AR73" s="96"/>
      <c r="AS73" s="96"/>
      <c r="AT73" s="430" t="str">
        <f>IFERROR(ROUNDDOWN(((X73)*(AF73/AE73)+Y73*(AF73/AE73)*(1-Defaults!$C$49)+Z73*(AF73/AE73)*(1-Defaults!$C$50)+AA73*(AF73/AE73)*(1-Defaults!$C$51)+AB73*Defaults!$C$20),0),"")</f>
        <v/>
      </c>
      <c r="AU73" s="103" t="b">
        <f>IF(AH73&gt;0,MAX(AH73,Defaults!C$20*SUM(AC73)))</f>
        <v>0</v>
      </c>
      <c r="AV73" s="430" t="str">
        <f>IF(AND(ISBLANK(AJ73),ISBLANK(AK73),ISBLANK(AL73)),"",ROUNDDOWN(IFERROR((SUM(X73:AA73))*AK73/AJ73+AB73*Defaults!$C$21,0),0))</f>
        <v/>
      </c>
      <c r="AW73" s="103" t="b">
        <f>IF(AND(NOT(ISBLANK(AJ73)),AJ73&lt;40),ROUNDDOWN(AL73*Defaults!C$21*AC73,0))</f>
        <v>0</v>
      </c>
      <c r="AX73" s="430" t="str">
        <f>IF(AND(ISBLANK(AN73),ISBLANK(AO73),ISBLANK(AP73)),"",ROUNDDOWN(IFERROR((SUM(X73:AA73))*AO73/AN73+AB73*Defaults!$C$22,0),0))</f>
        <v/>
      </c>
      <c r="AY73" s="103" t="b">
        <f>IF(AND(NOT(ISBLANK(AN73)),AN73&lt;40),ROUNDDOWN(AP73*Defaults!E$22*AC73,0))</f>
        <v>0</v>
      </c>
      <c r="AZ73" s="430" t="str">
        <f t="shared" si="1"/>
        <v/>
      </c>
      <c r="BA73" s="431" t="b">
        <f t="shared" si="3"/>
        <v>0</v>
      </c>
      <c r="BB73" s="432" t="str">
        <f>IF(S73=Defaults!$B$15,AZ73,IF(S73=Defaults!$B$14,MIN(AX73,AY73),IF(S73=Defaults!$B$13,MIN(AV73,AW73),IF(S73=Defaults!$B$12,MIN(AT73,AU73),""))))</f>
        <v/>
      </c>
      <c r="BC73" s="104"/>
      <c r="BD73" s="96"/>
      <c r="BE73" s="105" t="str">
        <f t="shared" si="13"/>
        <v/>
      </c>
      <c r="BF73" s="106" t="e">
        <f>IF(R73=Rural,VLOOKUP(N73,Defaults!$F$10:$I$69,4,FALSE),VLOOKUP(N73,Defaults!$F$10:$I$69,3,FALSE))*ISTEXT(R73)</f>
        <v>#N/A</v>
      </c>
      <c r="BG73" s="106" t="e">
        <f>IF(R73=Rural,VLOOKUP(N73,Defaults!$F$10:$I$69,3,FALSE),IF(BE73/SUM(X73:AB73)&gt;2.46,VLOOKUP(N73,Defaults!$F$10:$I$69,3,FALSE)*(1-MIN(0.3,0.07*((BE73/SUM(X73:AB73))-2.46)/2.46)),VLOOKUP(N73,Defaults!$F$10:$I$69,3,FALSE)))*ISTEXT(R73)</f>
        <v>#VALUE!</v>
      </c>
      <c r="BH73" s="106" t="e">
        <f t="shared" si="5"/>
        <v>#N/A</v>
      </c>
      <c r="BI73" s="106" t="e">
        <f t="shared" si="6"/>
        <v>#VALUE!</v>
      </c>
      <c r="BJ73" s="106" t="e">
        <f t="shared" si="7"/>
        <v>#N/A</v>
      </c>
      <c r="BK73" s="106" t="e">
        <f>$BJ73/Lifetime*VLOOKUP(VLOOKUP($N73,Defaults!$F$11:$K$70,6,FALSE)&amp;"_"&amp;$P73,'Auto GHG'!$C$36:$F$2517,4,FALSE)</f>
        <v>#N/A</v>
      </c>
      <c r="BL73" s="106" t="e">
        <f>$BJ73/Lifetime*VLOOKUP(VLOOKUP($N73,Defaults!$F$11:$K$70,6,FALSE)&amp;"_"&amp;$P73,'Auto Emissions'!$C$38:$P$2665,9,FALSE)/gPlb</f>
        <v>#N/A</v>
      </c>
      <c r="BM73" s="106" t="e">
        <f>$BJ73/Lifetime*VLOOKUP(VLOOKUP($N73,Defaults!$F$11:$K$70,6,FALSE)&amp;"_"&amp;$P73,'Auto Emissions'!$C$38:$P$2665,10,FALSE)/gPlb</f>
        <v>#N/A</v>
      </c>
      <c r="BN73" s="106" t="e">
        <f>$BJ73/Lifetime*VLOOKUP(VLOOKUP($N73,Defaults!$F$11:$K$70,6,FALSE)&amp;"_"&amp;$P73,'Auto Emissions'!$C$38:$P$2665,12,FALSE)/gPlb</f>
        <v>#N/A</v>
      </c>
      <c r="BO73" s="106" t="e">
        <f>$BJ73/Lifetime*VLOOKUP(VLOOKUP($N73,Defaults!$F$11:$K$70,6,FALSE)&amp;"_"&amp;$P73,'Auto Emissions'!$C$38:$P$2665,13,FALSE)/gPlb</f>
        <v>#N/A</v>
      </c>
      <c r="BP73" s="106" t="e">
        <f>$BJ73/Lifetime*VLOOKUP(VLOOKUP($N73,Defaults!$F$10:$K$69,6,FALSE)&amp;"_"&amp;$P73,'Gallon per VMT'!$C$29:$G$2000,5,FALSE)</f>
        <v>#N/A</v>
      </c>
      <c r="BQ73" s="107">
        <f>IF(R73="Rural",Defaults!$C$61,Defaults!$C$60)*ISTEXT(R73)</f>
        <v>0</v>
      </c>
      <c r="BR73" s="107">
        <f>Defaults!$C$60*ISTEXT(R73)</f>
        <v>0</v>
      </c>
      <c r="BS73" s="106" t="e">
        <f t="shared" si="8"/>
        <v>#VALUE!</v>
      </c>
      <c r="BT73" s="106" t="e">
        <f>BS73*Defaults!$C$64</f>
        <v>#VALUE!</v>
      </c>
      <c r="BU73" s="106" t="e">
        <f>BS73*Defaults!$C$65</f>
        <v>#VALUE!</v>
      </c>
      <c r="BV73" s="106" t="e">
        <f>BS73*Defaults!$C$66</f>
        <v>#VALUE!</v>
      </c>
      <c r="BW73" s="106" t="e">
        <f>BS73*Defaults!$C$67</f>
        <v>#VALUE!</v>
      </c>
      <c r="BX73" s="106" t="e">
        <f>Defaults!$C$73*BE73*Lifetime</f>
        <v>#VALUE!</v>
      </c>
      <c r="BY73" s="106">
        <f>IF($R73=Rural,$BX73*(Defaults!$C$82-Defaults!$C$76),0)</f>
        <v>0</v>
      </c>
      <c r="BZ73" s="106">
        <f>IF($R73=Rural,$BX73*(Defaults!$C$84-Defaults!$C$78),0)</f>
        <v>0</v>
      </c>
      <c r="CA73" s="106">
        <f>IF($R73=Rural,$BX73*(Defaults!$C$83-Defaults!$C$77),0)</f>
        <v>0</v>
      </c>
      <c r="CB73" s="106">
        <f>IF($R73=Rural,$BX73*(Defaults!$C$85-Defaults!$C$79),0)</f>
        <v>0</v>
      </c>
      <c r="CC73" s="106" t="e">
        <f>VLOOKUP(Q73,Defaults!$B$27:$D$40,3,FALSE)*VLOOKUP(O73,Defaults!$B$43:$C$45,2,FALSE)</f>
        <v>#N/A</v>
      </c>
      <c r="CD73" s="103" t="e">
        <f>MIN(SUM(X73:AB73),Defaults!$C$89*BE73)</f>
        <v>#VALUE!</v>
      </c>
      <c r="CE73" s="108" t="e">
        <f t="shared" si="14"/>
        <v>#N/A</v>
      </c>
      <c r="CF73" s="109" t="e">
        <f t="shared" si="10"/>
        <v>#N/A</v>
      </c>
      <c r="CG73" s="416"/>
    </row>
    <row r="74" spans="2:85" ht="15.6" x14ac:dyDescent="0.3">
      <c r="B74" s="90" t="str">
        <f t="shared" si="2"/>
        <v/>
      </c>
      <c r="C74" s="116" t="str">
        <f>IFERROR("SALC"&amp;LEFT(L74,2)&amp;"_PP"&amp;M74&amp;"_"&amp;VLOOKUP(N74,Defaults!$F$10:$J$69,5,FALSE),"")</f>
        <v/>
      </c>
      <c r="D74" s="91"/>
      <c r="E74" s="98"/>
      <c r="F74" s="98"/>
      <c r="G74" s="92"/>
      <c r="H74" s="92"/>
      <c r="I74" s="92"/>
      <c r="J74" s="96"/>
      <c r="K74" s="94"/>
      <c r="L74" s="97"/>
      <c r="M74" s="97"/>
      <c r="N74" s="96"/>
      <c r="O74" s="97"/>
      <c r="P74" s="97"/>
      <c r="Q74" s="476"/>
      <c r="R74" s="95"/>
      <c r="S74" s="96"/>
      <c r="T74" s="98"/>
      <c r="U74" s="98"/>
      <c r="V74" s="98"/>
      <c r="W74" s="99"/>
      <c r="X74" s="100"/>
      <c r="Y74" s="99"/>
      <c r="Z74" s="99"/>
      <c r="AA74" s="99"/>
      <c r="AB74" s="101"/>
      <c r="AC74" s="102" t="str">
        <f t="shared" si="0"/>
        <v/>
      </c>
      <c r="AD74" s="98"/>
      <c r="AE74" s="96"/>
      <c r="AF74" s="468"/>
      <c r="AG74" s="104"/>
      <c r="AH74" s="469"/>
      <c r="AI74" s="98"/>
      <c r="AJ74" s="96"/>
      <c r="AK74" s="96"/>
      <c r="AL74" s="96"/>
      <c r="AM74" s="98"/>
      <c r="AN74" s="96"/>
      <c r="AO74" s="96"/>
      <c r="AP74" s="96"/>
      <c r="AQ74" s="98"/>
      <c r="AR74" s="96"/>
      <c r="AS74" s="96"/>
      <c r="AT74" s="430" t="str">
        <f>IFERROR(ROUNDDOWN(((X74)*(AF74/AE74)+Y74*(AF74/AE74)*(1-Defaults!$C$49)+Z74*(AF74/AE74)*(1-Defaults!$C$50)+AA74*(AF74/AE74)*(1-Defaults!$C$51)+AB74*Defaults!$C$20),0),"")</f>
        <v/>
      </c>
      <c r="AU74" s="103" t="b">
        <f>IF(AH74&gt;0,MAX(AH74,Defaults!C$20*SUM(AC74)))</f>
        <v>0</v>
      </c>
      <c r="AV74" s="430" t="str">
        <f>IF(AND(ISBLANK(AJ74),ISBLANK(AK74),ISBLANK(AL74)),"",ROUNDDOWN(IFERROR((SUM(X74:AA74))*AK74/AJ74+AB74*Defaults!$C$21,0),0))</f>
        <v/>
      </c>
      <c r="AW74" s="103" t="b">
        <f>IF(AND(NOT(ISBLANK(AJ74)),AJ74&lt;40),ROUNDDOWN(AL74*Defaults!C$21*AC74,0))</f>
        <v>0</v>
      </c>
      <c r="AX74" s="430" t="str">
        <f>IF(AND(ISBLANK(AN74),ISBLANK(AO74),ISBLANK(AP74)),"",ROUNDDOWN(IFERROR((SUM(X74:AA74))*AO74/AN74+AB74*Defaults!$C$22,0),0))</f>
        <v/>
      </c>
      <c r="AY74" s="103" t="b">
        <f>IF(AND(NOT(ISBLANK(AN74)),AN74&lt;40),ROUNDDOWN(AP74*Defaults!E$22*AC74,0))</f>
        <v>0</v>
      </c>
      <c r="AZ74" s="430" t="str">
        <f t="shared" si="1"/>
        <v/>
      </c>
      <c r="BA74" s="431" t="b">
        <f t="shared" si="3"/>
        <v>0</v>
      </c>
      <c r="BB74" s="432" t="str">
        <f>IF(S74=Defaults!$B$15,AZ74,IF(S74=Defaults!$B$14,MIN(AX74,AY74),IF(S74=Defaults!$B$13,MIN(AV74,AW74),IF(S74=Defaults!$B$12,MIN(AT74,AU74),""))))</f>
        <v/>
      </c>
      <c r="BC74" s="104"/>
      <c r="BD74" s="96"/>
      <c r="BE74" s="105" t="str">
        <f t="shared" si="13"/>
        <v/>
      </c>
      <c r="BF74" s="106" t="e">
        <f>IF(R74=Rural,VLOOKUP(N74,Defaults!$F$10:$I$69,4,FALSE),VLOOKUP(N74,Defaults!$F$10:$I$69,3,FALSE))*ISTEXT(R74)</f>
        <v>#N/A</v>
      </c>
      <c r="BG74" s="106" t="e">
        <f>IF(R74=Rural,VLOOKUP(N74,Defaults!$F$10:$I$69,3,FALSE),IF(BE74/SUM(X74:AB74)&gt;2.46,VLOOKUP(N74,Defaults!$F$10:$I$69,3,FALSE)*(1-MIN(0.3,0.07*((BE74/SUM(X74:AB74))-2.46)/2.46)),VLOOKUP(N74,Defaults!$F$10:$I$69,3,FALSE)))*ISTEXT(R74)</f>
        <v>#VALUE!</v>
      </c>
      <c r="BH74" s="106" t="e">
        <f t="shared" si="5"/>
        <v>#N/A</v>
      </c>
      <c r="BI74" s="106" t="e">
        <f t="shared" si="6"/>
        <v>#VALUE!</v>
      </c>
      <c r="BJ74" s="106" t="e">
        <f t="shared" si="7"/>
        <v>#N/A</v>
      </c>
      <c r="BK74" s="106" t="e">
        <f>$BJ74/Lifetime*VLOOKUP(VLOOKUP($N74,Defaults!$F$11:$K$70,6,FALSE)&amp;"_"&amp;$P74,'Auto GHG'!$C$36:$F$2517,4,FALSE)</f>
        <v>#N/A</v>
      </c>
      <c r="BL74" s="106" t="e">
        <f>$BJ74/Lifetime*VLOOKUP(VLOOKUP($N74,Defaults!$F$11:$K$70,6,FALSE)&amp;"_"&amp;$P74,'Auto Emissions'!$C$38:$P$2665,9,FALSE)/gPlb</f>
        <v>#N/A</v>
      </c>
      <c r="BM74" s="106" t="e">
        <f>$BJ74/Lifetime*VLOOKUP(VLOOKUP($N74,Defaults!$F$11:$K$70,6,FALSE)&amp;"_"&amp;$P74,'Auto Emissions'!$C$38:$P$2665,10,FALSE)/gPlb</f>
        <v>#N/A</v>
      </c>
      <c r="BN74" s="106" t="e">
        <f>$BJ74/Lifetime*VLOOKUP(VLOOKUP($N74,Defaults!$F$11:$K$70,6,FALSE)&amp;"_"&amp;$P74,'Auto Emissions'!$C$38:$P$2665,12,FALSE)/gPlb</f>
        <v>#N/A</v>
      </c>
      <c r="BO74" s="106" t="e">
        <f>$BJ74/Lifetime*VLOOKUP(VLOOKUP($N74,Defaults!$F$11:$K$70,6,FALSE)&amp;"_"&amp;$P74,'Auto Emissions'!$C$38:$P$2665,13,FALSE)/gPlb</f>
        <v>#N/A</v>
      </c>
      <c r="BP74" s="106" t="e">
        <f>$BJ74/Lifetime*VLOOKUP(VLOOKUP($N74,Defaults!$F$10:$K$69,6,FALSE)&amp;"_"&amp;$P74,'Gallon per VMT'!$C$29:$G$2000,5,FALSE)</f>
        <v>#N/A</v>
      </c>
      <c r="BQ74" s="107">
        <f>IF(R74="Rural",Defaults!$C$61,Defaults!$C$60)*ISTEXT(R74)</f>
        <v>0</v>
      </c>
      <c r="BR74" s="107">
        <f>Defaults!$C$60*ISTEXT(R74)</f>
        <v>0</v>
      </c>
      <c r="BS74" s="106" t="e">
        <f t="shared" si="8"/>
        <v>#VALUE!</v>
      </c>
      <c r="BT74" s="106" t="e">
        <f>BS74*Defaults!$C$64</f>
        <v>#VALUE!</v>
      </c>
      <c r="BU74" s="106" t="e">
        <f>BS74*Defaults!$C$65</f>
        <v>#VALUE!</v>
      </c>
      <c r="BV74" s="106" t="e">
        <f>BS74*Defaults!$C$66</f>
        <v>#VALUE!</v>
      </c>
      <c r="BW74" s="106" t="e">
        <f>BS74*Defaults!$C$67</f>
        <v>#VALUE!</v>
      </c>
      <c r="BX74" s="106" t="e">
        <f>Defaults!$C$73*BE74*Lifetime</f>
        <v>#VALUE!</v>
      </c>
      <c r="BY74" s="106">
        <f>IF($R74=Rural,$BX74*(Defaults!$C$82-Defaults!$C$76),0)</f>
        <v>0</v>
      </c>
      <c r="BZ74" s="106">
        <f>IF($R74=Rural,$BX74*(Defaults!$C$84-Defaults!$C$78),0)</f>
        <v>0</v>
      </c>
      <c r="CA74" s="106">
        <f>IF($R74=Rural,$BX74*(Defaults!$C$83-Defaults!$C$77),0)</f>
        <v>0</v>
      </c>
      <c r="CB74" s="106">
        <f>IF($R74=Rural,$BX74*(Defaults!$C$85-Defaults!$C$79),0)</f>
        <v>0</v>
      </c>
      <c r="CC74" s="106" t="e">
        <f>VLOOKUP(Q74,Defaults!$B$27:$D$40,3,FALSE)*VLOOKUP(O74,Defaults!$B$43:$C$45,2,FALSE)</f>
        <v>#N/A</v>
      </c>
      <c r="CD74" s="103" t="e">
        <f>MIN(SUM(X74:AB74),Defaults!$C$89*BE74)</f>
        <v>#VALUE!</v>
      </c>
      <c r="CE74" s="108" t="e">
        <f t="shared" si="14"/>
        <v>#N/A</v>
      </c>
      <c r="CF74" s="109" t="e">
        <f t="shared" si="10"/>
        <v>#N/A</v>
      </c>
      <c r="CG74" s="416"/>
    </row>
    <row r="75" spans="2:85" ht="15.6" x14ac:dyDescent="0.3">
      <c r="B75" s="90" t="str">
        <f t="shared" si="2"/>
        <v/>
      </c>
      <c r="C75" s="116" t="str">
        <f>IFERROR("SALC"&amp;LEFT(L75,2)&amp;"_PP"&amp;M75&amp;"_"&amp;VLOOKUP(N75,Defaults!$F$10:$J$69,5,FALSE),"")</f>
        <v/>
      </c>
      <c r="D75" s="91"/>
      <c r="E75" s="98"/>
      <c r="F75" s="98"/>
      <c r="G75" s="92"/>
      <c r="H75" s="92"/>
      <c r="I75" s="92"/>
      <c r="J75" s="96"/>
      <c r="K75" s="94"/>
      <c r="L75" s="97"/>
      <c r="M75" s="97"/>
      <c r="N75" s="96"/>
      <c r="O75" s="97"/>
      <c r="P75" s="97"/>
      <c r="Q75" s="476"/>
      <c r="R75" s="95"/>
      <c r="S75" s="96"/>
      <c r="T75" s="98"/>
      <c r="U75" s="98"/>
      <c r="V75" s="98"/>
      <c r="W75" s="99"/>
      <c r="X75" s="100"/>
      <c r="Y75" s="99"/>
      <c r="Z75" s="99"/>
      <c r="AA75" s="99"/>
      <c r="AB75" s="101"/>
      <c r="AC75" s="102" t="str">
        <f t="shared" si="0"/>
        <v/>
      </c>
      <c r="AD75" s="98"/>
      <c r="AE75" s="96"/>
      <c r="AF75" s="468"/>
      <c r="AG75" s="104"/>
      <c r="AH75" s="469"/>
      <c r="AI75" s="98"/>
      <c r="AJ75" s="96"/>
      <c r="AK75" s="96"/>
      <c r="AL75" s="96"/>
      <c r="AM75" s="98"/>
      <c r="AN75" s="96"/>
      <c r="AO75" s="96"/>
      <c r="AP75" s="96"/>
      <c r="AQ75" s="98"/>
      <c r="AR75" s="96"/>
      <c r="AS75" s="96"/>
      <c r="AT75" s="430" t="str">
        <f>IFERROR(ROUNDDOWN(((X75)*(AF75/AE75)+Y75*(AF75/AE75)*(1-Defaults!$C$49)+Z75*(AF75/AE75)*(1-Defaults!$C$50)+AA75*(AF75/AE75)*(1-Defaults!$C$51)+AB75*Defaults!$C$20),0),"")</f>
        <v/>
      </c>
      <c r="AU75" s="103" t="b">
        <f>IF(AH75&gt;0,MAX(AH75,Defaults!C$20*SUM(AC75)))</f>
        <v>0</v>
      </c>
      <c r="AV75" s="430" t="str">
        <f>IF(AND(ISBLANK(AJ75),ISBLANK(AK75),ISBLANK(AL75)),"",ROUNDDOWN(IFERROR((SUM(X75:AA75))*AK75/AJ75+AB75*Defaults!$C$21,0),0))</f>
        <v/>
      </c>
      <c r="AW75" s="103" t="b">
        <f>IF(AND(NOT(ISBLANK(AJ75)),AJ75&lt;40),ROUNDDOWN(AL75*Defaults!C$21*AC75,0))</f>
        <v>0</v>
      </c>
      <c r="AX75" s="430" t="str">
        <f>IF(AND(ISBLANK(AN75),ISBLANK(AO75),ISBLANK(AP75)),"",ROUNDDOWN(IFERROR((SUM(X75:AA75))*AO75/AN75+AB75*Defaults!$C$22,0),0))</f>
        <v/>
      </c>
      <c r="AY75" s="103" t="b">
        <f>IF(AND(NOT(ISBLANK(AN75)),AN75&lt;40),ROUNDDOWN(AP75*Defaults!E$22*AC75,0))</f>
        <v>0</v>
      </c>
      <c r="AZ75" s="430" t="str">
        <f t="shared" si="1"/>
        <v/>
      </c>
      <c r="BA75" s="431" t="b">
        <f t="shared" si="3"/>
        <v>0</v>
      </c>
      <c r="BB75" s="432" t="str">
        <f>IF(S75=Defaults!$B$15,AZ75,IF(S75=Defaults!$B$14,MIN(AX75,AY75),IF(S75=Defaults!$B$13,MIN(AV75,AW75),IF(S75=Defaults!$B$12,MIN(AT75,AU75),""))))</f>
        <v/>
      </c>
      <c r="BC75" s="104"/>
      <c r="BD75" s="96"/>
      <c r="BE75" s="105" t="str">
        <f t="shared" si="13"/>
        <v/>
      </c>
      <c r="BF75" s="106" t="e">
        <f>IF(R75=Rural,VLOOKUP(N75,Defaults!$F$10:$I$69,4,FALSE),VLOOKUP(N75,Defaults!$F$10:$I$69,3,FALSE))*ISTEXT(R75)</f>
        <v>#N/A</v>
      </c>
      <c r="BG75" s="106" t="e">
        <f>IF(R75=Rural,VLOOKUP(N75,Defaults!$F$10:$I$69,3,FALSE),IF(BE75/SUM(X75:AB75)&gt;2.46,VLOOKUP(N75,Defaults!$F$10:$I$69,3,FALSE)*(1-MIN(0.3,0.07*((BE75/SUM(X75:AB75))-2.46)/2.46)),VLOOKUP(N75,Defaults!$F$10:$I$69,3,FALSE)))*ISTEXT(R75)</f>
        <v>#VALUE!</v>
      </c>
      <c r="BH75" s="106" t="e">
        <f t="shared" si="5"/>
        <v>#N/A</v>
      </c>
      <c r="BI75" s="106" t="e">
        <f t="shared" si="6"/>
        <v>#VALUE!</v>
      </c>
      <c r="BJ75" s="106" t="e">
        <f t="shared" si="7"/>
        <v>#N/A</v>
      </c>
      <c r="BK75" s="106" t="e">
        <f>$BJ75/Lifetime*VLOOKUP(VLOOKUP($N75,Defaults!$F$11:$K$70,6,FALSE)&amp;"_"&amp;$P75,'Auto GHG'!$C$36:$F$2517,4,FALSE)</f>
        <v>#N/A</v>
      </c>
      <c r="BL75" s="106" t="e">
        <f>$BJ75/Lifetime*VLOOKUP(VLOOKUP($N75,Defaults!$F$11:$K$70,6,FALSE)&amp;"_"&amp;$P75,'Auto Emissions'!$C$38:$P$2665,9,FALSE)/gPlb</f>
        <v>#N/A</v>
      </c>
      <c r="BM75" s="106" t="e">
        <f>$BJ75/Lifetime*VLOOKUP(VLOOKUP($N75,Defaults!$F$11:$K$70,6,FALSE)&amp;"_"&amp;$P75,'Auto Emissions'!$C$38:$P$2665,10,FALSE)/gPlb</f>
        <v>#N/A</v>
      </c>
      <c r="BN75" s="106" t="e">
        <f>$BJ75/Lifetime*VLOOKUP(VLOOKUP($N75,Defaults!$F$11:$K$70,6,FALSE)&amp;"_"&amp;$P75,'Auto Emissions'!$C$38:$P$2665,12,FALSE)/gPlb</f>
        <v>#N/A</v>
      </c>
      <c r="BO75" s="106" t="e">
        <f>$BJ75/Lifetime*VLOOKUP(VLOOKUP($N75,Defaults!$F$11:$K$70,6,FALSE)&amp;"_"&amp;$P75,'Auto Emissions'!$C$38:$P$2665,13,FALSE)/gPlb</f>
        <v>#N/A</v>
      </c>
      <c r="BP75" s="106" t="e">
        <f>$BJ75/Lifetime*VLOOKUP(VLOOKUP($N75,Defaults!$F$10:$K$69,6,FALSE)&amp;"_"&amp;$P75,'Gallon per VMT'!$C$29:$G$2000,5,FALSE)</f>
        <v>#N/A</v>
      </c>
      <c r="BQ75" s="107">
        <f>IF(R75="Rural",Defaults!$C$61,Defaults!$C$60)*ISTEXT(R75)</f>
        <v>0</v>
      </c>
      <c r="BR75" s="107">
        <f>Defaults!$C$60*ISTEXT(R75)</f>
        <v>0</v>
      </c>
      <c r="BS75" s="106" t="e">
        <f t="shared" si="8"/>
        <v>#VALUE!</v>
      </c>
      <c r="BT75" s="106" t="e">
        <f>BS75*Defaults!$C$64</f>
        <v>#VALUE!</v>
      </c>
      <c r="BU75" s="106" t="e">
        <f>BS75*Defaults!$C$65</f>
        <v>#VALUE!</v>
      </c>
      <c r="BV75" s="106" t="e">
        <f>BS75*Defaults!$C$66</f>
        <v>#VALUE!</v>
      </c>
      <c r="BW75" s="106" t="e">
        <f>BS75*Defaults!$C$67</f>
        <v>#VALUE!</v>
      </c>
      <c r="BX75" s="106" t="e">
        <f>Defaults!$C$73*BE75*Lifetime</f>
        <v>#VALUE!</v>
      </c>
      <c r="BY75" s="106">
        <f>IF($R75=Rural,$BX75*(Defaults!$C$82-Defaults!$C$76),0)</f>
        <v>0</v>
      </c>
      <c r="BZ75" s="106">
        <f>IF($R75=Rural,$BX75*(Defaults!$C$84-Defaults!$C$78),0)</f>
        <v>0</v>
      </c>
      <c r="CA75" s="106">
        <f>IF($R75=Rural,$BX75*(Defaults!$C$83-Defaults!$C$77),0)</f>
        <v>0</v>
      </c>
      <c r="CB75" s="106">
        <f>IF($R75=Rural,$BX75*(Defaults!$C$85-Defaults!$C$79),0)</f>
        <v>0</v>
      </c>
      <c r="CC75" s="106" t="e">
        <f>VLOOKUP(Q75,Defaults!$B$27:$D$40,3,FALSE)*VLOOKUP(O75,Defaults!$B$43:$C$45,2,FALSE)</f>
        <v>#N/A</v>
      </c>
      <c r="CD75" s="103" t="e">
        <f>MIN(SUM(X75:AB75),Defaults!$C$89*BE75)</f>
        <v>#VALUE!</v>
      </c>
      <c r="CE75" s="108" t="e">
        <f t="shared" si="14"/>
        <v>#N/A</v>
      </c>
      <c r="CF75" s="109" t="e">
        <f t="shared" si="10"/>
        <v>#N/A</v>
      </c>
      <c r="CG75" s="416"/>
    </row>
    <row r="76" spans="2:85" ht="15.6" x14ac:dyDescent="0.3">
      <c r="B76" s="90" t="str">
        <f t="shared" si="2"/>
        <v/>
      </c>
      <c r="C76" s="116" t="str">
        <f>IFERROR("SALC"&amp;LEFT(L76,2)&amp;"_PP"&amp;M76&amp;"_"&amp;VLOOKUP(N76,Defaults!$F$10:$J$69,5,FALSE),"")</f>
        <v/>
      </c>
      <c r="D76" s="91"/>
      <c r="E76" s="98"/>
      <c r="F76" s="98"/>
      <c r="G76" s="92"/>
      <c r="H76" s="92"/>
      <c r="I76" s="92"/>
      <c r="J76" s="96"/>
      <c r="K76" s="94"/>
      <c r="L76" s="97"/>
      <c r="M76" s="97"/>
      <c r="N76" s="96"/>
      <c r="O76" s="97"/>
      <c r="P76" s="97"/>
      <c r="Q76" s="476"/>
      <c r="R76" s="95"/>
      <c r="S76" s="96"/>
      <c r="T76" s="98"/>
      <c r="U76" s="98"/>
      <c r="V76" s="98"/>
      <c r="W76" s="99"/>
      <c r="X76" s="100"/>
      <c r="Y76" s="99"/>
      <c r="Z76" s="99"/>
      <c r="AA76" s="99"/>
      <c r="AB76" s="101"/>
      <c r="AC76" s="102" t="str">
        <f t="shared" si="0"/>
        <v/>
      </c>
      <c r="AD76" s="98"/>
      <c r="AE76" s="96"/>
      <c r="AF76" s="468"/>
      <c r="AG76" s="104"/>
      <c r="AH76" s="469"/>
      <c r="AI76" s="98"/>
      <c r="AJ76" s="96"/>
      <c r="AK76" s="96"/>
      <c r="AL76" s="96"/>
      <c r="AM76" s="98"/>
      <c r="AN76" s="96"/>
      <c r="AO76" s="96"/>
      <c r="AP76" s="96"/>
      <c r="AQ76" s="98"/>
      <c r="AR76" s="96"/>
      <c r="AS76" s="96"/>
      <c r="AT76" s="430" t="str">
        <f>IFERROR(ROUNDDOWN(((X76)*(AF76/AE76)+Y76*(AF76/AE76)*(1-Defaults!$C$49)+Z76*(AF76/AE76)*(1-Defaults!$C$50)+AA76*(AF76/AE76)*(1-Defaults!$C$51)+AB76*Defaults!$C$20),0),"")</f>
        <v/>
      </c>
      <c r="AU76" s="103" t="b">
        <f>IF(AH76&gt;0,MAX(AH76,Defaults!C$20*SUM(AC76)))</f>
        <v>0</v>
      </c>
      <c r="AV76" s="430" t="str">
        <f>IF(AND(ISBLANK(AJ76),ISBLANK(AK76),ISBLANK(AL76)),"",ROUNDDOWN(IFERROR((SUM(X76:AA76))*AK76/AJ76+AB76*Defaults!$C$21,0),0))</f>
        <v/>
      </c>
      <c r="AW76" s="103" t="b">
        <f>IF(AND(NOT(ISBLANK(AJ76)),AJ76&lt;40),ROUNDDOWN(AL76*Defaults!C$21*AC76,0))</f>
        <v>0</v>
      </c>
      <c r="AX76" s="430" t="str">
        <f>IF(AND(ISBLANK(AN76),ISBLANK(AO76),ISBLANK(AP76)),"",ROUNDDOWN(IFERROR((SUM(X76:AA76))*AO76/AN76+AB76*Defaults!$C$22,0),0))</f>
        <v/>
      </c>
      <c r="AY76" s="103" t="b">
        <f>IF(AND(NOT(ISBLANK(AN76)),AN76&lt;40),ROUNDDOWN(AP76*Defaults!E$22*AC76,0))</f>
        <v>0</v>
      </c>
      <c r="AZ76" s="430" t="str">
        <f t="shared" si="1"/>
        <v/>
      </c>
      <c r="BA76" s="431" t="b">
        <f t="shared" si="3"/>
        <v>0</v>
      </c>
      <c r="BB76" s="432" t="str">
        <f>IF(S76=Defaults!$B$15,AZ76,IF(S76=Defaults!$B$14,MIN(AX76,AY76),IF(S76=Defaults!$B$13,MIN(AV76,AW76),IF(S76=Defaults!$B$12,MIN(AT76,AU76),""))))</f>
        <v/>
      </c>
      <c r="BC76" s="104"/>
      <c r="BD76" s="96"/>
      <c r="BE76" s="105" t="str">
        <f t="shared" si="13"/>
        <v/>
      </c>
      <c r="BF76" s="106" t="e">
        <f>IF(R76=Rural,VLOOKUP(N76,Defaults!$F$10:$I$69,4,FALSE),VLOOKUP(N76,Defaults!$F$10:$I$69,3,FALSE))*ISTEXT(R76)</f>
        <v>#N/A</v>
      </c>
      <c r="BG76" s="106" t="e">
        <f>IF(R76=Rural,VLOOKUP(N76,Defaults!$F$10:$I$69,3,FALSE),IF(BE76/SUM(X76:AB76)&gt;2.46,VLOOKUP(N76,Defaults!$F$10:$I$69,3,FALSE)*(1-MIN(0.3,0.07*((BE76/SUM(X76:AB76))-2.46)/2.46)),VLOOKUP(N76,Defaults!$F$10:$I$69,3,FALSE)))*ISTEXT(R76)</f>
        <v>#VALUE!</v>
      </c>
      <c r="BH76" s="106" t="e">
        <f t="shared" si="5"/>
        <v>#N/A</v>
      </c>
      <c r="BI76" s="106" t="e">
        <f t="shared" si="6"/>
        <v>#VALUE!</v>
      </c>
      <c r="BJ76" s="106" t="e">
        <f t="shared" si="7"/>
        <v>#N/A</v>
      </c>
      <c r="BK76" s="106" t="e">
        <f>$BJ76/Lifetime*VLOOKUP(VLOOKUP($N76,Defaults!$F$11:$K$70,6,FALSE)&amp;"_"&amp;$P76,'Auto GHG'!$C$36:$F$2517,4,FALSE)</f>
        <v>#N/A</v>
      </c>
      <c r="BL76" s="106" t="e">
        <f>$BJ76/Lifetime*VLOOKUP(VLOOKUP($N76,Defaults!$F$11:$K$70,6,FALSE)&amp;"_"&amp;$P76,'Auto Emissions'!$C$38:$P$2665,9,FALSE)/gPlb</f>
        <v>#N/A</v>
      </c>
      <c r="BM76" s="106" t="e">
        <f>$BJ76/Lifetime*VLOOKUP(VLOOKUP($N76,Defaults!$F$11:$K$70,6,FALSE)&amp;"_"&amp;$P76,'Auto Emissions'!$C$38:$P$2665,10,FALSE)/gPlb</f>
        <v>#N/A</v>
      </c>
      <c r="BN76" s="106" t="e">
        <f>$BJ76/Lifetime*VLOOKUP(VLOOKUP($N76,Defaults!$F$11:$K$70,6,FALSE)&amp;"_"&amp;$P76,'Auto Emissions'!$C$38:$P$2665,12,FALSE)/gPlb</f>
        <v>#N/A</v>
      </c>
      <c r="BO76" s="106" t="e">
        <f>$BJ76/Lifetime*VLOOKUP(VLOOKUP($N76,Defaults!$F$11:$K$70,6,FALSE)&amp;"_"&amp;$P76,'Auto Emissions'!$C$38:$P$2665,13,FALSE)/gPlb</f>
        <v>#N/A</v>
      </c>
      <c r="BP76" s="106" t="e">
        <f>$BJ76/Lifetime*VLOOKUP(VLOOKUP($N76,Defaults!$F$10:$K$69,6,FALSE)&amp;"_"&amp;$P76,'Gallon per VMT'!$C$29:$G$2000,5,FALSE)</f>
        <v>#N/A</v>
      </c>
      <c r="BQ76" s="107">
        <f>IF(R76="Rural",Defaults!$C$61,Defaults!$C$60)*ISTEXT(R76)</f>
        <v>0</v>
      </c>
      <c r="BR76" s="107">
        <f>Defaults!$C$60*ISTEXT(R76)</f>
        <v>0</v>
      </c>
      <c r="BS76" s="106" t="e">
        <f t="shared" si="8"/>
        <v>#VALUE!</v>
      </c>
      <c r="BT76" s="106" t="e">
        <f>BS76*Defaults!$C$64</f>
        <v>#VALUE!</v>
      </c>
      <c r="BU76" s="106" t="e">
        <f>BS76*Defaults!$C$65</f>
        <v>#VALUE!</v>
      </c>
      <c r="BV76" s="106" t="e">
        <f>BS76*Defaults!$C$66</f>
        <v>#VALUE!</v>
      </c>
      <c r="BW76" s="106" t="e">
        <f>BS76*Defaults!$C$67</f>
        <v>#VALUE!</v>
      </c>
      <c r="BX76" s="106" t="e">
        <f>Defaults!$C$73*BE76*Lifetime</f>
        <v>#VALUE!</v>
      </c>
      <c r="BY76" s="106">
        <f>IF($R76=Rural,$BX76*(Defaults!$C$82-Defaults!$C$76),0)</f>
        <v>0</v>
      </c>
      <c r="BZ76" s="106">
        <f>IF($R76=Rural,$BX76*(Defaults!$C$84-Defaults!$C$78),0)</f>
        <v>0</v>
      </c>
      <c r="CA76" s="106">
        <f>IF($R76=Rural,$BX76*(Defaults!$C$83-Defaults!$C$77),0)</f>
        <v>0</v>
      </c>
      <c r="CB76" s="106">
        <f>IF($R76=Rural,$BX76*(Defaults!$C$85-Defaults!$C$79),0)</f>
        <v>0</v>
      </c>
      <c r="CC76" s="106" t="e">
        <f>VLOOKUP(Q76,Defaults!$B$27:$D$40,3,FALSE)*VLOOKUP(O76,Defaults!$B$43:$C$45,2,FALSE)</f>
        <v>#N/A</v>
      </c>
      <c r="CD76" s="103" t="e">
        <f>MIN(SUM(X76:AB76),Defaults!$C$89*BE76)</f>
        <v>#VALUE!</v>
      </c>
      <c r="CE76" s="108" t="e">
        <f t="shared" si="14"/>
        <v>#N/A</v>
      </c>
      <c r="CF76" s="109" t="e">
        <f t="shared" si="10"/>
        <v>#N/A</v>
      </c>
      <c r="CG76" s="416"/>
    </row>
    <row r="77" spans="2:85" ht="15.6" x14ac:dyDescent="0.3">
      <c r="B77" s="90" t="str">
        <f t="shared" si="2"/>
        <v/>
      </c>
      <c r="C77" s="116" t="str">
        <f>IFERROR("SALC"&amp;LEFT(L77,2)&amp;"_PP"&amp;M77&amp;"_"&amp;VLOOKUP(N77,Defaults!$F$10:$J$69,5,FALSE),"")</f>
        <v/>
      </c>
      <c r="D77" s="91"/>
      <c r="E77" s="98"/>
      <c r="F77" s="98"/>
      <c r="G77" s="92"/>
      <c r="H77" s="92"/>
      <c r="I77" s="92"/>
      <c r="J77" s="96"/>
      <c r="K77" s="94"/>
      <c r="L77" s="97"/>
      <c r="M77" s="97"/>
      <c r="N77" s="96"/>
      <c r="O77" s="97"/>
      <c r="P77" s="97"/>
      <c r="Q77" s="476"/>
      <c r="R77" s="95"/>
      <c r="S77" s="96"/>
      <c r="T77" s="98"/>
      <c r="U77" s="98"/>
      <c r="V77" s="98"/>
      <c r="W77" s="99"/>
      <c r="X77" s="100"/>
      <c r="Y77" s="99"/>
      <c r="Z77" s="99"/>
      <c r="AA77" s="99"/>
      <c r="AB77" s="101"/>
      <c r="AC77" s="102" t="str">
        <f t="shared" si="0"/>
        <v/>
      </c>
      <c r="AD77" s="98"/>
      <c r="AE77" s="96"/>
      <c r="AF77" s="468"/>
      <c r="AG77" s="104"/>
      <c r="AH77" s="469"/>
      <c r="AI77" s="98"/>
      <c r="AJ77" s="96"/>
      <c r="AK77" s="96"/>
      <c r="AL77" s="96"/>
      <c r="AM77" s="98"/>
      <c r="AN77" s="96"/>
      <c r="AO77" s="96"/>
      <c r="AP77" s="96"/>
      <c r="AQ77" s="98"/>
      <c r="AR77" s="96"/>
      <c r="AS77" s="96"/>
      <c r="AT77" s="430" t="str">
        <f>IFERROR(ROUNDDOWN(((X77)*(AF77/AE77)+Y77*(AF77/AE77)*(1-Defaults!$C$49)+Z77*(AF77/AE77)*(1-Defaults!$C$50)+AA77*(AF77/AE77)*(1-Defaults!$C$51)+AB77*Defaults!$C$20),0),"")</f>
        <v/>
      </c>
      <c r="AU77" s="103" t="b">
        <f>IF(AH77&gt;0,MAX(AH77,Defaults!C$20*SUM(AC77)))</f>
        <v>0</v>
      </c>
      <c r="AV77" s="430" t="str">
        <f>IF(AND(ISBLANK(AJ77),ISBLANK(AK77),ISBLANK(AL77)),"",ROUNDDOWN(IFERROR((SUM(X77:AA77))*AK77/AJ77+AB77*Defaults!$C$21,0),0))</f>
        <v/>
      </c>
      <c r="AW77" s="103" t="b">
        <f>IF(AND(NOT(ISBLANK(AJ77)),AJ77&lt;40),ROUNDDOWN(AL77*Defaults!C$21*AC77,0))</f>
        <v>0</v>
      </c>
      <c r="AX77" s="430" t="str">
        <f>IF(AND(ISBLANK(AN77),ISBLANK(AO77),ISBLANK(AP77)),"",ROUNDDOWN(IFERROR((SUM(X77:AA77))*AO77/AN77+AB77*Defaults!$C$22,0),0))</f>
        <v/>
      </c>
      <c r="AY77" s="103" t="b">
        <f>IF(AND(NOT(ISBLANK(AN77)),AN77&lt;40),ROUNDDOWN(AP77*Defaults!E$22*AC77,0))</f>
        <v>0</v>
      </c>
      <c r="AZ77" s="430" t="str">
        <f t="shared" si="1"/>
        <v/>
      </c>
      <c r="BA77" s="431" t="b">
        <f t="shared" si="3"/>
        <v>0</v>
      </c>
      <c r="BB77" s="432" t="str">
        <f>IF(S77=Defaults!$B$15,AZ77,IF(S77=Defaults!$B$14,MIN(AX77,AY77),IF(S77=Defaults!$B$13,MIN(AV77,AW77),IF(S77=Defaults!$B$12,MIN(AT77,AU77),""))))</f>
        <v/>
      </c>
      <c r="BC77" s="104"/>
      <c r="BD77" s="96"/>
      <c r="BE77" s="105" t="str">
        <f t="shared" si="13"/>
        <v/>
      </c>
      <c r="BF77" s="106" t="e">
        <f>IF(R77=Rural,VLOOKUP(N77,Defaults!$F$10:$I$69,4,FALSE),VLOOKUP(N77,Defaults!$F$10:$I$69,3,FALSE))*ISTEXT(R77)</f>
        <v>#N/A</v>
      </c>
      <c r="BG77" s="106" t="e">
        <f>IF(R77=Rural,VLOOKUP(N77,Defaults!$F$10:$I$69,3,FALSE),IF(BE77/SUM(X77:AB77)&gt;2.46,VLOOKUP(N77,Defaults!$F$10:$I$69,3,FALSE)*(1-MIN(0.3,0.07*((BE77/SUM(X77:AB77))-2.46)/2.46)),VLOOKUP(N77,Defaults!$F$10:$I$69,3,FALSE)))*ISTEXT(R77)</f>
        <v>#VALUE!</v>
      </c>
      <c r="BH77" s="106" t="e">
        <f t="shared" si="5"/>
        <v>#N/A</v>
      </c>
      <c r="BI77" s="106" t="e">
        <f t="shared" si="6"/>
        <v>#VALUE!</v>
      </c>
      <c r="BJ77" s="106" t="e">
        <f t="shared" si="7"/>
        <v>#N/A</v>
      </c>
      <c r="BK77" s="106" t="e">
        <f>$BJ77/Lifetime*VLOOKUP(VLOOKUP($N77,Defaults!$F$11:$K$70,6,FALSE)&amp;"_"&amp;$P77,'Auto GHG'!$C$36:$F$2517,4,FALSE)</f>
        <v>#N/A</v>
      </c>
      <c r="BL77" s="106" t="e">
        <f>$BJ77/Lifetime*VLOOKUP(VLOOKUP($N77,Defaults!$F$11:$K$70,6,FALSE)&amp;"_"&amp;$P77,'Auto Emissions'!$C$38:$P$2665,9,FALSE)/gPlb</f>
        <v>#N/A</v>
      </c>
      <c r="BM77" s="106" t="e">
        <f>$BJ77/Lifetime*VLOOKUP(VLOOKUP($N77,Defaults!$F$11:$K$70,6,FALSE)&amp;"_"&amp;$P77,'Auto Emissions'!$C$38:$P$2665,10,FALSE)/gPlb</f>
        <v>#N/A</v>
      </c>
      <c r="BN77" s="106" t="e">
        <f>$BJ77/Lifetime*VLOOKUP(VLOOKUP($N77,Defaults!$F$11:$K$70,6,FALSE)&amp;"_"&amp;$P77,'Auto Emissions'!$C$38:$P$2665,12,FALSE)/gPlb</f>
        <v>#N/A</v>
      </c>
      <c r="BO77" s="106" t="e">
        <f>$BJ77/Lifetime*VLOOKUP(VLOOKUP($N77,Defaults!$F$11:$K$70,6,FALSE)&amp;"_"&amp;$P77,'Auto Emissions'!$C$38:$P$2665,13,FALSE)/gPlb</f>
        <v>#N/A</v>
      </c>
      <c r="BP77" s="106" t="e">
        <f>$BJ77/Lifetime*VLOOKUP(VLOOKUP($N77,Defaults!$F$10:$K$69,6,FALSE)&amp;"_"&amp;$P77,'Gallon per VMT'!$C$29:$G$2000,5,FALSE)</f>
        <v>#N/A</v>
      </c>
      <c r="BQ77" s="107">
        <f>IF(R77="Rural",Defaults!$C$61,Defaults!$C$60)*ISTEXT(R77)</f>
        <v>0</v>
      </c>
      <c r="BR77" s="107">
        <f>Defaults!$C$60*ISTEXT(R77)</f>
        <v>0</v>
      </c>
      <c r="BS77" s="106" t="e">
        <f t="shared" si="8"/>
        <v>#VALUE!</v>
      </c>
      <c r="BT77" s="106" t="e">
        <f>BS77*Defaults!$C$64</f>
        <v>#VALUE!</v>
      </c>
      <c r="BU77" s="106" t="e">
        <f>BS77*Defaults!$C$65</f>
        <v>#VALUE!</v>
      </c>
      <c r="BV77" s="106" t="e">
        <f>BS77*Defaults!$C$66</f>
        <v>#VALUE!</v>
      </c>
      <c r="BW77" s="106" t="e">
        <f>BS77*Defaults!$C$67</f>
        <v>#VALUE!</v>
      </c>
      <c r="BX77" s="106" t="e">
        <f>Defaults!$C$73*BE77*Lifetime</f>
        <v>#VALUE!</v>
      </c>
      <c r="BY77" s="106">
        <f>IF($R77=Rural,$BX77*(Defaults!$C$82-Defaults!$C$76),0)</f>
        <v>0</v>
      </c>
      <c r="BZ77" s="106">
        <f>IF($R77=Rural,$BX77*(Defaults!$C$84-Defaults!$C$78),0)</f>
        <v>0</v>
      </c>
      <c r="CA77" s="106">
        <f>IF($R77=Rural,$BX77*(Defaults!$C$83-Defaults!$C$77),0)</f>
        <v>0</v>
      </c>
      <c r="CB77" s="106">
        <f>IF($R77=Rural,$BX77*(Defaults!$C$85-Defaults!$C$79),0)</f>
        <v>0</v>
      </c>
      <c r="CC77" s="106" t="e">
        <f>VLOOKUP(Q77,Defaults!$B$27:$D$40,3,FALSE)*VLOOKUP(O77,Defaults!$B$43:$C$45,2,FALSE)</f>
        <v>#N/A</v>
      </c>
      <c r="CD77" s="103" t="e">
        <f>MIN(SUM(X77:AB77),Defaults!$C$89*BE77)</f>
        <v>#VALUE!</v>
      </c>
      <c r="CE77" s="108" t="e">
        <f t="shared" si="14"/>
        <v>#N/A</v>
      </c>
      <c r="CF77" s="109" t="e">
        <f t="shared" si="10"/>
        <v>#N/A</v>
      </c>
      <c r="CG77" s="416"/>
    </row>
    <row r="78" spans="2:85" ht="15.6" x14ac:dyDescent="0.3">
      <c r="B78" s="90" t="str">
        <f t="shared" si="2"/>
        <v/>
      </c>
      <c r="C78" s="116" t="str">
        <f>IFERROR("SALC"&amp;LEFT(L78,2)&amp;"_PP"&amp;M78&amp;"_"&amp;VLOOKUP(N78,Defaults!$F$10:$J$69,5,FALSE),"")</f>
        <v/>
      </c>
      <c r="D78" s="91"/>
      <c r="E78" s="98"/>
      <c r="F78" s="98"/>
      <c r="G78" s="92"/>
      <c r="H78" s="92"/>
      <c r="I78" s="92"/>
      <c r="J78" s="96"/>
      <c r="K78" s="94"/>
      <c r="L78" s="97"/>
      <c r="M78" s="97"/>
      <c r="N78" s="96"/>
      <c r="O78" s="97"/>
      <c r="P78" s="97"/>
      <c r="Q78" s="476"/>
      <c r="R78" s="95"/>
      <c r="S78" s="96"/>
      <c r="T78" s="98"/>
      <c r="U78" s="98"/>
      <c r="V78" s="98"/>
      <c r="W78" s="99"/>
      <c r="X78" s="100"/>
      <c r="Y78" s="99"/>
      <c r="Z78" s="99"/>
      <c r="AA78" s="99"/>
      <c r="AB78" s="101"/>
      <c r="AC78" s="102" t="str">
        <f t="shared" ref="AC78:AC112" si="15">IF(SUM(W78:AB78)=0,"",SUM(W78:AB78))</f>
        <v/>
      </c>
      <c r="AD78" s="98"/>
      <c r="AE78" s="96"/>
      <c r="AF78" s="468"/>
      <c r="AG78" s="104"/>
      <c r="AH78" s="469"/>
      <c r="AI78" s="98"/>
      <c r="AJ78" s="96"/>
      <c r="AK78" s="96"/>
      <c r="AL78" s="96"/>
      <c r="AM78" s="98"/>
      <c r="AN78" s="96"/>
      <c r="AO78" s="96"/>
      <c r="AP78" s="96"/>
      <c r="AQ78" s="98"/>
      <c r="AR78" s="96"/>
      <c r="AS78" s="96"/>
      <c r="AT78" s="430" t="str">
        <f>IFERROR(ROUNDDOWN(((X78)*(AF78/AE78)+Y78*(AF78/AE78)*(1-Defaults!$C$49)+Z78*(AF78/AE78)*(1-Defaults!$C$50)+AA78*(AF78/AE78)*(1-Defaults!$C$51)+AB78*Defaults!$C$20),0),"")</f>
        <v/>
      </c>
      <c r="AU78" s="103" t="b">
        <f>IF(AH78&gt;0,MAX(AH78,Defaults!C$20*SUM(AC78)))</f>
        <v>0</v>
      </c>
      <c r="AV78" s="430" t="str">
        <f>IF(AND(ISBLANK(AJ78),ISBLANK(AK78),ISBLANK(AL78)),"",ROUNDDOWN(IFERROR((SUM(X78:AA78))*AK78/AJ78+AB78*Defaults!$C$21,0),0))</f>
        <v/>
      </c>
      <c r="AW78" s="103" t="b">
        <f>IF(AND(NOT(ISBLANK(AJ78)),AJ78&lt;40),ROUNDDOWN(AL78*Defaults!C$21*AC78,0))</f>
        <v>0</v>
      </c>
      <c r="AX78" s="430" t="str">
        <f>IF(AND(ISBLANK(AN78),ISBLANK(AO78),ISBLANK(AP78)),"",ROUNDDOWN(IFERROR((SUM(X78:AA78))*AO78/AN78+AB78*Defaults!$C$22,0),0))</f>
        <v/>
      </c>
      <c r="AY78" s="103" t="b">
        <f>IF(AND(NOT(ISBLANK(AN78)),AN78&lt;40),ROUNDDOWN(AP78*Defaults!E$22*AC78,0))</f>
        <v>0</v>
      </c>
      <c r="AZ78" s="430" t="str">
        <f t="shared" ref="AZ78:AZ112" si="16">IF(AND(ISBLANK(AR78),ISBLANK(AS78)),"",ROUNDDOWN(IFERROR((SUM(X78:AB78))*AS78/AR78,0),0))</f>
        <v/>
      </c>
      <c r="BA78" s="431" t="b">
        <f t="shared" si="3"/>
        <v>0</v>
      </c>
      <c r="BB78" s="432" t="str">
        <f>IF(S78=Defaults!$B$15,AZ78,IF(S78=Defaults!$B$14,MIN(AX78,AY78),IF(S78=Defaults!$B$13,MIN(AV78,AW78),IF(S78=Defaults!$B$12,MIN(AT78,AU78),""))))</f>
        <v/>
      </c>
      <c r="BC78" s="104"/>
      <c r="BD78" s="96"/>
      <c r="BE78" s="105" t="str">
        <f t="shared" si="13"/>
        <v/>
      </c>
      <c r="BF78" s="106" t="e">
        <f>IF(R78=Rural,VLOOKUP(N78,Defaults!$F$10:$I$69,4,FALSE),VLOOKUP(N78,Defaults!$F$10:$I$69,3,FALSE))*ISTEXT(R78)</f>
        <v>#N/A</v>
      </c>
      <c r="BG78" s="106" t="e">
        <f>IF(R78=Rural,VLOOKUP(N78,Defaults!$F$10:$I$69,3,FALSE),IF(BE78/SUM(X78:AB78)&gt;2.46,VLOOKUP(N78,Defaults!$F$10:$I$69,3,FALSE)*(1-MIN(0.3,0.07*((BE78/SUM(X78:AB78))-2.46)/2.46)),VLOOKUP(N78,Defaults!$F$10:$I$69,3,FALSE)))*ISTEXT(R78)</f>
        <v>#VALUE!</v>
      </c>
      <c r="BH78" s="106" t="e">
        <f t="shared" si="5"/>
        <v>#N/A</v>
      </c>
      <c r="BI78" s="106" t="e">
        <f t="shared" si="6"/>
        <v>#VALUE!</v>
      </c>
      <c r="BJ78" s="106" t="e">
        <f t="shared" si="7"/>
        <v>#N/A</v>
      </c>
      <c r="BK78" s="106" t="e">
        <f>$BJ78/Lifetime*VLOOKUP(VLOOKUP($N78,Defaults!$F$11:$K$70,6,FALSE)&amp;"_"&amp;$P78,'Auto GHG'!$C$36:$F$2517,4,FALSE)</f>
        <v>#N/A</v>
      </c>
      <c r="BL78" s="106" t="e">
        <f>$BJ78/Lifetime*VLOOKUP(VLOOKUP($N78,Defaults!$F$11:$K$70,6,FALSE)&amp;"_"&amp;$P78,'Auto Emissions'!$C$38:$P$2665,9,FALSE)/gPlb</f>
        <v>#N/A</v>
      </c>
      <c r="BM78" s="106" t="e">
        <f>$BJ78/Lifetime*VLOOKUP(VLOOKUP($N78,Defaults!$F$11:$K$70,6,FALSE)&amp;"_"&amp;$P78,'Auto Emissions'!$C$38:$P$2665,10,FALSE)/gPlb</f>
        <v>#N/A</v>
      </c>
      <c r="BN78" s="106" t="e">
        <f>$BJ78/Lifetime*VLOOKUP(VLOOKUP($N78,Defaults!$F$11:$K$70,6,FALSE)&amp;"_"&amp;$P78,'Auto Emissions'!$C$38:$P$2665,12,FALSE)/gPlb</f>
        <v>#N/A</v>
      </c>
      <c r="BO78" s="106" t="e">
        <f>$BJ78/Lifetime*VLOOKUP(VLOOKUP($N78,Defaults!$F$11:$K$70,6,FALSE)&amp;"_"&amp;$P78,'Auto Emissions'!$C$38:$P$2665,13,FALSE)/gPlb</f>
        <v>#N/A</v>
      </c>
      <c r="BP78" s="106" t="e">
        <f>$BJ78/Lifetime*VLOOKUP(VLOOKUP($N78,Defaults!$F$10:$K$69,6,FALSE)&amp;"_"&amp;$P78,'Gallon per VMT'!$C$29:$G$2000,5,FALSE)</f>
        <v>#N/A</v>
      </c>
      <c r="BQ78" s="107">
        <f>IF(R78="Rural",Defaults!$C$61,Defaults!$C$60)*ISTEXT(R78)</f>
        <v>0</v>
      </c>
      <c r="BR78" s="107">
        <f>Defaults!$C$60*ISTEXT(R78)</f>
        <v>0</v>
      </c>
      <c r="BS78" s="106" t="e">
        <f t="shared" si="8"/>
        <v>#VALUE!</v>
      </c>
      <c r="BT78" s="106" t="e">
        <f>BS78*Defaults!$C$64</f>
        <v>#VALUE!</v>
      </c>
      <c r="BU78" s="106" t="e">
        <f>BS78*Defaults!$C$65</f>
        <v>#VALUE!</v>
      </c>
      <c r="BV78" s="106" t="e">
        <f>BS78*Defaults!$C$66</f>
        <v>#VALUE!</v>
      </c>
      <c r="BW78" s="106" t="e">
        <f>BS78*Defaults!$C$67</f>
        <v>#VALUE!</v>
      </c>
      <c r="BX78" s="106" t="e">
        <f>Defaults!$C$73*BE78*Lifetime</f>
        <v>#VALUE!</v>
      </c>
      <c r="BY78" s="106">
        <f>IF($R78=Rural,$BX78*(Defaults!$C$82-Defaults!$C$76),0)</f>
        <v>0</v>
      </c>
      <c r="BZ78" s="106">
        <f>IF($R78=Rural,$BX78*(Defaults!$C$84-Defaults!$C$78),0)</f>
        <v>0</v>
      </c>
      <c r="CA78" s="106">
        <f>IF($R78=Rural,$BX78*(Defaults!$C$83-Defaults!$C$77),0)</f>
        <v>0</v>
      </c>
      <c r="CB78" s="106">
        <f>IF($R78=Rural,$BX78*(Defaults!$C$85-Defaults!$C$79),0)</f>
        <v>0</v>
      </c>
      <c r="CC78" s="106" t="e">
        <f>VLOOKUP(Q78,Defaults!$B$27:$D$40,3,FALSE)*VLOOKUP(O78,Defaults!$B$43:$C$45,2,FALSE)</f>
        <v>#N/A</v>
      </c>
      <c r="CD78" s="103" t="e">
        <f>MIN(SUM(X78:AB78),Defaults!$C$89*BE78)</f>
        <v>#VALUE!</v>
      </c>
      <c r="CE78" s="108" t="e">
        <f t="shared" si="14"/>
        <v>#N/A</v>
      </c>
      <c r="CF78" s="109" t="e">
        <f t="shared" si="10"/>
        <v>#N/A</v>
      </c>
      <c r="CG78" s="416"/>
    </row>
    <row r="79" spans="2:85" ht="15.6" x14ac:dyDescent="0.3">
      <c r="B79" s="90" t="str">
        <f t="shared" ref="B79:B112" si="17">LEFT(C79,11)</f>
        <v/>
      </c>
      <c r="C79" s="116" t="str">
        <f>IFERROR("SALC"&amp;LEFT(L79,2)&amp;"_PP"&amp;M79&amp;"_"&amp;VLOOKUP(N79,Defaults!$F$10:$J$69,5,FALSE),"")</f>
        <v/>
      </c>
      <c r="D79" s="91"/>
      <c r="E79" s="98"/>
      <c r="F79" s="98"/>
      <c r="G79" s="92"/>
      <c r="H79" s="92"/>
      <c r="I79" s="92"/>
      <c r="J79" s="96"/>
      <c r="K79" s="94"/>
      <c r="L79" s="97"/>
      <c r="M79" s="97"/>
      <c r="N79" s="96"/>
      <c r="O79" s="97"/>
      <c r="P79" s="97"/>
      <c r="Q79" s="476"/>
      <c r="R79" s="95"/>
      <c r="S79" s="96"/>
      <c r="T79" s="98"/>
      <c r="U79" s="98"/>
      <c r="V79" s="98"/>
      <c r="W79" s="99"/>
      <c r="X79" s="100"/>
      <c r="Y79" s="99"/>
      <c r="Z79" s="99"/>
      <c r="AA79" s="99"/>
      <c r="AB79" s="101"/>
      <c r="AC79" s="102" t="str">
        <f t="shared" si="15"/>
        <v/>
      </c>
      <c r="AD79" s="98"/>
      <c r="AE79" s="96"/>
      <c r="AF79" s="468"/>
      <c r="AG79" s="104"/>
      <c r="AH79" s="469"/>
      <c r="AI79" s="98"/>
      <c r="AJ79" s="96"/>
      <c r="AK79" s="96"/>
      <c r="AL79" s="96"/>
      <c r="AM79" s="98"/>
      <c r="AN79" s="96"/>
      <c r="AO79" s="96"/>
      <c r="AP79" s="96"/>
      <c r="AQ79" s="98"/>
      <c r="AR79" s="96"/>
      <c r="AS79" s="96"/>
      <c r="AT79" s="430" t="str">
        <f>IFERROR(ROUNDDOWN(((X79)*(AF79/AE79)+Y79*(AF79/AE79)*(1-Defaults!$C$49)+Z79*(AF79/AE79)*(1-Defaults!$C$50)+AA79*(AF79/AE79)*(1-Defaults!$C$51)+AB79*Defaults!$C$20),0),"")</f>
        <v/>
      </c>
      <c r="AU79" s="103" t="b">
        <f>IF(AH79&gt;0,MAX(AH79,Defaults!C$20*SUM(AC79)))</f>
        <v>0</v>
      </c>
      <c r="AV79" s="430" t="str">
        <f>IF(AND(ISBLANK(AJ79),ISBLANK(AK79),ISBLANK(AL79)),"",ROUNDDOWN(IFERROR((SUM(X79:AA79))*AK79/AJ79+AB79*Defaults!$C$21,0),0))</f>
        <v/>
      </c>
      <c r="AW79" s="103" t="b">
        <f>IF(AND(NOT(ISBLANK(AJ79)),AJ79&lt;40),ROUNDDOWN(AL79*Defaults!C$21*AC79,0))</f>
        <v>0</v>
      </c>
      <c r="AX79" s="430" t="str">
        <f>IF(AND(ISBLANK(AN79),ISBLANK(AO79),ISBLANK(AP79)),"",ROUNDDOWN(IFERROR((SUM(X79:AA79))*AO79/AN79+AB79*Defaults!$C$22,0),0))</f>
        <v/>
      </c>
      <c r="AY79" s="103" t="b">
        <f>IF(AND(NOT(ISBLANK(AN79)),AN79&lt;40),ROUNDDOWN(AP79*Defaults!E$22*AC79,0))</f>
        <v>0</v>
      </c>
      <c r="AZ79" s="430" t="str">
        <f t="shared" si="16"/>
        <v/>
      </c>
      <c r="BA79" s="431" t="b">
        <f t="shared" ref="BA79:BA112" si="18">IF(AND(NOT(ISBLANK(AR79)),AR79&lt;40),ROUNDDOWN(AS79/AR79*AC79,0))</f>
        <v>0</v>
      </c>
      <c r="BB79" s="432" t="str">
        <f>IF(S79=Defaults!$B$15,AZ79,IF(S79=Defaults!$B$14,MIN(AX79,AY79),IF(S79=Defaults!$B$13,MIN(AV79,AW79),IF(S79=Defaults!$B$12,MIN(AT79,AU79),""))))</f>
        <v/>
      </c>
      <c r="BC79" s="104"/>
      <c r="BD79" s="96"/>
      <c r="BE79" s="105" t="str">
        <f t="shared" si="13"/>
        <v/>
      </c>
      <c r="BF79" s="106" t="e">
        <f>IF(R79=Rural,VLOOKUP(N79,Defaults!$F$10:$I$69,4,FALSE),VLOOKUP(N79,Defaults!$F$10:$I$69,3,FALSE))*ISTEXT(R79)</f>
        <v>#N/A</v>
      </c>
      <c r="BG79" s="106" t="e">
        <f>IF(R79=Rural,VLOOKUP(N79,Defaults!$F$10:$I$69,3,FALSE),IF(BE79/SUM(X79:AB79)&gt;2.46,VLOOKUP(N79,Defaults!$F$10:$I$69,3,FALSE)*(1-MIN(0.3,0.07*((BE79/SUM(X79:AB79))-2.46)/2.46)),VLOOKUP(N79,Defaults!$F$10:$I$69,3,FALSE)))*ISTEXT(R79)</f>
        <v>#VALUE!</v>
      </c>
      <c r="BH79" s="106" t="e">
        <f t="shared" si="5"/>
        <v>#N/A</v>
      </c>
      <c r="BI79" s="106" t="e">
        <f t="shared" si="6"/>
        <v>#VALUE!</v>
      </c>
      <c r="BJ79" s="106" t="e">
        <f t="shared" si="7"/>
        <v>#N/A</v>
      </c>
      <c r="BK79" s="106" t="e">
        <f>$BJ79/Lifetime*VLOOKUP(VLOOKUP($N79,Defaults!$F$11:$K$70,6,FALSE)&amp;"_"&amp;$P79,'Auto GHG'!$C$36:$F$2517,4,FALSE)</f>
        <v>#N/A</v>
      </c>
      <c r="BL79" s="106" t="e">
        <f>$BJ79/Lifetime*VLOOKUP(VLOOKUP($N79,Defaults!$F$11:$K$70,6,FALSE)&amp;"_"&amp;$P79,'Auto Emissions'!$C$38:$P$2665,9,FALSE)/gPlb</f>
        <v>#N/A</v>
      </c>
      <c r="BM79" s="106" t="e">
        <f>$BJ79/Lifetime*VLOOKUP(VLOOKUP($N79,Defaults!$F$11:$K$70,6,FALSE)&amp;"_"&amp;$P79,'Auto Emissions'!$C$38:$P$2665,10,FALSE)/gPlb</f>
        <v>#N/A</v>
      </c>
      <c r="BN79" s="106" t="e">
        <f>$BJ79/Lifetime*VLOOKUP(VLOOKUP($N79,Defaults!$F$11:$K$70,6,FALSE)&amp;"_"&amp;$P79,'Auto Emissions'!$C$38:$P$2665,12,FALSE)/gPlb</f>
        <v>#N/A</v>
      </c>
      <c r="BO79" s="106" t="e">
        <f>$BJ79/Lifetime*VLOOKUP(VLOOKUP($N79,Defaults!$F$11:$K$70,6,FALSE)&amp;"_"&amp;$P79,'Auto Emissions'!$C$38:$P$2665,13,FALSE)/gPlb</f>
        <v>#N/A</v>
      </c>
      <c r="BP79" s="106" t="e">
        <f>$BJ79/Lifetime*VLOOKUP(VLOOKUP($N79,Defaults!$F$10:$K$69,6,FALSE)&amp;"_"&amp;$P79,'Gallon per VMT'!$C$29:$G$2000,5,FALSE)</f>
        <v>#N/A</v>
      </c>
      <c r="BQ79" s="107">
        <f>IF(R79="Rural",Defaults!$C$61,Defaults!$C$60)*ISTEXT(R79)</f>
        <v>0</v>
      </c>
      <c r="BR79" s="107">
        <f>Defaults!$C$60*ISTEXT(R79)</f>
        <v>0</v>
      </c>
      <c r="BS79" s="106" t="e">
        <f t="shared" si="8"/>
        <v>#VALUE!</v>
      </c>
      <c r="BT79" s="106" t="e">
        <f>BS79*Defaults!$C$64</f>
        <v>#VALUE!</v>
      </c>
      <c r="BU79" s="106" t="e">
        <f>BS79*Defaults!$C$65</f>
        <v>#VALUE!</v>
      </c>
      <c r="BV79" s="106" t="e">
        <f>BS79*Defaults!$C$66</f>
        <v>#VALUE!</v>
      </c>
      <c r="BW79" s="106" t="e">
        <f>BS79*Defaults!$C$67</f>
        <v>#VALUE!</v>
      </c>
      <c r="BX79" s="106" t="e">
        <f>Defaults!$C$73*BE79*Lifetime</f>
        <v>#VALUE!</v>
      </c>
      <c r="BY79" s="106">
        <f>IF($R79=Rural,$BX79*(Defaults!$C$82-Defaults!$C$76),0)</f>
        <v>0</v>
      </c>
      <c r="BZ79" s="106">
        <f>IF($R79=Rural,$BX79*(Defaults!$C$84-Defaults!$C$78),0)</f>
        <v>0</v>
      </c>
      <c r="CA79" s="106">
        <f>IF($R79=Rural,$BX79*(Defaults!$C$83-Defaults!$C$77),0)</f>
        <v>0</v>
      </c>
      <c r="CB79" s="106">
        <f>IF($R79=Rural,$BX79*(Defaults!$C$85-Defaults!$C$79),0)</f>
        <v>0</v>
      </c>
      <c r="CC79" s="106" t="e">
        <f>VLOOKUP(Q79,Defaults!$B$27:$D$40,3,FALSE)*VLOOKUP(O79,Defaults!$B$43:$C$45,2,FALSE)</f>
        <v>#N/A</v>
      </c>
      <c r="CD79" s="103" t="e">
        <f>MIN(SUM(X79:AB79),Defaults!$C$89*BE79)</f>
        <v>#VALUE!</v>
      </c>
      <c r="CE79" s="108" t="e">
        <f t="shared" si="14"/>
        <v>#N/A</v>
      </c>
      <c r="CF79" s="109" t="e">
        <f t="shared" si="10"/>
        <v>#N/A</v>
      </c>
      <c r="CG79" s="416"/>
    </row>
    <row r="80" spans="2:85" ht="15.6" x14ac:dyDescent="0.3">
      <c r="B80" s="90" t="str">
        <f t="shared" si="17"/>
        <v/>
      </c>
      <c r="C80" s="116" t="str">
        <f>IFERROR("SALC"&amp;LEFT(L80,2)&amp;"_PP"&amp;M80&amp;"_"&amp;VLOOKUP(N80,Defaults!$F$10:$J$69,5,FALSE),"")</f>
        <v/>
      </c>
      <c r="D80" s="91"/>
      <c r="E80" s="98"/>
      <c r="F80" s="98"/>
      <c r="G80" s="92"/>
      <c r="H80" s="92"/>
      <c r="I80" s="92"/>
      <c r="J80" s="96"/>
      <c r="K80" s="94"/>
      <c r="L80" s="97"/>
      <c r="M80" s="97"/>
      <c r="N80" s="96"/>
      <c r="O80" s="97"/>
      <c r="P80" s="97"/>
      <c r="Q80" s="476"/>
      <c r="R80" s="95"/>
      <c r="S80" s="96"/>
      <c r="T80" s="98"/>
      <c r="U80" s="98"/>
      <c r="V80" s="98"/>
      <c r="W80" s="99"/>
      <c r="X80" s="100"/>
      <c r="Y80" s="99"/>
      <c r="Z80" s="99"/>
      <c r="AA80" s="99"/>
      <c r="AB80" s="101"/>
      <c r="AC80" s="102" t="str">
        <f t="shared" si="15"/>
        <v/>
      </c>
      <c r="AD80" s="98"/>
      <c r="AE80" s="96"/>
      <c r="AF80" s="468"/>
      <c r="AG80" s="104"/>
      <c r="AH80" s="469"/>
      <c r="AI80" s="98"/>
      <c r="AJ80" s="96"/>
      <c r="AK80" s="96"/>
      <c r="AL80" s="96"/>
      <c r="AM80" s="98"/>
      <c r="AN80" s="96"/>
      <c r="AO80" s="96"/>
      <c r="AP80" s="96"/>
      <c r="AQ80" s="98"/>
      <c r="AR80" s="96"/>
      <c r="AS80" s="96"/>
      <c r="AT80" s="430" t="str">
        <f>IFERROR(ROUNDDOWN(((X80)*(AF80/AE80)+Y80*(AF80/AE80)*(1-Defaults!$C$49)+Z80*(AF80/AE80)*(1-Defaults!$C$50)+AA80*(AF80/AE80)*(1-Defaults!$C$51)+AB80*Defaults!$C$20),0),"")</f>
        <v/>
      </c>
      <c r="AU80" s="103" t="b">
        <f>IF(AH80&gt;0,MAX(AH80,Defaults!C$20*SUM(AC80)))</f>
        <v>0</v>
      </c>
      <c r="AV80" s="430" t="str">
        <f>IF(AND(ISBLANK(AJ80),ISBLANK(AK80),ISBLANK(AL80)),"",ROUNDDOWN(IFERROR((SUM(X80:AA80))*AK80/AJ80+AB80*Defaults!$C$21,0),0))</f>
        <v/>
      </c>
      <c r="AW80" s="103" t="b">
        <f>IF(AND(NOT(ISBLANK(AJ80)),AJ80&lt;40),ROUNDDOWN(AL80*Defaults!C$21*AC80,0))</f>
        <v>0</v>
      </c>
      <c r="AX80" s="430" t="str">
        <f>IF(AND(ISBLANK(AN80),ISBLANK(AO80),ISBLANK(AP80)),"",ROUNDDOWN(IFERROR((SUM(X80:AA80))*AO80/AN80+AB80*Defaults!$C$22,0),0))</f>
        <v/>
      </c>
      <c r="AY80" s="103" t="b">
        <f>IF(AND(NOT(ISBLANK(AN80)),AN80&lt;40),ROUNDDOWN(AP80*Defaults!E$22*AC80,0))</f>
        <v>0</v>
      </c>
      <c r="AZ80" s="430" t="str">
        <f t="shared" si="16"/>
        <v/>
      </c>
      <c r="BA80" s="431" t="b">
        <f t="shared" si="18"/>
        <v>0</v>
      </c>
      <c r="BB80" s="432" t="str">
        <f>IF(S80=Defaults!$B$15,AZ80,IF(S80=Defaults!$B$14,MIN(AX80,AY80),IF(S80=Defaults!$B$13,MIN(AV80,AW80),IF(S80=Defaults!$B$12,MIN(AT80,AU80),""))))</f>
        <v/>
      </c>
      <c r="BC80" s="104"/>
      <c r="BD80" s="96"/>
      <c r="BE80" s="105" t="str">
        <f t="shared" si="13"/>
        <v/>
      </c>
      <c r="BF80" s="106" t="e">
        <f>IF(R80=Rural,VLOOKUP(N80,Defaults!$F$10:$I$69,4,FALSE),VLOOKUP(N80,Defaults!$F$10:$I$69,3,FALSE))*ISTEXT(R80)</f>
        <v>#N/A</v>
      </c>
      <c r="BG80" s="106" t="e">
        <f>IF(R80=Rural,VLOOKUP(N80,Defaults!$F$10:$I$69,3,FALSE),IF(BE80/SUM(X80:AB80)&gt;2.46,VLOOKUP(N80,Defaults!$F$10:$I$69,3,FALSE)*(1-MIN(0.3,0.07*((BE80/SUM(X80:AB80))-2.46)/2.46)),VLOOKUP(N80,Defaults!$F$10:$I$69,3,FALSE)))*ISTEXT(R80)</f>
        <v>#VALUE!</v>
      </c>
      <c r="BH80" s="106" t="e">
        <f t="shared" si="5"/>
        <v>#N/A</v>
      </c>
      <c r="BI80" s="106" t="e">
        <f t="shared" si="6"/>
        <v>#VALUE!</v>
      </c>
      <c r="BJ80" s="106" t="e">
        <f t="shared" si="7"/>
        <v>#N/A</v>
      </c>
      <c r="BK80" s="106" t="e">
        <f>$BJ80/Lifetime*VLOOKUP(VLOOKUP($N80,Defaults!$F$11:$K$70,6,FALSE)&amp;"_"&amp;$P80,'Auto GHG'!$C$36:$F$2517,4,FALSE)</f>
        <v>#N/A</v>
      </c>
      <c r="BL80" s="106" t="e">
        <f>$BJ80/Lifetime*VLOOKUP(VLOOKUP($N80,Defaults!$F$11:$K$70,6,FALSE)&amp;"_"&amp;$P80,'Auto Emissions'!$C$38:$P$2665,9,FALSE)/gPlb</f>
        <v>#N/A</v>
      </c>
      <c r="BM80" s="106" t="e">
        <f>$BJ80/Lifetime*VLOOKUP(VLOOKUP($N80,Defaults!$F$11:$K$70,6,FALSE)&amp;"_"&amp;$P80,'Auto Emissions'!$C$38:$P$2665,10,FALSE)/gPlb</f>
        <v>#N/A</v>
      </c>
      <c r="BN80" s="106" t="e">
        <f>$BJ80/Lifetime*VLOOKUP(VLOOKUP($N80,Defaults!$F$11:$K$70,6,FALSE)&amp;"_"&amp;$P80,'Auto Emissions'!$C$38:$P$2665,12,FALSE)/gPlb</f>
        <v>#N/A</v>
      </c>
      <c r="BO80" s="106" t="e">
        <f>$BJ80/Lifetime*VLOOKUP(VLOOKUP($N80,Defaults!$F$11:$K$70,6,FALSE)&amp;"_"&amp;$P80,'Auto Emissions'!$C$38:$P$2665,13,FALSE)/gPlb</f>
        <v>#N/A</v>
      </c>
      <c r="BP80" s="106" t="e">
        <f>$BJ80/Lifetime*VLOOKUP(VLOOKUP($N80,Defaults!$F$10:$K$69,6,FALSE)&amp;"_"&amp;$P80,'Gallon per VMT'!$C$29:$G$2000,5,FALSE)</f>
        <v>#N/A</v>
      </c>
      <c r="BQ80" s="107">
        <f>IF(R80="Rural",Defaults!$C$61,Defaults!$C$60)*ISTEXT(R80)</f>
        <v>0</v>
      </c>
      <c r="BR80" s="107">
        <f>Defaults!$C$60*ISTEXT(R80)</f>
        <v>0</v>
      </c>
      <c r="BS80" s="106" t="e">
        <f t="shared" si="8"/>
        <v>#VALUE!</v>
      </c>
      <c r="BT80" s="106" t="e">
        <f>BS80*Defaults!$C$64</f>
        <v>#VALUE!</v>
      </c>
      <c r="BU80" s="106" t="e">
        <f>BS80*Defaults!$C$65</f>
        <v>#VALUE!</v>
      </c>
      <c r="BV80" s="106" t="e">
        <f>BS80*Defaults!$C$66</f>
        <v>#VALUE!</v>
      </c>
      <c r="BW80" s="106" t="e">
        <f>BS80*Defaults!$C$67</f>
        <v>#VALUE!</v>
      </c>
      <c r="BX80" s="106" t="e">
        <f>Defaults!$C$73*BE80*Lifetime</f>
        <v>#VALUE!</v>
      </c>
      <c r="BY80" s="106">
        <f>IF($R80=Rural,$BX80*(Defaults!$C$82-Defaults!$C$76),0)</f>
        <v>0</v>
      </c>
      <c r="BZ80" s="106">
        <f>IF($R80=Rural,$BX80*(Defaults!$C$84-Defaults!$C$78),0)</f>
        <v>0</v>
      </c>
      <c r="CA80" s="106">
        <f>IF($R80=Rural,$BX80*(Defaults!$C$83-Defaults!$C$77),0)</f>
        <v>0</v>
      </c>
      <c r="CB80" s="106">
        <f>IF($R80=Rural,$BX80*(Defaults!$C$85-Defaults!$C$79),0)</f>
        <v>0</v>
      </c>
      <c r="CC80" s="106" t="e">
        <f>VLOOKUP(Q80,Defaults!$B$27:$D$40,3,FALSE)*VLOOKUP(O80,Defaults!$B$43:$C$45,2,FALSE)</f>
        <v>#N/A</v>
      </c>
      <c r="CD80" s="103" t="e">
        <f>MIN(SUM(X80:AB80),Defaults!$C$89*BE80)</f>
        <v>#VALUE!</v>
      </c>
      <c r="CE80" s="108" t="e">
        <f t="shared" si="14"/>
        <v>#N/A</v>
      </c>
      <c r="CF80" s="109" t="e">
        <f t="shared" si="10"/>
        <v>#N/A</v>
      </c>
      <c r="CG80" s="416"/>
    </row>
    <row r="81" spans="2:85" ht="15.6" x14ac:dyDescent="0.3">
      <c r="B81" s="90" t="str">
        <f t="shared" si="17"/>
        <v/>
      </c>
      <c r="C81" s="116" t="str">
        <f>IFERROR("SALC"&amp;LEFT(L81,2)&amp;"_PP"&amp;M81&amp;"_"&amp;VLOOKUP(N81,Defaults!$F$10:$J$69,5,FALSE),"")</f>
        <v/>
      </c>
      <c r="D81" s="91"/>
      <c r="E81" s="98"/>
      <c r="F81" s="98"/>
      <c r="G81" s="92"/>
      <c r="H81" s="92"/>
      <c r="I81" s="92"/>
      <c r="J81" s="96"/>
      <c r="K81" s="94"/>
      <c r="L81" s="97"/>
      <c r="M81" s="97"/>
      <c r="N81" s="96"/>
      <c r="O81" s="97"/>
      <c r="P81" s="97"/>
      <c r="Q81" s="476"/>
      <c r="R81" s="95"/>
      <c r="S81" s="96"/>
      <c r="T81" s="98"/>
      <c r="U81" s="98"/>
      <c r="V81" s="98"/>
      <c r="W81" s="99"/>
      <c r="X81" s="100"/>
      <c r="Y81" s="99"/>
      <c r="Z81" s="99"/>
      <c r="AA81" s="99"/>
      <c r="AB81" s="101"/>
      <c r="AC81" s="102" t="str">
        <f t="shared" si="15"/>
        <v/>
      </c>
      <c r="AD81" s="98"/>
      <c r="AE81" s="96"/>
      <c r="AF81" s="468"/>
      <c r="AG81" s="104"/>
      <c r="AH81" s="469"/>
      <c r="AI81" s="98"/>
      <c r="AJ81" s="96"/>
      <c r="AK81" s="96"/>
      <c r="AL81" s="96"/>
      <c r="AM81" s="98"/>
      <c r="AN81" s="96"/>
      <c r="AO81" s="96"/>
      <c r="AP81" s="96"/>
      <c r="AQ81" s="98"/>
      <c r="AR81" s="96"/>
      <c r="AS81" s="96"/>
      <c r="AT81" s="430" t="str">
        <f>IFERROR(ROUNDDOWN(((X81)*(AF81/AE81)+Y81*(AF81/AE81)*(1-Defaults!$C$49)+Z81*(AF81/AE81)*(1-Defaults!$C$50)+AA81*(AF81/AE81)*(1-Defaults!$C$51)+AB81*Defaults!$C$20),0),"")</f>
        <v/>
      </c>
      <c r="AU81" s="103" t="b">
        <f>IF(AH81&gt;0,MAX(AH81,Defaults!C$20*SUM(AC81)))</f>
        <v>0</v>
      </c>
      <c r="AV81" s="430" t="str">
        <f>IF(AND(ISBLANK(AJ81),ISBLANK(AK81),ISBLANK(AL81)),"",ROUNDDOWN(IFERROR((SUM(X81:AA81))*AK81/AJ81+AB81*Defaults!$C$21,0),0))</f>
        <v/>
      </c>
      <c r="AW81" s="103" t="b">
        <f>IF(AND(NOT(ISBLANK(AJ81)),AJ81&lt;40),ROUNDDOWN(AL81*Defaults!C$21*AC81,0))</f>
        <v>0</v>
      </c>
      <c r="AX81" s="430" t="str">
        <f>IF(AND(ISBLANK(AN81),ISBLANK(AO81),ISBLANK(AP81)),"",ROUNDDOWN(IFERROR((SUM(X81:AA81))*AO81/AN81+AB81*Defaults!$C$22,0),0))</f>
        <v/>
      </c>
      <c r="AY81" s="103" t="b">
        <f>IF(AND(NOT(ISBLANK(AN81)),AN81&lt;40),ROUNDDOWN(AP81*Defaults!E$22*AC81,0))</f>
        <v>0</v>
      </c>
      <c r="AZ81" s="430" t="str">
        <f t="shared" si="16"/>
        <v/>
      </c>
      <c r="BA81" s="431" t="b">
        <f t="shared" si="18"/>
        <v>0</v>
      </c>
      <c r="BB81" s="432" t="str">
        <f>IF(S81=Defaults!$B$15,AZ81,IF(S81=Defaults!$B$14,MIN(AX81,AY81),IF(S81=Defaults!$B$13,MIN(AV81,AW81),IF(S81=Defaults!$B$12,MIN(AT81,AU81),""))))</f>
        <v/>
      </c>
      <c r="BC81" s="104"/>
      <c r="BD81" s="96"/>
      <c r="BE81" s="105" t="str">
        <f t="shared" si="13"/>
        <v/>
      </c>
      <c r="BF81" s="106" t="e">
        <f>IF(R81=Rural,VLOOKUP(N81,Defaults!$F$10:$I$69,4,FALSE),VLOOKUP(N81,Defaults!$F$10:$I$69,3,FALSE))*ISTEXT(R81)</f>
        <v>#N/A</v>
      </c>
      <c r="BG81" s="106" t="e">
        <f>IF(R81=Rural,VLOOKUP(N81,Defaults!$F$10:$I$69,3,FALSE),IF(BE81/SUM(X81:AB81)&gt;2.46,VLOOKUP(N81,Defaults!$F$10:$I$69,3,FALSE)*(1-MIN(0.3,0.07*((BE81/SUM(X81:AB81))-2.46)/2.46)),VLOOKUP(N81,Defaults!$F$10:$I$69,3,FALSE)))*ISTEXT(R81)</f>
        <v>#VALUE!</v>
      </c>
      <c r="BH81" s="106" t="e">
        <f t="shared" si="5"/>
        <v>#N/A</v>
      </c>
      <c r="BI81" s="106" t="e">
        <f t="shared" si="6"/>
        <v>#VALUE!</v>
      </c>
      <c r="BJ81" s="106" t="e">
        <f t="shared" si="7"/>
        <v>#N/A</v>
      </c>
      <c r="BK81" s="106" t="e">
        <f>$BJ81/Lifetime*VLOOKUP(VLOOKUP($N81,Defaults!$F$11:$K$70,6,FALSE)&amp;"_"&amp;$P81,'Auto GHG'!$C$36:$F$2517,4,FALSE)</f>
        <v>#N/A</v>
      </c>
      <c r="BL81" s="106" t="e">
        <f>$BJ81/Lifetime*VLOOKUP(VLOOKUP($N81,Defaults!$F$11:$K$70,6,FALSE)&amp;"_"&amp;$P81,'Auto Emissions'!$C$38:$P$2665,9,FALSE)/gPlb</f>
        <v>#N/A</v>
      </c>
      <c r="BM81" s="106" t="e">
        <f>$BJ81/Lifetime*VLOOKUP(VLOOKUP($N81,Defaults!$F$11:$K$70,6,FALSE)&amp;"_"&amp;$P81,'Auto Emissions'!$C$38:$P$2665,10,FALSE)/gPlb</f>
        <v>#N/A</v>
      </c>
      <c r="BN81" s="106" t="e">
        <f>$BJ81/Lifetime*VLOOKUP(VLOOKUP($N81,Defaults!$F$11:$K$70,6,FALSE)&amp;"_"&amp;$P81,'Auto Emissions'!$C$38:$P$2665,12,FALSE)/gPlb</f>
        <v>#N/A</v>
      </c>
      <c r="BO81" s="106" t="e">
        <f>$BJ81/Lifetime*VLOOKUP(VLOOKUP($N81,Defaults!$F$11:$K$70,6,FALSE)&amp;"_"&amp;$P81,'Auto Emissions'!$C$38:$P$2665,13,FALSE)/gPlb</f>
        <v>#N/A</v>
      </c>
      <c r="BP81" s="106" t="e">
        <f>$BJ81/Lifetime*VLOOKUP(VLOOKUP($N81,Defaults!$F$10:$K$69,6,FALSE)&amp;"_"&amp;$P81,'Gallon per VMT'!$C$29:$G$2000,5,FALSE)</f>
        <v>#N/A</v>
      </c>
      <c r="BQ81" s="107">
        <f>IF(R81="Rural",Defaults!$C$61,Defaults!$C$60)*ISTEXT(R81)</f>
        <v>0</v>
      </c>
      <c r="BR81" s="107">
        <f>Defaults!$C$60*ISTEXT(R81)</f>
        <v>0</v>
      </c>
      <c r="BS81" s="106" t="e">
        <f t="shared" si="8"/>
        <v>#VALUE!</v>
      </c>
      <c r="BT81" s="106" t="e">
        <f>BS81*Defaults!$C$64</f>
        <v>#VALUE!</v>
      </c>
      <c r="BU81" s="106" t="e">
        <f>BS81*Defaults!$C$65</f>
        <v>#VALUE!</v>
      </c>
      <c r="BV81" s="106" t="e">
        <f>BS81*Defaults!$C$66</f>
        <v>#VALUE!</v>
      </c>
      <c r="BW81" s="106" t="e">
        <f>BS81*Defaults!$C$67</f>
        <v>#VALUE!</v>
      </c>
      <c r="BX81" s="106" t="e">
        <f>Defaults!$C$73*BE81*Lifetime</f>
        <v>#VALUE!</v>
      </c>
      <c r="BY81" s="106">
        <f>IF($R81=Rural,$BX81*(Defaults!$C$82-Defaults!$C$76),0)</f>
        <v>0</v>
      </c>
      <c r="BZ81" s="106">
        <f>IF($R81=Rural,$BX81*(Defaults!$C$84-Defaults!$C$78),0)</f>
        <v>0</v>
      </c>
      <c r="CA81" s="106">
        <f>IF($R81=Rural,$BX81*(Defaults!$C$83-Defaults!$C$77),0)</f>
        <v>0</v>
      </c>
      <c r="CB81" s="106">
        <f>IF($R81=Rural,$BX81*(Defaults!$C$85-Defaults!$C$79),0)</f>
        <v>0</v>
      </c>
      <c r="CC81" s="106" t="e">
        <f>VLOOKUP(Q81,Defaults!$B$27:$D$40,3,FALSE)*VLOOKUP(O81,Defaults!$B$43:$C$45,2,FALSE)</f>
        <v>#N/A</v>
      </c>
      <c r="CD81" s="103" t="e">
        <f>MIN(SUM(X81:AB81),Defaults!$C$89*BE81)</f>
        <v>#VALUE!</v>
      </c>
      <c r="CE81" s="108" t="e">
        <f t="shared" si="14"/>
        <v>#N/A</v>
      </c>
      <c r="CF81" s="109" t="e">
        <f t="shared" si="10"/>
        <v>#N/A</v>
      </c>
      <c r="CG81" s="416"/>
    </row>
    <row r="82" spans="2:85" ht="15.6" x14ac:dyDescent="0.3">
      <c r="B82" s="90" t="str">
        <f t="shared" si="17"/>
        <v/>
      </c>
      <c r="C82" s="116" t="str">
        <f>IFERROR("SALC"&amp;LEFT(L82,2)&amp;"_PP"&amp;M82&amp;"_"&amp;VLOOKUP(N82,Defaults!$F$10:$J$69,5,FALSE),"")</f>
        <v/>
      </c>
      <c r="D82" s="91"/>
      <c r="E82" s="98"/>
      <c r="F82" s="98"/>
      <c r="G82" s="92"/>
      <c r="H82" s="92"/>
      <c r="I82" s="92"/>
      <c r="J82" s="96"/>
      <c r="K82" s="94"/>
      <c r="L82" s="97"/>
      <c r="M82" s="97"/>
      <c r="N82" s="96"/>
      <c r="O82" s="97"/>
      <c r="P82" s="97"/>
      <c r="Q82" s="476"/>
      <c r="R82" s="95"/>
      <c r="S82" s="96"/>
      <c r="T82" s="98"/>
      <c r="U82" s="98"/>
      <c r="V82" s="98"/>
      <c r="W82" s="99"/>
      <c r="X82" s="100"/>
      <c r="Y82" s="99"/>
      <c r="Z82" s="99"/>
      <c r="AA82" s="99"/>
      <c r="AB82" s="101"/>
      <c r="AC82" s="102" t="str">
        <f t="shared" si="15"/>
        <v/>
      </c>
      <c r="AD82" s="98"/>
      <c r="AE82" s="96"/>
      <c r="AF82" s="468"/>
      <c r="AG82" s="104"/>
      <c r="AH82" s="469"/>
      <c r="AI82" s="98"/>
      <c r="AJ82" s="96"/>
      <c r="AK82" s="96"/>
      <c r="AL82" s="96"/>
      <c r="AM82" s="98"/>
      <c r="AN82" s="96"/>
      <c r="AO82" s="96"/>
      <c r="AP82" s="96"/>
      <c r="AQ82" s="98"/>
      <c r="AR82" s="96"/>
      <c r="AS82" s="96"/>
      <c r="AT82" s="430" t="str">
        <f>IFERROR(ROUNDDOWN(((X82)*(AF82/AE82)+Y82*(AF82/AE82)*(1-Defaults!$C$49)+Z82*(AF82/AE82)*(1-Defaults!$C$50)+AA82*(AF82/AE82)*(1-Defaults!$C$51)+AB82*Defaults!$C$20),0),"")</f>
        <v/>
      </c>
      <c r="AU82" s="103" t="b">
        <f>IF(AH82&gt;0,MAX(AH82,Defaults!C$20*SUM(AC82)))</f>
        <v>0</v>
      </c>
      <c r="AV82" s="430" t="str">
        <f>IF(AND(ISBLANK(AJ82),ISBLANK(AK82),ISBLANK(AL82)),"",ROUNDDOWN(IFERROR((SUM(X82:AA82))*AK82/AJ82+AB82*Defaults!$C$21,0),0))</f>
        <v/>
      </c>
      <c r="AW82" s="103" t="b">
        <f>IF(AND(NOT(ISBLANK(AJ82)),AJ82&lt;40),ROUNDDOWN(AL82*Defaults!C$21*AC82,0))</f>
        <v>0</v>
      </c>
      <c r="AX82" s="430" t="str">
        <f>IF(AND(ISBLANK(AN82),ISBLANK(AO82),ISBLANK(AP82)),"",ROUNDDOWN(IFERROR((SUM(X82:AA82))*AO82/AN82+AB82*Defaults!$C$22,0),0))</f>
        <v/>
      </c>
      <c r="AY82" s="103" t="b">
        <f>IF(AND(NOT(ISBLANK(AN82)),AN82&lt;40),ROUNDDOWN(AP82*Defaults!E$22*AC82,0))</f>
        <v>0</v>
      </c>
      <c r="AZ82" s="430" t="str">
        <f t="shared" si="16"/>
        <v/>
      </c>
      <c r="BA82" s="431" t="b">
        <f t="shared" si="18"/>
        <v>0</v>
      </c>
      <c r="BB82" s="432" t="str">
        <f>IF(S82=Defaults!$B$15,AZ82,IF(S82=Defaults!$B$14,MIN(AX82,AY82),IF(S82=Defaults!$B$13,MIN(AV82,AW82),IF(S82=Defaults!$B$12,MIN(AT82,AU82),""))))</f>
        <v/>
      </c>
      <c r="BC82" s="104"/>
      <c r="BD82" s="96"/>
      <c r="BE82" s="105" t="str">
        <f t="shared" si="13"/>
        <v/>
      </c>
      <c r="BF82" s="106" t="e">
        <f>IF(R82=Rural,VLOOKUP(N82,Defaults!$F$10:$I$69,4,FALSE),VLOOKUP(N82,Defaults!$F$10:$I$69,3,FALSE))*ISTEXT(R82)</f>
        <v>#N/A</v>
      </c>
      <c r="BG82" s="106" t="e">
        <f>IF(R82=Rural,VLOOKUP(N82,Defaults!$F$10:$I$69,3,FALSE),IF(BE82/SUM(X82:AB82)&gt;2.46,VLOOKUP(N82,Defaults!$F$10:$I$69,3,FALSE)*(1-MIN(0.3,0.07*((BE82/SUM(X82:AB82))-2.46)/2.46)),VLOOKUP(N82,Defaults!$F$10:$I$69,3,FALSE)))*ISTEXT(R82)</f>
        <v>#VALUE!</v>
      </c>
      <c r="BH82" s="106" t="e">
        <f t="shared" si="5"/>
        <v>#N/A</v>
      </c>
      <c r="BI82" s="106" t="e">
        <f t="shared" si="6"/>
        <v>#VALUE!</v>
      </c>
      <c r="BJ82" s="106" t="e">
        <f t="shared" si="7"/>
        <v>#N/A</v>
      </c>
      <c r="BK82" s="106" t="e">
        <f>$BJ82/Lifetime*VLOOKUP(VLOOKUP($N82,Defaults!$F$11:$K$70,6,FALSE)&amp;"_"&amp;$P82,'Auto GHG'!$C$36:$F$2517,4,FALSE)</f>
        <v>#N/A</v>
      </c>
      <c r="BL82" s="106" t="e">
        <f>$BJ82/Lifetime*VLOOKUP(VLOOKUP($N82,Defaults!$F$11:$K$70,6,FALSE)&amp;"_"&amp;$P82,'Auto Emissions'!$C$38:$P$2665,9,FALSE)/gPlb</f>
        <v>#N/A</v>
      </c>
      <c r="BM82" s="106" t="e">
        <f>$BJ82/Lifetime*VLOOKUP(VLOOKUP($N82,Defaults!$F$11:$K$70,6,FALSE)&amp;"_"&amp;$P82,'Auto Emissions'!$C$38:$P$2665,10,FALSE)/gPlb</f>
        <v>#N/A</v>
      </c>
      <c r="BN82" s="106" t="e">
        <f>$BJ82/Lifetime*VLOOKUP(VLOOKUP($N82,Defaults!$F$11:$K$70,6,FALSE)&amp;"_"&amp;$P82,'Auto Emissions'!$C$38:$P$2665,12,FALSE)/gPlb</f>
        <v>#N/A</v>
      </c>
      <c r="BO82" s="106" t="e">
        <f>$BJ82/Lifetime*VLOOKUP(VLOOKUP($N82,Defaults!$F$11:$K$70,6,FALSE)&amp;"_"&amp;$P82,'Auto Emissions'!$C$38:$P$2665,13,FALSE)/gPlb</f>
        <v>#N/A</v>
      </c>
      <c r="BP82" s="106" t="e">
        <f>$BJ82/Lifetime*VLOOKUP(VLOOKUP($N82,Defaults!$F$10:$K$69,6,FALSE)&amp;"_"&amp;$P82,'Gallon per VMT'!$C$29:$G$2000,5,FALSE)</f>
        <v>#N/A</v>
      </c>
      <c r="BQ82" s="107">
        <f>IF(R82="Rural",Defaults!$C$61,Defaults!$C$60)*ISTEXT(R82)</f>
        <v>0</v>
      </c>
      <c r="BR82" s="107">
        <f>Defaults!$C$60*ISTEXT(R82)</f>
        <v>0</v>
      </c>
      <c r="BS82" s="106" t="e">
        <f t="shared" si="8"/>
        <v>#VALUE!</v>
      </c>
      <c r="BT82" s="106" t="e">
        <f>BS82*Defaults!$C$64</f>
        <v>#VALUE!</v>
      </c>
      <c r="BU82" s="106" t="e">
        <f>BS82*Defaults!$C$65</f>
        <v>#VALUE!</v>
      </c>
      <c r="BV82" s="106" t="e">
        <f>BS82*Defaults!$C$66</f>
        <v>#VALUE!</v>
      </c>
      <c r="BW82" s="106" t="e">
        <f>BS82*Defaults!$C$67</f>
        <v>#VALUE!</v>
      </c>
      <c r="BX82" s="106" t="e">
        <f>Defaults!$C$73*BE82*Lifetime</f>
        <v>#VALUE!</v>
      </c>
      <c r="BY82" s="106">
        <f>IF($R82=Rural,$BX82*(Defaults!$C$82-Defaults!$C$76),0)</f>
        <v>0</v>
      </c>
      <c r="BZ82" s="106">
        <f>IF($R82=Rural,$BX82*(Defaults!$C$84-Defaults!$C$78),0)</f>
        <v>0</v>
      </c>
      <c r="CA82" s="106">
        <f>IF($R82=Rural,$BX82*(Defaults!$C$83-Defaults!$C$77),0)</f>
        <v>0</v>
      </c>
      <c r="CB82" s="106">
        <f>IF($R82=Rural,$BX82*(Defaults!$C$85-Defaults!$C$79),0)</f>
        <v>0</v>
      </c>
      <c r="CC82" s="106" t="e">
        <f>VLOOKUP(Q82,Defaults!$B$27:$D$40,3,FALSE)*VLOOKUP(O82,Defaults!$B$43:$C$45,2,FALSE)</f>
        <v>#N/A</v>
      </c>
      <c r="CD82" s="103" t="e">
        <f>MIN(SUM(X82:AB82),Defaults!$C$89*BE82)</f>
        <v>#VALUE!</v>
      </c>
      <c r="CE82" s="108" t="e">
        <f t="shared" si="14"/>
        <v>#N/A</v>
      </c>
      <c r="CF82" s="109" t="e">
        <f t="shared" si="10"/>
        <v>#N/A</v>
      </c>
      <c r="CG82" s="416"/>
    </row>
    <row r="83" spans="2:85" ht="15.6" x14ac:dyDescent="0.3">
      <c r="B83" s="90" t="str">
        <f t="shared" si="17"/>
        <v/>
      </c>
      <c r="C83" s="116" t="str">
        <f>IFERROR("SALC"&amp;LEFT(L83,2)&amp;"_PP"&amp;M83&amp;"_"&amp;VLOOKUP(N83,Defaults!$F$10:$J$69,5,FALSE),"")</f>
        <v/>
      </c>
      <c r="D83" s="91"/>
      <c r="E83" s="98"/>
      <c r="F83" s="98"/>
      <c r="G83" s="92"/>
      <c r="H83" s="92"/>
      <c r="I83" s="92"/>
      <c r="J83" s="96"/>
      <c r="K83" s="94"/>
      <c r="L83" s="97"/>
      <c r="M83" s="97"/>
      <c r="N83" s="96"/>
      <c r="O83" s="97"/>
      <c r="P83" s="97"/>
      <c r="Q83" s="476"/>
      <c r="R83" s="95"/>
      <c r="S83" s="96"/>
      <c r="T83" s="98"/>
      <c r="U83" s="98"/>
      <c r="V83" s="98"/>
      <c r="W83" s="99"/>
      <c r="X83" s="100"/>
      <c r="Y83" s="99"/>
      <c r="Z83" s="99"/>
      <c r="AA83" s="99"/>
      <c r="AB83" s="101"/>
      <c r="AC83" s="102" t="str">
        <f t="shared" si="15"/>
        <v/>
      </c>
      <c r="AD83" s="98"/>
      <c r="AE83" s="96"/>
      <c r="AF83" s="468"/>
      <c r="AG83" s="104"/>
      <c r="AH83" s="469"/>
      <c r="AI83" s="98"/>
      <c r="AJ83" s="96"/>
      <c r="AK83" s="96"/>
      <c r="AL83" s="96"/>
      <c r="AM83" s="98"/>
      <c r="AN83" s="96"/>
      <c r="AO83" s="96"/>
      <c r="AP83" s="96"/>
      <c r="AQ83" s="98"/>
      <c r="AR83" s="96"/>
      <c r="AS83" s="96"/>
      <c r="AT83" s="430" t="str">
        <f>IFERROR(ROUNDDOWN(((X83)*(AF83/AE83)+Y83*(AF83/AE83)*(1-Defaults!$C$49)+Z83*(AF83/AE83)*(1-Defaults!$C$50)+AA83*(AF83/AE83)*(1-Defaults!$C$51)+AB83*Defaults!$C$20),0),"")</f>
        <v/>
      </c>
      <c r="AU83" s="103" t="b">
        <f>IF(AH83&gt;0,MAX(AH83,Defaults!C$20*SUM(AC83)))</f>
        <v>0</v>
      </c>
      <c r="AV83" s="430" t="str">
        <f>IF(AND(ISBLANK(AJ83),ISBLANK(AK83),ISBLANK(AL83)),"",ROUNDDOWN(IFERROR((SUM(X83:AA83))*AK83/AJ83+AB83*Defaults!$C$21,0),0))</f>
        <v/>
      </c>
      <c r="AW83" s="103" t="b">
        <f>IF(AND(NOT(ISBLANK(AJ83)),AJ83&lt;40),ROUNDDOWN(AL83*Defaults!C$21*AC83,0))</f>
        <v>0</v>
      </c>
      <c r="AX83" s="430" t="str">
        <f>IF(AND(ISBLANK(AN83),ISBLANK(AO83),ISBLANK(AP83)),"",ROUNDDOWN(IFERROR((SUM(X83:AA83))*AO83/AN83+AB83*Defaults!$C$22,0),0))</f>
        <v/>
      </c>
      <c r="AY83" s="103" t="b">
        <f>IF(AND(NOT(ISBLANK(AN83)),AN83&lt;40),ROUNDDOWN(AP83*Defaults!E$22*AC83,0))</f>
        <v>0</v>
      </c>
      <c r="AZ83" s="430" t="str">
        <f t="shared" si="16"/>
        <v/>
      </c>
      <c r="BA83" s="431" t="b">
        <f t="shared" si="18"/>
        <v>0</v>
      </c>
      <c r="BB83" s="432" t="str">
        <f>IF(S83=Defaults!$B$15,AZ83,IF(S83=Defaults!$B$14,MIN(AX83,AY83),IF(S83=Defaults!$B$13,MIN(AV83,AW83),IF(S83=Defaults!$B$12,MIN(AT83,AU83),""))))</f>
        <v/>
      </c>
      <c r="BC83" s="104"/>
      <c r="BD83" s="96"/>
      <c r="BE83" s="105" t="str">
        <f t="shared" si="13"/>
        <v/>
      </c>
      <c r="BF83" s="106" t="e">
        <f>IF(R83=Rural,VLOOKUP(N83,Defaults!$F$10:$I$69,4,FALSE),VLOOKUP(N83,Defaults!$F$10:$I$69,3,FALSE))*ISTEXT(R83)</f>
        <v>#N/A</v>
      </c>
      <c r="BG83" s="106" t="e">
        <f>IF(R83=Rural,VLOOKUP(N83,Defaults!$F$10:$I$69,3,FALSE),IF(BE83/SUM(X83:AB83)&gt;2.46,VLOOKUP(N83,Defaults!$F$10:$I$69,3,FALSE)*(1-MIN(0.3,0.07*((BE83/SUM(X83:AB83))-2.46)/2.46)),VLOOKUP(N83,Defaults!$F$10:$I$69,3,FALSE)))*ISTEXT(R83)</f>
        <v>#VALUE!</v>
      </c>
      <c r="BH83" s="106" t="e">
        <f t="shared" si="5"/>
        <v>#N/A</v>
      </c>
      <c r="BI83" s="106" t="e">
        <f t="shared" si="6"/>
        <v>#VALUE!</v>
      </c>
      <c r="BJ83" s="106" t="e">
        <f t="shared" si="7"/>
        <v>#N/A</v>
      </c>
      <c r="BK83" s="106" t="e">
        <f>$BJ83/Lifetime*VLOOKUP(VLOOKUP($N83,Defaults!$F$11:$K$70,6,FALSE)&amp;"_"&amp;$P83,'Auto GHG'!$C$36:$F$2517,4,FALSE)</f>
        <v>#N/A</v>
      </c>
      <c r="BL83" s="106" t="e">
        <f>$BJ83/Lifetime*VLOOKUP(VLOOKUP($N83,Defaults!$F$11:$K$70,6,FALSE)&amp;"_"&amp;$P83,'Auto Emissions'!$C$38:$P$2665,9,FALSE)/gPlb</f>
        <v>#N/A</v>
      </c>
      <c r="BM83" s="106" t="e">
        <f>$BJ83/Lifetime*VLOOKUP(VLOOKUP($N83,Defaults!$F$11:$K$70,6,FALSE)&amp;"_"&amp;$P83,'Auto Emissions'!$C$38:$P$2665,10,FALSE)/gPlb</f>
        <v>#N/A</v>
      </c>
      <c r="BN83" s="106" t="e">
        <f>$BJ83/Lifetime*VLOOKUP(VLOOKUP($N83,Defaults!$F$11:$K$70,6,FALSE)&amp;"_"&amp;$P83,'Auto Emissions'!$C$38:$P$2665,12,FALSE)/gPlb</f>
        <v>#N/A</v>
      </c>
      <c r="BO83" s="106" t="e">
        <f>$BJ83/Lifetime*VLOOKUP(VLOOKUP($N83,Defaults!$F$11:$K$70,6,FALSE)&amp;"_"&amp;$P83,'Auto Emissions'!$C$38:$P$2665,13,FALSE)/gPlb</f>
        <v>#N/A</v>
      </c>
      <c r="BP83" s="106" t="e">
        <f>$BJ83/Lifetime*VLOOKUP(VLOOKUP($N83,Defaults!$F$10:$K$69,6,FALSE)&amp;"_"&amp;$P83,'Gallon per VMT'!$C$29:$G$2000,5,FALSE)</f>
        <v>#N/A</v>
      </c>
      <c r="BQ83" s="107">
        <f>IF(R83="Rural",Defaults!$C$61,Defaults!$C$60)*ISTEXT(R83)</f>
        <v>0</v>
      </c>
      <c r="BR83" s="107">
        <f>Defaults!$C$60*ISTEXT(R83)</f>
        <v>0</v>
      </c>
      <c r="BS83" s="106" t="e">
        <f t="shared" si="8"/>
        <v>#VALUE!</v>
      </c>
      <c r="BT83" s="106" t="e">
        <f>BS83*Defaults!$C$64</f>
        <v>#VALUE!</v>
      </c>
      <c r="BU83" s="106" t="e">
        <f>BS83*Defaults!$C$65</f>
        <v>#VALUE!</v>
      </c>
      <c r="BV83" s="106" t="e">
        <f>BS83*Defaults!$C$66</f>
        <v>#VALUE!</v>
      </c>
      <c r="BW83" s="106" t="e">
        <f>BS83*Defaults!$C$67</f>
        <v>#VALUE!</v>
      </c>
      <c r="BX83" s="106" t="e">
        <f>Defaults!$C$73*BE83*Lifetime</f>
        <v>#VALUE!</v>
      </c>
      <c r="BY83" s="106">
        <f>IF($R83=Rural,$BX83*(Defaults!$C$82-Defaults!$C$76),0)</f>
        <v>0</v>
      </c>
      <c r="BZ83" s="106">
        <f>IF($R83=Rural,$BX83*(Defaults!$C$84-Defaults!$C$78),0)</f>
        <v>0</v>
      </c>
      <c r="CA83" s="106">
        <f>IF($R83=Rural,$BX83*(Defaults!$C$83-Defaults!$C$77),0)</f>
        <v>0</v>
      </c>
      <c r="CB83" s="106">
        <f>IF($R83=Rural,$BX83*(Defaults!$C$85-Defaults!$C$79),0)</f>
        <v>0</v>
      </c>
      <c r="CC83" s="106" t="e">
        <f>VLOOKUP(Q83,Defaults!$B$27:$D$40,3,FALSE)*VLOOKUP(O83,Defaults!$B$43:$C$45,2,FALSE)</f>
        <v>#N/A</v>
      </c>
      <c r="CD83" s="103" t="e">
        <f>MIN(SUM(X83:AB83),Defaults!$C$89*BE83)</f>
        <v>#VALUE!</v>
      </c>
      <c r="CE83" s="108" t="e">
        <f t="shared" si="14"/>
        <v>#N/A</v>
      </c>
      <c r="CF83" s="109" t="e">
        <f t="shared" si="10"/>
        <v>#N/A</v>
      </c>
      <c r="CG83" s="416"/>
    </row>
    <row r="84" spans="2:85" ht="15.6" x14ac:dyDescent="0.3">
      <c r="B84" s="90" t="str">
        <f t="shared" si="17"/>
        <v/>
      </c>
      <c r="C84" s="116" t="str">
        <f>IFERROR("SALC"&amp;LEFT(L84,2)&amp;"_PP"&amp;M84&amp;"_"&amp;VLOOKUP(N84,Defaults!$F$10:$J$69,5,FALSE),"")</f>
        <v/>
      </c>
      <c r="D84" s="91"/>
      <c r="E84" s="98"/>
      <c r="F84" s="98"/>
      <c r="G84" s="92"/>
      <c r="H84" s="92"/>
      <c r="I84" s="92"/>
      <c r="J84" s="96"/>
      <c r="K84" s="94"/>
      <c r="L84" s="97"/>
      <c r="M84" s="97"/>
      <c r="N84" s="96"/>
      <c r="O84" s="97"/>
      <c r="P84" s="97"/>
      <c r="Q84" s="476"/>
      <c r="R84" s="95"/>
      <c r="S84" s="96"/>
      <c r="T84" s="98"/>
      <c r="U84" s="98"/>
      <c r="V84" s="98"/>
      <c r="W84" s="99"/>
      <c r="X84" s="100"/>
      <c r="Y84" s="99"/>
      <c r="Z84" s="99"/>
      <c r="AA84" s="99"/>
      <c r="AB84" s="101"/>
      <c r="AC84" s="102" t="str">
        <f t="shared" si="15"/>
        <v/>
      </c>
      <c r="AD84" s="98"/>
      <c r="AE84" s="96"/>
      <c r="AF84" s="468"/>
      <c r="AG84" s="104"/>
      <c r="AH84" s="469"/>
      <c r="AI84" s="98"/>
      <c r="AJ84" s="96"/>
      <c r="AK84" s="96"/>
      <c r="AL84" s="96"/>
      <c r="AM84" s="98"/>
      <c r="AN84" s="96"/>
      <c r="AO84" s="96"/>
      <c r="AP84" s="96"/>
      <c r="AQ84" s="98"/>
      <c r="AR84" s="96"/>
      <c r="AS84" s="96"/>
      <c r="AT84" s="430" t="str">
        <f>IFERROR(ROUNDDOWN(((X84)*(AF84/AE84)+Y84*(AF84/AE84)*(1-Defaults!$C$49)+Z84*(AF84/AE84)*(1-Defaults!$C$50)+AA84*(AF84/AE84)*(1-Defaults!$C$51)+AB84*Defaults!$C$20),0),"")</f>
        <v/>
      </c>
      <c r="AU84" s="103" t="b">
        <f>IF(AH84&gt;0,MAX(AH84,Defaults!C$20*SUM(AC84)))</f>
        <v>0</v>
      </c>
      <c r="AV84" s="430" t="str">
        <f>IF(AND(ISBLANK(AJ84),ISBLANK(AK84),ISBLANK(AL84)),"",ROUNDDOWN(IFERROR((SUM(X84:AA84))*AK84/AJ84+AB84*Defaults!$C$21,0),0))</f>
        <v/>
      </c>
      <c r="AW84" s="103" t="b">
        <f>IF(AND(NOT(ISBLANK(AJ84)),AJ84&lt;40),ROUNDDOWN(AL84*Defaults!C$21*AC84,0))</f>
        <v>0</v>
      </c>
      <c r="AX84" s="430" t="str">
        <f>IF(AND(ISBLANK(AN84),ISBLANK(AO84),ISBLANK(AP84)),"",ROUNDDOWN(IFERROR((SUM(X84:AA84))*AO84/AN84+AB84*Defaults!$C$22,0),0))</f>
        <v/>
      </c>
      <c r="AY84" s="103" t="b">
        <f>IF(AND(NOT(ISBLANK(AN84)),AN84&lt;40),ROUNDDOWN(AP84*Defaults!E$22*AC84,0))</f>
        <v>0</v>
      </c>
      <c r="AZ84" s="430" t="str">
        <f t="shared" si="16"/>
        <v/>
      </c>
      <c r="BA84" s="431" t="b">
        <f t="shared" si="18"/>
        <v>0</v>
      </c>
      <c r="BB84" s="432" t="str">
        <f>IF(S84=Defaults!$B$15,AZ84,IF(S84=Defaults!$B$14,MIN(AX84,AY84),IF(S84=Defaults!$B$13,MIN(AV84,AW84),IF(S84=Defaults!$B$12,MIN(AT84,AU84),""))))</f>
        <v/>
      </c>
      <c r="BC84" s="104"/>
      <c r="BD84" s="96"/>
      <c r="BE84" s="105" t="str">
        <f t="shared" ref="BE84:BE112" si="19">IFERROR(MAX(0,ROUNDDOWN(IF(BC84=0,BB84-BD84,BC84-BD84),0)),"")</f>
        <v/>
      </c>
      <c r="BF84" s="106" t="e">
        <f>IF(R84=Rural,VLOOKUP(N84,Defaults!$F$10:$I$69,4,FALSE),VLOOKUP(N84,Defaults!$F$10:$I$69,3,FALSE))*ISTEXT(R84)</f>
        <v>#N/A</v>
      </c>
      <c r="BG84" s="106" t="e">
        <f>IF(R84=Rural,VLOOKUP(N84,Defaults!$F$10:$I$69,3,FALSE),IF(BE84/SUM(X84:AB84)&gt;2.46,VLOOKUP(N84,Defaults!$F$10:$I$69,3,FALSE)*(1-MIN(0.3,0.07*((BE84/SUM(X84:AB84))-2.46)/2.46)),VLOOKUP(N84,Defaults!$F$10:$I$69,3,FALSE)))*ISTEXT(R84)</f>
        <v>#VALUE!</v>
      </c>
      <c r="BH84" s="106" t="e">
        <f t="shared" si="5"/>
        <v>#N/A</v>
      </c>
      <c r="BI84" s="106" t="e">
        <f t="shared" si="6"/>
        <v>#VALUE!</v>
      </c>
      <c r="BJ84" s="106" t="e">
        <f t="shared" si="7"/>
        <v>#N/A</v>
      </c>
      <c r="BK84" s="106" t="e">
        <f>$BJ84/Lifetime*VLOOKUP(VLOOKUP($N84,Defaults!$F$11:$K$70,6,FALSE)&amp;"_"&amp;$P84,'Auto GHG'!$C$36:$F$2517,4,FALSE)</f>
        <v>#N/A</v>
      </c>
      <c r="BL84" s="106" t="e">
        <f>$BJ84/Lifetime*VLOOKUP(VLOOKUP($N84,Defaults!$F$11:$K$70,6,FALSE)&amp;"_"&amp;$P84,'Auto Emissions'!$C$38:$P$2665,9,FALSE)/gPlb</f>
        <v>#N/A</v>
      </c>
      <c r="BM84" s="106" t="e">
        <f>$BJ84/Lifetime*VLOOKUP(VLOOKUP($N84,Defaults!$F$11:$K$70,6,FALSE)&amp;"_"&amp;$P84,'Auto Emissions'!$C$38:$P$2665,10,FALSE)/gPlb</f>
        <v>#N/A</v>
      </c>
      <c r="BN84" s="106" t="e">
        <f>$BJ84/Lifetime*VLOOKUP(VLOOKUP($N84,Defaults!$F$11:$K$70,6,FALSE)&amp;"_"&amp;$P84,'Auto Emissions'!$C$38:$P$2665,12,FALSE)/gPlb</f>
        <v>#N/A</v>
      </c>
      <c r="BO84" s="106" t="e">
        <f>$BJ84/Lifetime*VLOOKUP(VLOOKUP($N84,Defaults!$F$11:$K$70,6,FALSE)&amp;"_"&amp;$P84,'Auto Emissions'!$C$38:$P$2665,13,FALSE)/gPlb</f>
        <v>#N/A</v>
      </c>
      <c r="BP84" s="106" t="e">
        <f>$BJ84/Lifetime*VLOOKUP(VLOOKUP($N84,Defaults!$F$10:$K$69,6,FALSE)&amp;"_"&amp;$P84,'Gallon per VMT'!$C$29:$G$2000,5,FALSE)</f>
        <v>#N/A</v>
      </c>
      <c r="BQ84" s="107">
        <f>IF(R84="Rural",Defaults!$C$61,Defaults!$C$60)*ISTEXT(R84)</f>
        <v>0</v>
      </c>
      <c r="BR84" s="107">
        <f>Defaults!$C$60*ISTEXT(R84)</f>
        <v>0</v>
      </c>
      <c r="BS84" s="106" t="e">
        <f t="shared" si="8"/>
        <v>#VALUE!</v>
      </c>
      <c r="BT84" s="106" t="e">
        <f>BS84*Defaults!$C$64</f>
        <v>#VALUE!</v>
      </c>
      <c r="BU84" s="106" t="e">
        <f>BS84*Defaults!$C$65</f>
        <v>#VALUE!</v>
      </c>
      <c r="BV84" s="106" t="e">
        <f>BS84*Defaults!$C$66</f>
        <v>#VALUE!</v>
      </c>
      <c r="BW84" s="106" t="e">
        <f>BS84*Defaults!$C$67</f>
        <v>#VALUE!</v>
      </c>
      <c r="BX84" s="106" t="e">
        <f>Defaults!$C$73*BE84*Lifetime</f>
        <v>#VALUE!</v>
      </c>
      <c r="BY84" s="106">
        <f>IF($R84=Rural,$BX84*(Defaults!$C$82-Defaults!$C$76),0)</f>
        <v>0</v>
      </c>
      <c r="BZ84" s="106">
        <f>IF($R84=Rural,$BX84*(Defaults!$C$84-Defaults!$C$78),0)</f>
        <v>0</v>
      </c>
      <c r="CA84" s="106">
        <f>IF($R84=Rural,$BX84*(Defaults!$C$83-Defaults!$C$77),0)</f>
        <v>0</v>
      </c>
      <c r="CB84" s="106">
        <f>IF($R84=Rural,$BX84*(Defaults!$C$85-Defaults!$C$79),0)</f>
        <v>0</v>
      </c>
      <c r="CC84" s="106" t="e">
        <f>VLOOKUP(Q84,Defaults!$B$27:$D$40,3,FALSE)*VLOOKUP(O84,Defaults!$B$43:$C$45,2,FALSE)</f>
        <v>#N/A</v>
      </c>
      <c r="CD84" s="103" t="e">
        <f>MIN(SUM(X84:AB84),Defaults!$C$89*BE84)</f>
        <v>#VALUE!</v>
      </c>
      <c r="CE84" s="108" t="e">
        <f t="shared" ref="CE84:CE112" si="20">SoilLoss*(CC84/acPha*CD84)</f>
        <v>#N/A</v>
      </c>
      <c r="CF84" s="109" t="e">
        <f t="shared" si="10"/>
        <v>#N/A</v>
      </c>
      <c r="CG84" s="416"/>
    </row>
    <row r="85" spans="2:85" ht="15.6" x14ac:dyDescent="0.3">
      <c r="B85" s="90" t="str">
        <f t="shared" si="17"/>
        <v/>
      </c>
      <c r="C85" s="116" t="str">
        <f>IFERROR("SALC"&amp;LEFT(L85,2)&amp;"_PP"&amp;M85&amp;"_"&amp;VLOOKUP(N85,Defaults!$F$10:$J$69,5,FALSE),"")</f>
        <v/>
      </c>
      <c r="D85" s="91"/>
      <c r="E85" s="98"/>
      <c r="F85" s="98"/>
      <c r="G85" s="92"/>
      <c r="H85" s="92"/>
      <c r="I85" s="92"/>
      <c r="J85" s="96"/>
      <c r="K85" s="94"/>
      <c r="L85" s="97"/>
      <c r="M85" s="97"/>
      <c r="N85" s="96"/>
      <c r="O85" s="97"/>
      <c r="P85" s="97"/>
      <c r="Q85" s="476"/>
      <c r="R85" s="95"/>
      <c r="S85" s="96"/>
      <c r="T85" s="98"/>
      <c r="U85" s="98"/>
      <c r="V85" s="98"/>
      <c r="W85" s="99"/>
      <c r="X85" s="100"/>
      <c r="Y85" s="99"/>
      <c r="Z85" s="99"/>
      <c r="AA85" s="99"/>
      <c r="AB85" s="101"/>
      <c r="AC85" s="102" t="str">
        <f t="shared" si="15"/>
        <v/>
      </c>
      <c r="AD85" s="98"/>
      <c r="AE85" s="96"/>
      <c r="AF85" s="468"/>
      <c r="AG85" s="104"/>
      <c r="AH85" s="469"/>
      <c r="AI85" s="98"/>
      <c r="AJ85" s="96"/>
      <c r="AK85" s="96"/>
      <c r="AL85" s="96"/>
      <c r="AM85" s="98"/>
      <c r="AN85" s="96"/>
      <c r="AO85" s="96"/>
      <c r="AP85" s="96"/>
      <c r="AQ85" s="98"/>
      <c r="AR85" s="96"/>
      <c r="AS85" s="96"/>
      <c r="AT85" s="430" t="str">
        <f>IFERROR(ROUNDDOWN(((X85)*(AF85/AE85)+Y85*(AF85/AE85)*(1-Defaults!$C$49)+Z85*(AF85/AE85)*(1-Defaults!$C$50)+AA85*(AF85/AE85)*(1-Defaults!$C$51)+AB85*Defaults!$C$20),0),"")</f>
        <v/>
      </c>
      <c r="AU85" s="103" t="b">
        <f>IF(AH85&gt;0,MAX(AH85,Defaults!C$20*SUM(AC85)))</f>
        <v>0</v>
      </c>
      <c r="AV85" s="430" t="str">
        <f>IF(AND(ISBLANK(AJ85),ISBLANK(AK85),ISBLANK(AL85)),"",ROUNDDOWN(IFERROR((SUM(X85:AA85))*AK85/AJ85+AB85*Defaults!$C$21,0),0))</f>
        <v/>
      </c>
      <c r="AW85" s="103" t="b">
        <f>IF(AND(NOT(ISBLANK(AJ85)),AJ85&lt;40),ROUNDDOWN(AL85*Defaults!C$21*AC85,0))</f>
        <v>0</v>
      </c>
      <c r="AX85" s="430" t="str">
        <f>IF(AND(ISBLANK(AN85),ISBLANK(AO85),ISBLANK(AP85)),"",ROUNDDOWN(IFERROR((SUM(X85:AA85))*AO85/AN85+AB85*Defaults!$C$22,0),0))</f>
        <v/>
      </c>
      <c r="AY85" s="103" t="b">
        <f>IF(AND(NOT(ISBLANK(AN85)),AN85&lt;40),ROUNDDOWN(AP85*Defaults!E$22*AC85,0))</f>
        <v>0</v>
      </c>
      <c r="AZ85" s="430" t="str">
        <f t="shared" si="16"/>
        <v/>
      </c>
      <c r="BA85" s="431" t="b">
        <f t="shared" si="18"/>
        <v>0</v>
      </c>
      <c r="BB85" s="432" t="str">
        <f>IF(S85=Defaults!$B$15,AZ85,IF(S85=Defaults!$B$14,MIN(AX85,AY85),IF(S85=Defaults!$B$13,MIN(AV85,AW85),IF(S85=Defaults!$B$12,MIN(AT85,AU85),""))))</f>
        <v/>
      </c>
      <c r="BC85" s="104"/>
      <c r="BD85" s="96"/>
      <c r="BE85" s="105" t="str">
        <f t="shared" si="19"/>
        <v/>
      </c>
      <c r="BF85" s="106" t="e">
        <f>IF(R85=Rural,VLOOKUP(N85,Defaults!$F$10:$I$69,4,FALSE),VLOOKUP(N85,Defaults!$F$10:$I$69,3,FALSE))*ISTEXT(R85)</f>
        <v>#N/A</v>
      </c>
      <c r="BG85" s="106" t="e">
        <f>IF(R85=Rural,VLOOKUP(N85,Defaults!$F$10:$I$69,3,FALSE),IF(BE85/SUM(X85:AB85)&gt;2.46,VLOOKUP(N85,Defaults!$F$10:$I$69,3,FALSE)*(1-MIN(0.3,0.07*((BE85/SUM(X85:AB85))-2.46)/2.46)),VLOOKUP(N85,Defaults!$F$10:$I$69,3,FALSE)))*ISTEXT(R85)</f>
        <v>#VALUE!</v>
      </c>
      <c r="BH85" s="106" t="e">
        <f t="shared" ref="BH85:BH112" si="21">BF85*BE85*Lifetime</f>
        <v>#N/A</v>
      </c>
      <c r="BI85" s="106" t="e">
        <f t="shared" ref="BI85:BI112" si="22">BG85*BE85*Lifetime</f>
        <v>#VALUE!</v>
      </c>
      <c r="BJ85" s="106" t="e">
        <f t="shared" ref="BJ85:BJ112" si="23">BH85-BI85</f>
        <v>#N/A</v>
      </c>
      <c r="BK85" s="106" t="e">
        <f>$BJ85/Lifetime*VLOOKUP(VLOOKUP($N85,Defaults!$F$11:$K$70,6,FALSE)&amp;"_"&amp;$P85,'Auto GHG'!$C$36:$F$2517,4,FALSE)</f>
        <v>#N/A</v>
      </c>
      <c r="BL85" s="106" t="e">
        <f>$BJ85/Lifetime*VLOOKUP(VLOOKUP($N85,Defaults!$F$11:$K$70,6,FALSE)&amp;"_"&amp;$P85,'Auto Emissions'!$C$38:$P$2665,9,FALSE)/gPlb</f>
        <v>#N/A</v>
      </c>
      <c r="BM85" s="106" t="e">
        <f>$BJ85/Lifetime*VLOOKUP(VLOOKUP($N85,Defaults!$F$11:$K$70,6,FALSE)&amp;"_"&amp;$P85,'Auto Emissions'!$C$38:$P$2665,10,FALSE)/gPlb</f>
        <v>#N/A</v>
      </c>
      <c r="BN85" s="106" t="e">
        <f>$BJ85/Lifetime*VLOOKUP(VLOOKUP($N85,Defaults!$F$11:$K$70,6,FALSE)&amp;"_"&amp;$P85,'Auto Emissions'!$C$38:$P$2665,12,FALSE)/gPlb</f>
        <v>#N/A</v>
      </c>
      <c r="BO85" s="106" t="e">
        <f>$BJ85/Lifetime*VLOOKUP(VLOOKUP($N85,Defaults!$F$11:$K$70,6,FALSE)&amp;"_"&amp;$P85,'Auto Emissions'!$C$38:$P$2665,13,FALSE)/gPlb</f>
        <v>#N/A</v>
      </c>
      <c r="BP85" s="106" t="e">
        <f>$BJ85/Lifetime*VLOOKUP(VLOOKUP($N85,Defaults!$F$10:$K$69,6,FALSE)&amp;"_"&amp;$P85,'Gallon per VMT'!$C$29:$G$2000,5,FALSE)</f>
        <v>#N/A</v>
      </c>
      <c r="BQ85" s="107">
        <f>IF(R85="Rural",Defaults!$C$61,Defaults!$C$60)*ISTEXT(R85)</f>
        <v>0</v>
      </c>
      <c r="BR85" s="107">
        <f>Defaults!$C$60*ISTEXT(R85)</f>
        <v>0</v>
      </c>
      <c r="BS85" s="106" t="e">
        <f t="shared" ref="BS85:BS112" si="24">(BQ85-BR85)*BE85*Lifetime</f>
        <v>#VALUE!</v>
      </c>
      <c r="BT85" s="106" t="e">
        <f>BS85*Defaults!$C$64</f>
        <v>#VALUE!</v>
      </c>
      <c r="BU85" s="106" t="e">
        <f>BS85*Defaults!$C$65</f>
        <v>#VALUE!</v>
      </c>
      <c r="BV85" s="106" t="e">
        <f>BS85*Defaults!$C$66</f>
        <v>#VALUE!</v>
      </c>
      <c r="BW85" s="106" t="e">
        <f>BS85*Defaults!$C$67</f>
        <v>#VALUE!</v>
      </c>
      <c r="BX85" s="106" t="e">
        <f>Defaults!$C$73*BE85*Lifetime</f>
        <v>#VALUE!</v>
      </c>
      <c r="BY85" s="106">
        <f>IF($R85=Rural,$BX85*(Defaults!$C$82-Defaults!$C$76),0)</f>
        <v>0</v>
      </c>
      <c r="BZ85" s="106">
        <f>IF($R85=Rural,$BX85*(Defaults!$C$84-Defaults!$C$78),0)</f>
        <v>0</v>
      </c>
      <c r="CA85" s="106">
        <f>IF($R85=Rural,$BX85*(Defaults!$C$83-Defaults!$C$77),0)</f>
        <v>0</v>
      </c>
      <c r="CB85" s="106">
        <f>IF($R85=Rural,$BX85*(Defaults!$C$85-Defaults!$C$79),0)</f>
        <v>0</v>
      </c>
      <c r="CC85" s="106" t="e">
        <f>VLOOKUP(Q85,Defaults!$B$27:$D$40,3,FALSE)*VLOOKUP(O85,Defaults!$B$43:$C$45,2,FALSE)</f>
        <v>#N/A</v>
      </c>
      <c r="CD85" s="103" t="e">
        <f>MIN(SUM(X85:AB85),Defaults!$C$89*BE85)</f>
        <v>#VALUE!</v>
      </c>
      <c r="CE85" s="108" t="e">
        <f t="shared" si="20"/>
        <v>#N/A</v>
      </c>
      <c r="CF85" s="109" t="e">
        <f t="shared" ref="CF85:CF112" si="25">CE85*mwCO2pmwC</f>
        <v>#N/A</v>
      </c>
      <c r="CG85" s="416"/>
    </row>
    <row r="86" spans="2:85" ht="15.6" x14ac:dyDescent="0.3">
      <c r="B86" s="90" t="str">
        <f t="shared" si="17"/>
        <v/>
      </c>
      <c r="C86" s="116" t="str">
        <f>IFERROR("SALC"&amp;LEFT(L86,2)&amp;"_PP"&amp;M86&amp;"_"&amp;VLOOKUP(N86,Defaults!$F$10:$J$69,5,FALSE),"")</f>
        <v/>
      </c>
      <c r="D86" s="91"/>
      <c r="E86" s="98"/>
      <c r="F86" s="98"/>
      <c r="G86" s="92"/>
      <c r="H86" s="92"/>
      <c r="I86" s="92"/>
      <c r="J86" s="96"/>
      <c r="K86" s="94"/>
      <c r="L86" s="97"/>
      <c r="M86" s="97"/>
      <c r="N86" s="96"/>
      <c r="O86" s="97"/>
      <c r="P86" s="97"/>
      <c r="Q86" s="476"/>
      <c r="R86" s="95"/>
      <c r="S86" s="96"/>
      <c r="T86" s="98"/>
      <c r="U86" s="98"/>
      <c r="V86" s="98"/>
      <c r="W86" s="99"/>
      <c r="X86" s="100"/>
      <c r="Y86" s="99"/>
      <c r="Z86" s="99"/>
      <c r="AA86" s="99"/>
      <c r="AB86" s="101"/>
      <c r="AC86" s="102" t="str">
        <f t="shared" si="15"/>
        <v/>
      </c>
      <c r="AD86" s="98"/>
      <c r="AE86" s="96"/>
      <c r="AF86" s="468"/>
      <c r="AG86" s="104"/>
      <c r="AH86" s="469"/>
      <c r="AI86" s="98"/>
      <c r="AJ86" s="96"/>
      <c r="AK86" s="96"/>
      <c r="AL86" s="96"/>
      <c r="AM86" s="98"/>
      <c r="AN86" s="96"/>
      <c r="AO86" s="96"/>
      <c r="AP86" s="96"/>
      <c r="AQ86" s="98"/>
      <c r="AR86" s="96"/>
      <c r="AS86" s="96"/>
      <c r="AT86" s="430" t="str">
        <f>IFERROR(ROUNDDOWN(((X86)*(AF86/AE86)+Y86*(AF86/AE86)*(1-Defaults!$C$49)+Z86*(AF86/AE86)*(1-Defaults!$C$50)+AA86*(AF86/AE86)*(1-Defaults!$C$51)+AB86*Defaults!$C$20),0),"")</f>
        <v/>
      </c>
      <c r="AU86" s="103" t="b">
        <f>IF(AH86&gt;0,MAX(AH86,Defaults!C$20*SUM(AC86)))</f>
        <v>0</v>
      </c>
      <c r="AV86" s="430" t="str">
        <f>IF(AND(ISBLANK(AJ86),ISBLANK(AK86),ISBLANK(AL86)),"",ROUNDDOWN(IFERROR((SUM(X86:AA86))*AK86/AJ86+AB86*Defaults!$C$21,0),0))</f>
        <v/>
      </c>
      <c r="AW86" s="103" t="b">
        <f>IF(AND(NOT(ISBLANK(AJ86)),AJ86&lt;40),ROUNDDOWN(AL86*Defaults!C$21*AC86,0))</f>
        <v>0</v>
      </c>
      <c r="AX86" s="430" t="str">
        <f>IF(AND(ISBLANK(AN86),ISBLANK(AO86),ISBLANK(AP86)),"",ROUNDDOWN(IFERROR((SUM(X86:AA86))*AO86/AN86+AB86*Defaults!$C$22,0),0))</f>
        <v/>
      </c>
      <c r="AY86" s="103" t="b">
        <f>IF(AND(NOT(ISBLANK(AN86)),AN86&lt;40),ROUNDDOWN(AP86*Defaults!E$22*AC86,0))</f>
        <v>0</v>
      </c>
      <c r="AZ86" s="430" t="str">
        <f t="shared" si="16"/>
        <v/>
      </c>
      <c r="BA86" s="431" t="b">
        <f t="shared" si="18"/>
        <v>0</v>
      </c>
      <c r="BB86" s="432" t="str">
        <f>IF(S86=Defaults!$B$15,AZ86,IF(S86=Defaults!$B$14,MIN(AX86,AY86),IF(S86=Defaults!$B$13,MIN(AV86,AW86),IF(S86=Defaults!$B$12,MIN(AT86,AU86),""))))</f>
        <v/>
      </c>
      <c r="BC86" s="104"/>
      <c r="BD86" s="96"/>
      <c r="BE86" s="105" t="str">
        <f t="shared" si="19"/>
        <v/>
      </c>
      <c r="BF86" s="106" t="e">
        <f>IF(R86=Rural,VLOOKUP(N86,Defaults!$F$10:$I$69,4,FALSE),VLOOKUP(N86,Defaults!$F$10:$I$69,3,FALSE))*ISTEXT(R86)</f>
        <v>#N/A</v>
      </c>
      <c r="BG86" s="106" t="e">
        <f>IF(R86=Rural,VLOOKUP(N86,Defaults!$F$10:$I$69,3,FALSE),IF(BE86/SUM(X86:AB86)&gt;2.46,VLOOKUP(N86,Defaults!$F$10:$I$69,3,FALSE)*(1-MIN(0.3,0.07*((BE86/SUM(X86:AB86))-2.46)/2.46)),VLOOKUP(N86,Defaults!$F$10:$I$69,3,FALSE)))*ISTEXT(R86)</f>
        <v>#VALUE!</v>
      </c>
      <c r="BH86" s="106" t="e">
        <f t="shared" si="21"/>
        <v>#N/A</v>
      </c>
      <c r="BI86" s="106" t="e">
        <f t="shared" si="22"/>
        <v>#VALUE!</v>
      </c>
      <c r="BJ86" s="106" t="e">
        <f t="shared" si="23"/>
        <v>#N/A</v>
      </c>
      <c r="BK86" s="106" t="e">
        <f>$BJ86/Lifetime*VLOOKUP(VLOOKUP($N86,Defaults!$F$11:$K$70,6,FALSE)&amp;"_"&amp;$P86,'Auto GHG'!$C$36:$F$2517,4,FALSE)</f>
        <v>#N/A</v>
      </c>
      <c r="BL86" s="106" t="e">
        <f>$BJ86/Lifetime*VLOOKUP(VLOOKUP($N86,Defaults!$F$11:$K$70,6,FALSE)&amp;"_"&amp;$P86,'Auto Emissions'!$C$38:$P$2665,9,FALSE)/gPlb</f>
        <v>#N/A</v>
      </c>
      <c r="BM86" s="106" t="e">
        <f>$BJ86/Lifetime*VLOOKUP(VLOOKUP($N86,Defaults!$F$11:$K$70,6,FALSE)&amp;"_"&amp;$P86,'Auto Emissions'!$C$38:$P$2665,10,FALSE)/gPlb</f>
        <v>#N/A</v>
      </c>
      <c r="BN86" s="106" t="e">
        <f>$BJ86/Lifetime*VLOOKUP(VLOOKUP($N86,Defaults!$F$11:$K$70,6,FALSE)&amp;"_"&amp;$P86,'Auto Emissions'!$C$38:$P$2665,12,FALSE)/gPlb</f>
        <v>#N/A</v>
      </c>
      <c r="BO86" s="106" t="e">
        <f>$BJ86/Lifetime*VLOOKUP(VLOOKUP($N86,Defaults!$F$11:$K$70,6,FALSE)&amp;"_"&amp;$P86,'Auto Emissions'!$C$38:$P$2665,13,FALSE)/gPlb</f>
        <v>#N/A</v>
      </c>
      <c r="BP86" s="106" t="e">
        <f>$BJ86/Lifetime*VLOOKUP(VLOOKUP($N86,Defaults!$F$10:$K$69,6,FALSE)&amp;"_"&amp;$P86,'Gallon per VMT'!$C$29:$G$2000,5,FALSE)</f>
        <v>#N/A</v>
      </c>
      <c r="BQ86" s="107">
        <f>IF(R86="Rural",Defaults!$C$61,Defaults!$C$60)*ISTEXT(R86)</f>
        <v>0</v>
      </c>
      <c r="BR86" s="107">
        <f>Defaults!$C$60*ISTEXT(R86)</f>
        <v>0</v>
      </c>
      <c r="BS86" s="106" t="e">
        <f t="shared" si="24"/>
        <v>#VALUE!</v>
      </c>
      <c r="BT86" s="106" t="e">
        <f>BS86*Defaults!$C$64</f>
        <v>#VALUE!</v>
      </c>
      <c r="BU86" s="106" t="e">
        <f>BS86*Defaults!$C$65</f>
        <v>#VALUE!</v>
      </c>
      <c r="BV86" s="106" t="e">
        <f>BS86*Defaults!$C$66</f>
        <v>#VALUE!</v>
      </c>
      <c r="BW86" s="106" t="e">
        <f>BS86*Defaults!$C$67</f>
        <v>#VALUE!</v>
      </c>
      <c r="BX86" s="106" t="e">
        <f>Defaults!$C$73*BE86*Lifetime</f>
        <v>#VALUE!</v>
      </c>
      <c r="BY86" s="106">
        <f>IF($R86=Rural,$BX86*(Defaults!$C$82-Defaults!$C$76),0)</f>
        <v>0</v>
      </c>
      <c r="BZ86" s="106">
        <f>IF($R86=Rural,$BX86*(Defaults!$C$84-Defaults!$C$78),0)</f>
        <v>0</v>
      </c>
      <c r="CA86" s="106">
        <f>IF($R86=Rural,$BX86*(Defaults!$C$83-Defaults!$C$77),0)</f>
        <v>0</v>
      </c>
      <c r="CB86" s="106">
        <f>IF($R86=Rural,$BX86*(Defaults!$C$85-Defaults!$C$79),0)</f>
        <v>0</v>
      </c>
      <c r="CC86" s="106" t="e">
        <f>VLOOKUP(Q86,Defaults!$B$27:$D$40,3,FALSE)*VLOOKUP(O86,Defaults!$B$43:$C$45,2,FALSE)</f>
        <v>#N/A</v>
      </c>
      <c r="CD86" s="103" t="e">
        <f>MIN(SUM(X86:AB86),Defaults!$C$89*BE86)</f>
        <v>#VALUE!</v>
      </c>
      <c r="CE86" s="108" t="e">
        <f t="shared" si="20"/>
        <v>#N/A</v>
      </c>
      <c r="CF86" s="109" t="e">
        <f t="shared" si="25"/>
        <v>#N/A</v>
      </c>
      <c r="CG86" s="416"/>
    </row>
    <row r="87" spans="2:85" ht="15.6" x14ac:dyDescent="0.3">
      <c r="B87" s="90" t="str">
        <f t="shared" si="17"/>
        <v/>
      </c>
      <c r="C87" s="116" t="str">
        <f>IFERROR("SALC"&amp;LEFT(L87,2)&amp;"_PP"&amp;M87&amp;"_"&amp;VLOOKUP(N87,Defaults!$F$10:$J$69,5,FALSE),"")</f>
        <v/>
      </c>
      <c r="D87" s="91"/>
      <c r="E87" s="98"/>
      <c r="F87" s="98"/>
      <c r="G87" s="92"/>
      <c r="H87" s="92"/>
      <c r="I87" s="92"/>
      <c r="J87" s="96"/>
      <c r="K87" s="94"/>
      <c r="L87" s="97"/>
      <c r="M87" s="97"/>
      <c r="N87" s="96"/>
      <c r="O87" s="97"/>
      <c r="P87" s="97"/>
      <c r="Q87" s="476"/>
      <c r="R87" s="95"/>
      <c r="S87" s="96"/>
      <c r="T87" s="98"/>
      <c r="U87" s="98"/>
      <c r="V87" s="98"/>
      <c r="W87" s="99"/>
      <c r="X87" s="100"/>
      <c r="Y87" s="99"/>
      <c r="Z87" s="99"/>
      <c r="AA87" s="99"/>
      <c r="AB87" s="101"/>
      <c r="AC87" s="102" t="str">
        <f t="shared" si="15"/>
        <v/>
      </c>
      <c r="AD87" s="98"/>
      <c r="AE87" s="96"/>
      <c r="AF87" s="468"/>
      <c r="AG87" s="104"/>
      <c r="AH87" s="469"/>
      <c r="AI87" s="98"/>
      <c r="AJ87" s="96"/>
      <c r="AK87" s="96"/>
      <c r="AL87" s="96"/>
      <c r="AM87" s="98"/>
      <c r="AN87" s="96"/>
      <c r="AO87" s="96"/>
      <c r="AP87" s="96"/>
      <c r="AQ87" s="98"/>
      <c r="AR87" s="96"/>
      <c r="AS87" s="96"/>
      <c r="AT87" s="430" t="str">
        <f>IFERROR(ROUNDDOWN(((X87)*(AF87/AE87)+Y87*(AF87/AE87)*(1-Defaults!$C$49)+Z87*(AF87/AE87)*(1-Defaults!$C$50)+AA87*(AF87/AE87)*(1-Defaults!$C$51)+AB87*Defaults!$C$20),0),"")</f>
        <v/>
      </c>
      <c r="AU87" s="103" t="b">
        <f>IF(AH87&gt;0,MAX(AH87,Defaults!C$20*SUM(AC87)))</f>
        <v>0</v>
      </c>
      <c r="AV87" s="430" t="str">
        <f>IF(AND(ISBLANK(AJ87),ISBLANK(AK87),ISBLANK(AL87)),"",ROUNDDOWN(IFERROR((SUM(X87:AA87))*AK87/AJ87+AB87*Defaults!$C$21,0),0))</f>
        <v/>
      </c>
      <c r="AW87" s="103" t="b">
        <f>IF(AND(NOT(ISBLANK(AJ87)),AJ87&lt;40),ROUNDDOWN(AL87*Defaults!C$21*AC87,0))</f>
        <v>0</v>
      </c>
      <c r="AX87" s="430" t="str">
        <f>IF(AND(ISBLANK(AN87),ISBLANK(AO87),ISBLANK(AP87)),"",ROUNDDOWN(IFERROR((SUM(X87:AA87))*AO87/AN87+AB87*Defaults!$C$22,0),0))</f>
        <v/>
      </c>
      <c r="AY87" s="103" t="b">
        <f>IF(AND(NOT(ISBLANK(AN87)),AN87&lt;40),ROUNDDOWN(AP87*Defaults!E$22*AC87,0))</f>
        <v>0</v>
      </c>
      <c r="AZ87" s="430" t="str">
        <f t="shared" si="16"/>
        <v/>
      </c>
      <c r="BA87" s="431" t="b">
        <f t="shared" si="18"/>
        <v>0</v>
      </c>
      <c r="BB87" s="432" t="str">
        <f>IF(S87=Defaults!$B$15,AZ87,IF(S87=Defaults!$B$14,MIN(AX87,AY87),IF(S87=Defaults!$B$13,MIN(AV87,AW87),IF(S87=Defaults!$B$12,MIN(AT87,AU87),""))))</f>
        <v/>
      </c>
      <c r="BC87" s="104"/>
      <c r="BD87" s="96"/>
      <c r="BE87" s="105" t="str">
        <f t="shared" si="19"/>
        <v/>
      </c>
      <c r="BF87" s="106" t="e">
        <f>IF(R87=Rural,VLOOKUP(N87,Defaults!$F$10:$I$69,4,FALSE),VLOOKUP(N87,Defaults!$F$10:$I$69,3,FALSE))*ISTEXT(R87)</f>
        <v>#N/A</v>
      </c>
      <c r="BG87" s="106" t="e">
        <f>IF(R87=Rural,VLOOKUP(N87,Defaults!$F$10:$I$69,3,FALSE),IF(BE87/SUM(X87:AB87)&gt;2.46,VLOOKUP(N87,Defaults!$F$10:$I$69,3,FALSE)*(1-MIN(0.3,0.07*((BE87/SUM(X87:AB87))-2.46)/2.46)),VLOOKUP(N87,Defaults!$F$10:$I$69,3,FALSE)))*ISTEXT(R87)</f>
        <v>#VALUE!</v>
      </c>
      <c r="BH87" s="106" t="e">
        <f t="shared" si="21"/>
        <v>#N/A</v>
      </c>
      <c r="BI87" s="106" t="e">
        <f t="shared" si="22"/>
        <v>#VALUE!</v>
      </c>
      <c r="BJ87" s="106" t="e">
        <f t="shared" si="23"/>
        <v>#N/A</v>
      </c>
      <c r="BK87" s="106" t="e">
        <f>$BJ87/Lifetime*VLOOKUP(VLOOKUP($N87,Defaults!$F$11:$K$70,6,FALSE)&amp;"_"&amp;$P87,'Auto GHG'!$C$36:$F$2517,4,FALSE)</f>
        <v>#N/A</v>
      </c>
      <c r="BL87" s="106" t="e">
        <f>$BJ87/Lifetime*VLOOKUP(VLOOKUP($N87,Defaults!$F$11:$K$70,6,FALSE)&amp;"_"&amp;$P87,'Auto Emissions'!$C$38:$P$2665,9,FALSE)/gPlb</f>
        <v>#N/A</v>
      </c>
      <c r="BM87" s="106" t="e">
        <f>$BJ87/Lifetime*VLOOKUP(VLOOKUP($N87,Defaults!$F$11:$K$70,6,FALSE)&amp;"_"&amp;$P87,'Auto Emissions'!$C$38:$P$2665,10,FALSE)/gPlb</f>
        <v>#N/A</v>
      </c>
      <c r="BN87" s="106" t="e">
        <f>$BJ87/Lifetime*VLOOKUP(VLOOKUP($N87,Defaults!$F$11:$K$70,6,FALSE)&amp;"_"&amp;$P87,'Auto Emissions'!$C$38:$P$2665,12,FALSE)/gPlb</f>
        <v>#N/A</v>
      </c>
      <c r="BO87" s="106" t="e">
        <f>$BJ87/Lifetime*VLOOKUP(VLOOKUP($N87,Defaults!$F$11:$K$70,6,FALSE)&amp;"_"&amp;$P87,'Auto Emissions'!$C$38:$P$2665,13,FALSE)/gPlb</f>
        <v>#N/A</v>
      </c>
      <c r="BP87" s="106" t="e">
        <f>$BJ87/Lifetime*VLOOKUP(VLOOKUP($N87,Defaults!$F$10:$K$69,6,FALSE)&amp;"_"&amp;$P87,'Gallon per VMT'!$C$29:$G$2000,5,FALSE)</f>
        <v>#N/A</v>
      </c>
      <c r="BQ87" s="107">
        <f>IF(R87="Rural",Defaults!$C$61,Defaults!$C$60)*ISTEXT(R87)</f>
        <v>0</v>
      </c>
      <c r="BR87" s="107">
        <f>Defaults!$C$60*ISTEXT(R87)</f>
        <v>0</v>
      </c>
      <c r="BS87" s="106" t="e">
        <f t="shared" si="24"/>
        <v>#VALUE!</v>
      </c>
      <c r="BT87" s="106" t="e">
        <f>BS87*Defaults!$C$64</f>
        <v>#VALUE!</v>
      </c>
      <c r="BU87" s="106" t="e">
        <f>BS87*Defaults!$C$65</f>
        <v>#VALUE!</v>
      </c>
      <c r="BV87" s="106" t="e">
        <f>BS87*Defaults!$C$66</f>
        <v>#VALUE!</v>
      </c>
      <c r="BW87" s="106" t="e">
        <f>BS87*Defaults!$C$67</f>
        <v>#VALUE!</v>
      </c>
      <c r="BX87" s="106" t="e">
        <f>Defaults!$C$73*BE87*Lifetime</f>
        <v>#VALUE!</v>
      </c>
      <c r="BY87" s="106">
        <f>IF($R87=Rural,$BX87*(Defaults!$C$82-Defaults!$C$76),0)</f>
        <v>0</v>
      </c>
      <c r="BZ87" s="106">
        <f>IF($R87=Rural,$BX87*(Defaults!$C$84-Defaults!$C$78),0)</f>
        <v>0</v>
      </c>
      <c r="CA87" s="106">
        <f>IF($R87=Rural,$BX87*(Defaults!$C$83-Defaults!$C$77),0)</f>
        <v>0</v>
      </c>
      <c r="CB87" s="106">
        <f>IF($R87=Rural,$BX87*(Defaults!$C$85-Defaults!$C$79),0)</f>
        <v>0</v>
      </c>
      <c r="CC87" s="106" t="e">
        <f>VLOOKUP(Q87,Defaults!$B$27:$D$40,3,FALSE)*VLOOKUP(O87,Defaults!$B$43:$C$45,2,FALSE)</f>
        <v>#N/A</v>
      </c>
      <c r="CD87" s="103" t="e">
        <f>MIN(SUM(X87:AB87),Defaults!$C$89*BE87)</f>
        <v>#VALUE!</v>
      </c>
      <c r="CE87" s="108" t="e">
        <f t="shared" si="20"/>
        <v>#N/A</v>
      </c>
      <c r="CF87" s="109" t="e">
        <f t="shared" si="25"/>
        <v>#N/A</v>
      </c>
      <c r="CG87" s="416"/>
    </row>
    <row r="88" spans="2:85" ht="15.6" x14ac:dyDescent="0.3">
      <c r="B88" s="90" t="str">
        <f t="shared" si="17"/>
        <v/>
      </c>
      <c r="C88" s="116" t="str">
        <f>IFERROR("SALC"&amp;LEFT(L88,2)&amp;"_PP"&amp;M88&amp;"_"&amp;VLOOKUP(N88,Defaults!$F$10:$J$69,5,FALSE),"")</f>
        <v/>
      </c>
      <c r="D88" s="91"/>
      <c r="E88" s="98"/>
      <c r="F88" s="98"/>
      <c r="G88" s="92"/>
      <c r="H88" s="92"/>
      <c r="I88" s="92"/>
      <c r="J88" s="96"/>
      <c r="K88" s="94"/>
      <c r="L88" s="97"/>
      <c r="M88" s="97"/>
      <c r="N88" s="96"/>
      <c r="O88" s="97"/>
      <c r="P88" s="97"/>
      <c r="Q88" s="476"/>
      <c r="R88" s="95"/>
      <c r="S88" s="96"/>
      <c r="T88" s="98"/>
      <c r="U88" s="98"/>
      <c r="V88" s="98"/>
      <c r="W88" s="99"/>
      <c r="X88" s="100"/>
      <c r="Y88" s="99"/>
      <c r="Z88" s="99"/>
      <c r="AA88" s="99"/>
      <c r="AB88" s="101"/>
      <c r="AC88" s="102" t="str">
        <f t="shared" si="15"/>
        <v/>
      </c>
      <c r="AD88" s="98"/>
      <c r="AE88" s="96"/>
      <c r="AF88" s="468"/>
      <c r="AG88" s="104"/>
      <c r="AH88" s="469"/>
      <c r="AI88" s="98"/>
      <c r="AJ88" s="96"/>
      <c r="AK88" s="96"/>
      <c r="AL88" s="96"/>
      <c r="AM88" s="98"/>
      <c r="AN88" s="96"/>
      <c r="AO88" s="96"/>
      <c r="AP88" s="96"/>
      <c r="AQ88" s="98"/>
      <c r="AR88" s="96"/>
      <c r="AS88" s="96"/>
      <c r="AT88" s="430" t="str">
        <f>IFERROR(ROUNDDOWN(((X88)*(AF88/AE88)+Y88*(AF88/AE88)*(1-Defaults!$C$49)+Z88*(AF88/AE88)*(1-Defaults!$C$50)+AA88*(AF88/AE88)*(1-Defaults!$C$51)+AB88*Defaults!$C$20),0),"")</f>
        <v/>
      </c>
      <c r="AU88" s="103" t="b">
        <f>IF(AH88&gt;0,MAX(AH88,Defaults!C$20*SUM(AC88)))</f>
        <v>0</v>
      </c>
      <c r="AV88" s="430" t="str">
        <f>IF(AND(ISBLANK(AJ88),ISBLANK(AK88),ISBLANK(AL88)),"",ROUNDDOWN(IFERROR((SUM(X88:AA88))*AK88/AJ88+AB88*Defaults!$C$21,0),0))</f>
        <v/>
      </c>
      <c r="AW88" s="103" t="b">
        <f>IF(AND(NOT(ISBLANK(AJ88)),AJ88&lt;40),ROUNDDOWN(AL88*Defaults!C$21*AC88,0))</f>
        <v>0</v>
      </c>
      <c r="AX88" s="430" t="str">
        <f>IF(AND(ISBLANK(AN88),ISBLANK(AO88),ISBLANK(AP88)),"",ROUNDDOWN(IFERROR((SUM(X88:AA88))*AO88/AN88+AB88*Defaults!$C$22,0),0))</f>
        <v/>
      </c>
      <c r="AY88" s="103" t="b">
        <f>IF(AND(NOT(ISBLANK(AN88)),AN88&lt;40),ROUNDDOWN(AP88*Defaults!E$22*AC88,0))</f>
        <v>0</v>
      </c>
      <c r="AZ88" s="430" t="str">
        <f t="shared" si="16"/>
        <v/>
      </c>
      <c r="BA88" s="431" t="b">
        <f t="shared" si="18"/>
        <v>0</v>
      </c>
      <c r="BB88" s="432" t="str">
        <f>IF(S88=Defaults!$B$15,AZ88,IF(S88=Defaults!$B$14,MIN(AX88,AY88),IF(S88=Defaults!$B$13,MIN(AV88,AW88),IF(S88=Defaults!$B$12,MIN(AT88,AU88),""))))</f>
        <v/>
      </c>
      <c r="BC88" s="104"/>
      <c r="BD88" s="96"/>
      <c r="BE88" s="105" t="str">
        <f t="shared" si="19"/>
        <v/>
      </c>
      <c r="BF88" s="106" t="e">
        <f>IF(R88=Rural,VLOOKUP(N88,Defaults!$F$10:$I$69,4,FALSE),VLOOKUP(N88,Defaults!$F$10:$I$69,3,FALSE))*ISTEXT(R88)</f>
        <v>#N/A</v>
      </c>
      <c r="BG88" s="106" t="e">
        <f>IF(R88=Rural,VLOOKUP(N88,Defaults!$F$10:$I$69,3,FALSE),IF(BE88/SUM(X88:AB88)&gt;2.46,VLOOKUP(N88,Defaults!$F$10:$I$69,3,FALSE)*(1-MIN(0.3,0.07*((BE88/SUM(X88:AB88))-2.46)/2.46)),VLOOKUP(N88,Defaults!$F$10:$I$69,3,FALSE)))*ISTEXT(R88)</f>
        <v>#VALUE!</v>
      </c>
      <c r="BH88" s="106" t="e">
        <f t="shared" si="21"/>
        <v>#N/A</v>
      </c>
      <c r="BI88" s="106" t="e">
        <f t="shared" si="22"/>
        <v>#VALUE!</v>
      </c>
      <c r="BJ88" s="106" t="e">
        <f t="shared" si="23"/>
        <v>#N/A</v>
      </c>
      <c r="BK88" s="106" t="e">
        <f>$BJ88/Lifetime*VLOOKUP(VLOOKUP($N88,Defaults!$F$11:$K$70,6,FALSE)&amp;"_"&amp;$P88,'Auto GHG'!$C$36:$F$2517,4,FALSE)</f>
        <v>#N/A</v>
      </c>
      <c r="BL88" s="106" t="e">
        <f>$BJ88/Lifetime*VLOOKUP(VLOOKUP($N88,Defaults!$F$11:$K$70,6,FALSE)&amp;"_"&amp;$P88,'Auto Emissions'!$C$38:$P$2665,9,FALSE)/gPlb</f>
        <v>#N/A</v>
      </c>
      <c r="BM88" s="106" t="e">
        <f>$BJ88/Lifetime*VLOOKUP(VLOOKUP($N88,Defaults!$F$11:$K$70,6,FALSE)&amp;"_"&amp;$P88,'Auto Emissions'!$C$38:$P$2665,10,FALSE)/gPlb</f>
        <v>#N/A</v>
      </c>
      <c r="BN88" s="106" t="e">
        <f>$BJ88/Lifetime*VLOOKUP(VLOOKUP($N88,Defaults!$F$11:$K$70,6,FALSE)&amp;"_"&amp;$P88,'Auto Emissions'!$C$38:$P$2665,12,FALSE)/gPlb</f>
        <v>#N/A</v>
      </c>
      <c r="BO88" s="106" t="e">
        <f>$BJ88/Lifetime*VLOOKUP(VLOOKUP($N88,Defaults!$F$11:$K$70,6,FALSE)&amp;"_"&amp;$P88,'Auto Emissions'!$C$38:$P$2665,13,FALSE)/gPlb</f>
        <v>#N/A</v>
      </c>
      <c r="BP88" s="106" t="e">
        <f>$BJ88/Lifetime*VLOOKUP(VLOOKUP($N88,Defaults!$F$10:$K$69,6,FALSE)&amp;"_"&amp;$P88,'Gallon per VMT'!$C$29:$G$2000,5,FALSE)</f>
        <v>#N/A</v>
      </c>
      <c r="BQ88" s="107">
        <f>IF(R88="Rural",Defaults!$C$61,Defaults!$C$60)*ISTEXT(R88)</f>
        <v>0</v>
      </c>
      <c r="BR88" s="107">
        <f>Defaults!$C$60*ISTEXT(R88)</f>
        <v>0</v>
      </c>
      <c r="BS88" s="106" t="e">
        <f t="shared" si="24"/>
        <v>#VALUE!</v>
      </c>
      <c r="BT88" s="106" t="e">
        <f>BS88*Defaults!$C$64</f>
        <v>#VALUE!</v>
      </c>
      <c r="BU88" s="106" t="e">
        <f>BS88*Defaults!$C$65</f>
        <v>#VALUE!</v>
      </c>
      <c r="BV88" s="106" t="e">
        <f>BS88*Defaults!$C$66</f>
        <v>#VALUE!</v>
      </c>
      <c r="BW88" s="106" t="e">
        <f>BS88*Defaults!$C$67</f>
        <v>#VALUE!</v>
      </c>
      <c r="BX88" s="106" t="e">
        <f>Defaults!$C$73*BE88*Lifetime</f>
        <v>#VALUE!</v>
      </c>
      <c r="BY88" s="106">
        <f>IF($R88=Rural,$BX88*(Defaults!$C$82-Defaults!$C$76),0)</f>
        <v>0</v>
      </c>
      <c r="BZ88" s="106">
        <f>IF($R88=Rural,$BX88*(Defaults!$C$84-Defaults!$C$78),0)</f>
        <v>0</v>
      </c>
      <c r="CA88" s="106">
        <f>IF($R88=Rural,$BX88*(Defaults!$C$83-Defaults!$C$77),0)</f>
        <v>0</v>
      </c>
      <c r="CB88" s="106">
        <f>IF($R88=Rural,$BX88*(Defaults!$C$85-Defaults!$C$79),0)</f>
        <v>0</v>
      </c>
      <c r="CC88" s="106" t="e">
        <f>VLOOKUP(Q88,Defaults!$B$27:$D$40,3,FALSE)*VLOOKUP(O88,Defaults!$B$43:$C$45,2,FALSE)</f>
        <v>#N/A</v>
      </c>
      <c r="CD88" s="103" t="e">
        <f>MIN(SUM(X88:AB88),Defaults!$C$89*BE88)</f>
        <v>#VALUE!</v>
      </c>
      <c r="CE88" s="108" t="e">
        <f t="shared" si="20"/>
        <v>#N/A</v>
      </c>
      <c r="CF88" s="109" t="e">
        <f t="shared" si="25"/>
        <v>#N/A</v>
      </c>
      <c r="CG88" s="416"/>
    </row>
    <row r="89" spans="2:85" ht="15.6" x14ac:dyDescent="0.3">
      <c r="B89" s="90" t="str">
        <f t="shared" si="17"/>
        <v/>
      </c>
      <c r="C89" s="116" t="str">
        <f>IFERROR("SALC"&amp;LEFT(L89,2)&amp;"_PP"&amp;M89&amp;"_"&amp;VLOOKUP(N89,Defaults!$F$10:$J$69,5,FALSE),"")</f>
        <v/>
      </c>
      <c r="D89" s="91"/>
      <c r="E89" s="98"/>
      <c r="F89" s="98"/>
      <c r="G89" s="92"/>
      <c r="H89" s="92"/>
      <c r="I89" s="92"/>
      <c r="J89" s="96"/>
      <c r="K89" s="94"/>
      <c r="L89" s="97"/>
      <c r="M89" s="97"/>
      <c r="N89" s="96"/>
      <c r="O89" s="97"/>
      <c r="P89" s="97"/>
      <c r="Q89" s="476"/>
      <c r="R89" s="95"/>
      <c r="S89" s="96"/>
      <c r="T89" s="98"/>
      <c r="U89" s="98"/>
      <c r="V89" s="98"/>
      <c r="W89" s="99"/>
      <c r="X89" s="100"/>
      <c r="Y89" s="99"/>
      <c r="Z89" s="99"/>
      <c r="AA89" s="99"/>
      <c r="AB89" s="101"/>
      <c r="AC89" s="102" t="str">
        <f t="shared" si="15"/>
        <v/>
      </c>
      <c r="AD89" s="98"/>
      <c r="AE89" s="96"/>
      <c r="AF89" s="468"/>
      <c r="AG89" s="104"/>
      <c r="AH89" s="469"/>
      <c r="AI89" s="98"/>
      <c r="AJ89" s="96"/>
      <c r="AK89" s="96"/>
      <c r="AL89" s="96"/>
      <c r="AM89" s="98"/>
      <c r="AN89" s="96"/>
      <c r="AO89" s="96"/>
      <c r="AP89" s="96"/>
      <c r="AQ89" s="98"/>
      <c r="AR89" s="96"/>
      <c r="AS89" s="96"/>
      <c r="AT89" s="430" t="str">
        <f>IFERROR(ROUNDDOWN(((X89)*(AF89/AE89)+Y89*(AF89/AE89)*(1-Defaults!$C$49)+Z89*(AF89/AE89)*(1-Defaults!$C$50)+AA89*(AF89/AE89)*(1-Defaults!$C$51)+AB89*Defaults!$C$20),0),"")</f>
        <v/>
      </c>
      <c r="AU89" s="103" t="b">
        <f>IF(AH89&gt;0,MAX(AH89,Defaults!C$20*SUM(AC89)))</f>
        <v>0</v>
      </c>
      <c r="AV89" s="430" t="str">
        <f>IF(AND(ISBLANK(AJ89),ISBLANK(AK89),ISBLANK(AL89)),"",ROUNDDOWN(IFERROR((SUM(X89:AA89))*AK89/AJ89+AB89*Defaults!$C$21,0),0))</f>
        <v/>
      </c>
      <c r="AW89" s="103" t="b">
        <f>IF(AND(NOT(ISBLANK(AJ89)),AJ89&lt;40),ROUNDDOWN(AL89*Defaults!C$21*AC89,0))</f>
        <v>0</v>
      </c>
      <c r="AX89" s="430" t="str">
        <f>IF(AND(ISBLANK(AN89),ISBLANK(AO89),ISBLANK(AP89)),"",ROUNDDOWN(IFERROR((SUM(X89:AA89))*AO89/AN89+AB89*Defaults!$C$22,0),0))</f>
        <v/>
      </c>
      <c r="AY89" s="103" t="b">
        <f>IF(AND(NOT(ISBLANK(AN89)),AN89&lt;40),ROUNDDOWN(AP89*Defaults!E$22*AC89,0))</f>
        <v>0</v>
      </c>
      <c r="AZ89" s="430" t="str">
        <f t="shared" si="16"/>
        <v/>
      </c>
      <c r="BA89" s="431" t="b">
        <f t="shared" si="18"/>
        <v>0</v>
      </c>
      <c r="BB89" s="432" t="str">
        <f>IF(S89=Defaults!$B$15,AZ89,IF(S89=Defaults!$B$14,MIN(AX89,AY89),IF(S89=Defaults!$B$13,MIN(AV89,AW89),IF(S89=Defaults!$B$12,MIN(AT89,AU89),""))))</f>
        <v/>
      </c>
      <c r="BC89" s="104"/>
      <c r="BD89" s="96"/>
      <c r="BE89" s="105" t="str">
        <f t="shared" si="19"/>
        <v/>
      </c>
      <c r="BF89" s="106" t="e">
        <f>IF(R89=Rural,VLOOKUP(N89,Defaults!$F$10:$I$69,4,FALSE),VLOOKUP(N89,Defaults!$F$10:$I$69,3,FALSE))*ISTEXT(R89)</f>
        <v>#N/A</v>
      </c>
      <c r="BG89" s="106" t="e">
        <f>IF(R89=Rural,VLOOKUP(N89,Defaults!$F$10:$I$69,3,FALSE),IF(BE89/SUM(X89:AB89)&gt;2.46,VLOOKUP(N89,Defaults!$F$10:$I$69,3,FALSE)*(1-MIN(0.3,0.07*((BE89/SUM(X89:AB89))-2.46)/2.46)),VLOOKUP(N89,Defaults!$F$10:$I$69,3,FALSE)))*ISTEXT(R89)</f>
        <v>#VALUE!</v>
      </c>
      <c r="BH89" s="106" t="e">
        <f t="shared" si="21"/>
        <v>#N/A</v>
      </c>
      <c r="BI89" s="106" t="e">
        <f t="shared" si="22"/>
        <v>#VALUE!</v>
      </c>
      <c r="BJ89" s="106" t="e">
        <f t="shared" si="23"/>
        <v>#N/A</v>
      </c>
      <c r="BK89" s="106" t="e">
        <f>$BJ89/Lifetime*VLOOKUP(VLOOKUP($N89,Defaults!$F$11:$K$70,6,FALSE)&amp;"_"&amp;$P89,'Auto GHG'!$C$36:$F$2517,4,FALSE)</f>
        <v>#N/A</v>
      </c>
      <c r="BL89" s="106" t="e">
        <f>$BJ89/Lifetime*VLOOKUP(VLOOKUP($N89,Defaults!$F$11:$K$70,6,FALSE)&amp;"_"&amp;$P89,'Auto Emissions'!$C$38:$P$2665,9,FALSE)/gPlb</f>
        <v>#N/A</v>
      </c>
      <c r="BM89" s="106" t="e">
        <f>$BJ89/Lifetime*VLOOKUP(VLOOKUP($N89,Defaults!$F$11:$K$70,6,FALSE)&amp;"_"&amp;$P89,'Auto Emissions'!$C$38:$P$2665,10,FALSE)/gPlb</f>
        <v>#N/A</v>
      </c>
      <c r="BN89" s="106" t="e">
        <f>$BJ89/Lifetime*VLOOKUP(VLOOKUP($N89,Defaults!$F$11:$K$70,6,FALSE)&amp;"_"&amp;$P89,'Auto Emissions'!$C$38:$P$2665,12,FALSE)/gPlb</f>
        <v>#N/A</v>
      </c>
      <c r="BO89" s="106" t="e">
        <f>$BJ89/Lifetime*VLOOKUP(VLOOKUP($N89,Defaults!$F$11:$K$70,6,FALSE)&amp;"_"&amp;$P89,'Auto Emissions'!$C$38:$P$2665,13,FALSE)/gPlb</f>
        <v>#N/A</v>
      </c>
      <c r="BP89" s="106" t="e">
        <f>$BJ89/Lifetime*VLOOKUP(VLOOKUP($N89,Defaults!$F$10:$K$69,6,FALSE)&amp;"_"&amp;$P89,'Gallon per VMT'!$C$29:$G$2000,5,FALSE)</f>
        <v>#N/A</v>
      </c>
      <c r="BQ89" s="107">
        <f>IF(R89="Rural",Defaults!$C$61,Defaults!$C$60)*ISTEXT(R89)</f>
        <v>0</v>
      </c>
      <c r="BR89" s="107">
        <f>Defaults!$C$60*ISTEXT(R89)</f>
        <v>0</v>
      </c>
      <c r="BS89" s="106" t="e">
        <f t="shared" si="24"/>
        <v>#VALUE!</v>
      </c>
      <c r="BT89" s="106" t="e">
        <f>BS89*Defaults!$C$64</f>
        <v>#VALUE!</v>
      </c>
      <c r="BU89" s="106" t="e">
        <f>BS89*Defaults!$C$65</f>
        <v>#VALUE!</v>
      </c>
      <c r="BV89" s="106" t="e">
        <f>BS89*Defaults!$C$66</f>
        <v>#VALUE!</v>
      </c>
      <c r="BW89" s="106" t="e">
        <f>BS89*Defaults!$C$67</f>
        <v>#VALUE!</v>
      </c>
      <c r="BX89" s="106" t="e">
        <f>Defaults!$C$73*BE89*Lifetime</f>
        <v>#VALUE!</v>
      </c>
      <c r="BY89" s="106">
        <f>IF($R89=Rural,$BX89*(Defaults!$C$82-Defaults!$C$76),0)</f>
        <v>0</v>
      </c>
      <c r="BZ89" s="106">
        <f>IF($R89=Rural,$BX89*(Defaults!$C$84-Defaults!$C$78),0)</f>
        <v>0</v>
      </c>
      <c r="CA89" s="106">
        <f>IF($R89=Rural,$BX89*(Defaults!$C$83-Defaults!$C$77),0)</f>
        <v>0</v>
      </c>
      <c r="CB89" s="106">
        <f>IF($R89=Rural,$BX89*(Defaults!$C$85-Defaults!$C$79),0)</f>
        <v>0</v>
      </c>
      <c r="CC89" s="106" t="e">
        <f>VLOOKUP(Q89,Defaults!$B$27:$D$40,3,FALSE)*VLOOKUP(O89,Defaults!$B$43:$C$45,2,FALSE)</f>
        <v>#N/A</v>
      </c>
      <c r="CD89" s="103" t="e">
        <f>MIN(SUM(X89:AB89),Defaults!$C$89*BE89)</f>
        <v>#VALUE!</v>
      </c>
      <c r="CE89" s="108" t="e">
        <f t="shared" si="20"/>
        <v>#N/A</v>
      </c>
      <c r="CF89" s="109" t="e">
        <f t="shared" si="25"/>
        <v>#N/A</v>
      </c>
      <c r="CG89" s="416"/>
    </row>
    <row r="90" spans="2:85" ht="15.6" x14ac:dyDescent="0.3">
      <c r="B90" s="90" t="str">
        <f t="shared" si="17"/>
        <v/>
      </c>
      <c r="C90" s="116" t="str">
        <f>IFERROR("SALC"&amp;LEFT(L90,2)&amp;"_PP"&amp;M90&amp;"_"&amp;VLOOKUP(N90,Defaults!$F$10:$J$69,5,FALSE),"")</f>
        <v/>
      </c>
      <c r="D90" s="91"/>
      <c r="E90" s="98"/>
      <c r="F90" s="98"/>
      <c r="G90" s="92"/>
      <c r="H90" s="92"/>
      <c r="I90" s="92"/>
      <c r="J90" s="96"/>
      <c r="K90" s="94"/>
      <c r="L90" s="97"/>
      <c r="M90" s="97"/>
      <c r="N90" s="96"/>
      <c r="O90" s="97"/>
      <c r="P90" s="97"/>
      <c r="Q90" s="476"/>
      <c r="R90" s="95"/>
      <c r="S90" s="96"/>
      <c r="T90" s="98"/>
      <c r="U90" s="98"/>
      <c r="V90" s="98"/>
      <c r="W90" s="99"/>
      <c r="X90" s="100"/>
      <c r="Y90" s="99"/>
      <c r="Z90" s="99"/>
      <c r="AA90" s="99"/>
      <c r="AB90" s="101"/>
      <c r="AC90" s="102" t="str">
        <f t="shared" si="15"/>
        <v/>
      </c>
      <c r="AD90" s="98"/>
      <c r="AE90" s="96"/>
      <c r="AF90" s="468"/>
      <c r="AG90" s="104"/>
      <c r="AH90" s="469"/>
      <c r="AI90" s="98"/>
      <c r="AJ90" s="96"/>
      <c r="AK90" s="96"/>
      <c r="AL90" s="96"/>
      <c r="AM90" s="98"/>
      <c r="AN90" s="96"/>
      <c r="AO90" s="96"/>
      <c r="AP90" s="96"/>
      <c r="AQ90" s="98"/>
      <c r="AR90" s="96"/>
      <c r="AS90" s="96"/>
      <c r="AT90" s="430" t="str">
        <f>IFERROR(ROUNDDOWN(((X90)*(AF90/AE90)+Y90*(AF90/AE90)*(1-Defaults!$C$49)+Z90*(AF90/AE90)*(1-Defaults!$C$50)+AA90*(AF90/AE90)*(1-Defaults!$C$51)+AB90*Defaults!$C$20),0),"")</f>
        <v/>
      </c>
      <c r="AU90" s="103" t="b">
        <f>IF(AH90&gt;0,MAX(AH90,Defaults!C$20*SUM(AC90)))</f>
        <v>0</v>
      </c>
      <c r="AV90" s="430" t="str">
        <f>IF(AND(ISBLANK(AJ90),ISBLANK(AK90),ISBLANK(AL90)),"",ROUNDDOWN(IFERROR((SUM(X90:AA90))*AK90/AJ90+AB90*Defaults!$C$21,0),0))</f>
        <v/>
      </c>
      <c r="AW90" s="103" t="b">
        <f>IF(AND(NOT(ISBLANK(AJ90)),AJ90&lt;40),ROUNDDOWN(AL90*Defaults!C$21*AC90,0))</f>
        <v>0</v>
      </c>
      <c r="AX90" s="430" t="str">
        <f>IF(AND(ISBLANK(AN90),ISBLANK(AO90),ISBLANK(AP90)),"",ROUNDDOWN(IFERROR((SUM(X90:AA90))*AO90/AN90+AB90*Defaults!$C$22,0),0))</f>
        <v/>
      </c>
      <c r="AY90" s="103" t="b">
        <f>IF(AND(NOT(ISBLANK(AN90)),AN90&lt;40),ROUNDDOWN(AP90*Defaults!E$22*AC90,0))</f>
        <v>0</v>
      </c>
      <c r="AZ90" s="430" t="str">
        <f t="shared" si="16"/>
        <v/>
      </c>
      <c r="BA90" s="431" t="b">
        <f t="shared" si="18"/>
        <v>0</v>
      </c>
      <c r="BB90" s="432" t="str">
        <f>IF(S90=Defaults!$B$15,AZ90,IF(S90=Defaults!$B$14,MIN(AX90,AY90),IF(S90=Defaults!$B$13,MIN(AV90,AW90),IF(S90=Defaults!$B$12,MIN(AT90,AU90),""))))</f>
        <v/>
      </c>
      <c r="BC90" s="104"/>
      <c r="BD90" s="96"/>
      <c r="BE90" s="105" t="str">
        <f t="shared" si="19"/>
        <v/>
      </c>
      <c r="BF90" s="106" t="e">
        <f>IF(R90=Rural,VLOOKUP(N90,Defaults!$F$10:$I$69,4,FALSE),VLOOKUP(N90,Defaults!$F$10:$I$69,3,FALSE))*ISTEXT(R90)</f>
        <v>#N/A</v>
      </c>
      <c r="BG90" s="106" t="e">
        <f>IF(R90=Rural,VLOOKUP(N90,Defaults!$F$10:$I$69,3,FALSE),IF(BE90/SUM(X90:AB90)&gt;2.46,VLOOKUP(N90,Defaults!$F$10:$I$69,3,FALSE)*(1-MIN(0.3,0.07*((BE90/SUM(X90:AB90))-2.46)/2.46)),VLOOKUP(N90,Defaults!$F$10:$I$69,3,FALSE)))*ISTEXT(R90)</f>
        <v>#VALUE!</v>
      </c>
      <c r="BH90" s="106" t="e">
        <f t="shared" si="21"/>
        <v>#N/A</v>
      </c>
      <c r="BI90" s="106" t="e">
        <f t="shared" si="22"/>
        <v>#VALUE!</v>
      </c>
      <c r="BJ90" s="106" t="e">
        <f t="shared" si="23"/>
        <v>#N/A</v>
      </c>
      <c r="BK90" s="106" t="e">
        <f>$BJ90/Lifetime*VLOOKUP(VLOOKUP($N90,Defaults!$F$11:$K$70,6,FALSE)&amp;"_"&amp;$P90,'Auto GHG'!$C$36:$F$2517,4,FALSE)</f>
        <v>#N/A</v>
      </c>
      <c r="BL90" s="106" t="e">
        <f>$BJ90/Lifetime*VLOOKUP(VLOOKUP($N90,Defaults!$F$11:$K$70,6,FALSE)&amp;"_"&amp;$P90,'Auto Emissions'!$C$38:$P$2665,9,FALSE)/gPlb</f>
        <v>#N/A</v>
      </c>
      <c r="BM90" s="106" t="e">
        <f>$BJ90/Lifetime*VLOOKUP(VLOOKUP($N90,Defaults!$F$11:$K$70,6,FALSE)&amp;"_"&amp;$P90,'Auto Emissions'!$C$38:$P$2665,10,FALSE)/gPlb</f>
        <v>#N/A</v>
      </c>
      <c r="BN90" s="106" t="e">
        <f>$BJ90/Lifetime*VLOOKUP(VLOOKUP($N90,Defaults!$F$11:$K$70,6,FALSE)&amp;"_"&amp;$P90,'Auto Emissions'!$C$38:$P$2665,12,FALSE)/gPlb</f>
        <v>#N/A</v>
      </c>
      <c r="BO90" s="106" t="e">
        <f>$BJ90/Lifetime*VLOOKUP(VLOOKUP($N90,Defaults!$F$11:$K$70,6,FALSE)&amp;"_"&amp;$P90,'Auto Emissions'!$C$38:$P$2665,13,FALSE)/gPlb</f>
        <v>#N/A</v>
      </c>
      <c r="BP90" s="106" t="e">
        <f>$BJ90/Lifetime*VLOOKUP(VLOOKUP($N90,Defaults!$F$10:$K$69,6,FALSE)&amp;"_"&amp;$P90,'Gallon per VMT'!$C$29:$G$2000,5,FALSE)</f>
        <v>#N/A</v>
      </c>
      <c r="BQ90" s="107">
        <f>IF(R90="Rural",Defaults!$C$61,Defaults!$C$60)*ISTEXT(R90)</f>
        <v>0</v>
      </c>
      <c r="BR90" s="107">
        <f>Defaults!$C$60*ISTEXT(R90)</f>
        <v>0</v>
      </c>
      <c r="BS90" s="106" t="e">
        <f t="shared" si="24"/>
        <v>#VALUE!</v>
      </c>
      <c r="BT90" s="106" t="e">
        <f>BS90*Defaults!$C$64</f>
        <v>#VALUE!</v>
      </c>
      <c r="BU90" s="106" t="e">
        <f>BS90*Defaults!$C$65</f>
        <v>#VALUE!</v>
      </c>
      <c r="BV90" s="106" t="e">
        <f>BS90*Defaults!$C$66</f>
        <v>#VALUE!</v>
      </c>
      <c r="BW90" s="106" t="e">
        <f>BS90*Defaults!$C$67</f>
        <v>#VALUE!</v>
      </c>
      <c r="BX90" s="106" t="e">
        <f>Defaults!$C$73*BE90*Lifetime</f>
        <v>#VALUE!</v>
      </c>
      <c r="BY90" s="106">
        <f>IF($R90=Rural,$BX90*(Defaults!$C$82-Defaults!$C$76),0)</f>
        <v>0</v>
      </c>
      <c r="BZ90" s="106">
        <f>IF($R90=Rural,$BX90*(Defaults!$C$84-Defaults!$C$78),0)</f>
        <v>0</v>
      </c>
      <c r="CA90" s="106">
        <f>IF($R90=Rural,$BX90*(Defaults!$C$83-Defaults!$C$77),0)</f>
        <v>0</v>
      </c>
      <c r="CB90" s="106">
        <f>IF($R90=Rural,$BX90*(Defaults!$C$85-Defaults!$C$79),0)</f>
        <v>0</v>
      </c>
      <c r="CC90" s="106" t="e">
        <f>VLOOKUP(Q90,Defaults!$B$27:$D$40,3,FALSE)*VLOOKUP(O90,Defaults!$B$43:$C$45,2,FALSE)</f>
        <v>#N/A</v>
      </c>
      <c r="CD90" s="103" t="e">
        <f>MIN(SUM(X90:AB90),Defaults!$C$89*BE90)</f>
        <v>#VALUE!</v>
      </c>
      <c r="CE90" s="108" t="e">
        <f t="shared" si="20"/>
        <v>#N/A</v>
      </c>
      <c r="CF90" s="109" t="e">
        <f t="shared" si="25"/>
        <v>#N/A</v>
      </c>
      <c r="CG90" s="416"/>
    </row>
    <row r="91" spans="2:85" ht="15.6" x14ac:dyDescent="0.3">
      <c r="B91" s="90" t="str">
        <f t="shared" si="17"/>
        <v/>
      </c>
      <c r="C91" s="116" t="str">
        <f>IFERROR("SALC"&amp;LEFT(L91,2)&amp;"_PP"&amp;M91&amp;"_"&amp;VLOOKUP(N91,Defaults!$F$10:$J$69,5,FALSE),"")</f>
        <v/>
      </c>
      <c r="D91" s="91"/>
      <c r="E91" s="98"/>
      <c r="F91" s="98"/>
      <c r="G91" s="92"/>
      <c r="H91" s="92"/>
      <c r="I91" s="92"/>
      <c r="J91" s="96"/>
      <c r="K91" s="94"/>
      <c r="L91" s="97"/>
      <c r="M91" s="97"/>
      <c r="N91" s="96"/>
      <c r="O91" s="97"/>
      <c r="P91" s="97"/>
      <c r="Q91" s="476"/>
      <c r="R91" s="95"/>
      <c r="S91" s="96"/>
      <c r="T91" s="98"/>
      <c r="U91" s="98"/>
      <c r="V91" s="98"/>
      <c r="W91" s="99"/>
      <c r="X91" s="100"/>
      <c r="Y91" s="99"/>
      <c r="Z91" s="99"/>
      <c r="AA91" s="99"/>
      <c r="AB91" s="101"/>
      <c r="AC91" s="102" t="str">
        <f t="shared" si="15"/>
        <v/>
      </c>
      <c r="AD91" s="98"/>
      <c r="AE91" s="96"/>
      <c r="AF91" s="468"/>
      <c r="AG91" s="104"/>
      <c r="AH91" s="469"/>
      <c r="AI91" s="98"/>
      <c r="AJ91" s="96"/>
      <c r="AK91" s="96"/>
      <c r="AL91" s="96"/>
      <c r="AM91" s="98"/>
      <c r="AN91" s="96"/>
      <c r="AO91" s="96"/>
      <c r="AP91" s="96"/>
      <c r="AQ91" s="98"/>
      <c r="AR91" s="96"/>
      <c r="AS91" s="96"/>
      <c r="AT91" s="430" t="str">
        <f>IFERROR(ROUNDDOWN(((X91)*(AF91/AE91)+Y91*(AF91/AE91)*(1-Defaults!$C$49)+Z91*(AF91/AE91)*(1-Defaults!$C$50)+AA91*(AF91/AE91)*(1-Defaults!$C$51)+AB91*Defaults!$C$20),0),"")</f>
        <v/>
      </c>
      <c r="AU91" s="103" t="b">
        <f>IF(AH91&gt;0,MAX(AH91,Defaults!C$20*SUM(AC91)))</f>
        <v>0</v>
      </c>
      <c r="AV91" s="430" t="str">
        <f>IF(AND(ISBLANK(AJ91),ISBLANK(AK91),ISBLANK(AL91)),"",ROUNDDOWN(IFERROR((SUM(X91:AA91))*AK91/AJ91+AB91*Defaults!$C$21,0),0))</f>
        <v/>
      </c>
      <c r="AW91" s="103" t="b">
        <f>IF(AND(NOT(ISBLANK(AJ91)),AJ91&lt;40),ROUNDDOWN(AL91*Defaults!C$21*AC91,0))</f>
        <v>0</v>
      </c>
      <c r="AX91" s="430" t="str">
        <f>IF(AND(ISBLANK(AN91),ISBLANK(AO91),ISBLANK(AP91)),"",ROUNDDOWN(IFERROR((SUM(X91:AA91))*AO91/AN91+AB91*Defaults!$C$22,0),0))</f>
        <v/>
      </c>
      <c r="AY91" s="103" t="b">
        <f>IF(AND(NOT(ISBLANK(AN91)),AN91&lt;40),ROUNDDOWN(AP91*Defaults!E$22*AC91,0))</f>
        <v>0</v>
      </c>
      <c r="AZ91" s="430" t="str">
        <f t="shared" si="16"/>
        <v/>
      </c>
      <c r="BA91" s="431" t="b">
        <f t="shared" si="18"/>
        <v>0</v>
      </c>
      <c r="BB91" s="432" t="str">
        <f>IF(S91=Defaults!$B$15,AZ91,IF(S91=Defaults!$B$14,MIN(AX91,AY91),IF(S91=Defaults!$B$13,MIN(AV91,AW91),IF(S91=Defaults!$B$12,MIN(AT91,AU91),""))))</f>
        <v/>
      </c>
      <c r="BC91" s="104"/>
      <c r="BD91" s="96"/>
      <c r="BE91" s="105" t="str">
        <f t="shared" si="19"/>
        <v/>
      </c>
      <c r="BF91" s="106" t="e">
        <f>IF(R91=Rural,VLOOKUP(N91,Defaults!$F$10:$I$69,4,FALSE),VLOOKUP(N91,Defaults!$F$10:$I$69,3,FALSE))*ISTEXT(R91)</f>
        <v>#N/A</v>
      </c>
      <c r="BG91" s="106" t="e">
        <f>IF(R91=Rural,VLOOKUP(N91,Defaults!$F$10:$I$69,3,FALSE),IF(BE91/SUM(X91:AB91)&gt;2.46,VLOOKUP(N91,Defaults!$F$10:$I$69,3,FALSE)*(1-MIN(0.3,0.07*((BE91/SUM(X91:AB91))-2.46)/2.46)),VLOOKUP(N91,Defaults!$F$10:$I$69,3,FALSE)))*ISTEXT(R91)</f>
        <v>#VALUE!</v>
      </c>
      <c r="BH91" s="106" t="e">
        <f t="shared" si="21"/>
        <v>#N/A</v>
      </c>
      <c r="BI91" s="106" t="e">
        <f t="shared" si="22"/>
        <v>#VALUE!</v>
      </c>
      <c r="BJ91" s="106" t="e">
        <f t="shared" si="23"/>
        <v>#N/A</v>
      </c>
      <c r="BK91" s="106" t="e">
        <f>$BJ91/Lifetime*VLOOKUP(VLOOKUP($N91,Defaults!$F$11:$K$70,6,FALSE)&amp;"_"&amp;$P91,'Auto GHG'!$C$36:$F$2517,4,FALSE)</f>
        <v>#N/A</v>
      </c>
      <c r="BL91" s="106" t="e">
        <f>$BJ91/Lifetime*VLOOKUP(VLOOKUP($N91,Defaults!$F$11:$K$70,6,FALSE)&amp;"_"&amp;$P91,'Auto Emissions'!$C$38:$P$2665,9,FALSE)/gPlb</f>
        <v>#N/A</v>
      </c>
      <c r="BM91" s="106" t="e">
        <f>$BJ91/Lifetime*VLOOKUP(VLOOKUP($N91,Defaults!$F$11:$K$70,6,FALSE)&amp;"_"&amp;$P91,'Auto Emissions'!$C$38:$P$2665,10,FALSE)/gPlb</f>
        <v>#N/A</v>
      </c>
      <c r="BN91" s="106" t="e">
        <f>$BJ91/Lifetime*VLOOKUP(VLOOKUP($N91,Defaults!$F$11:$K$70,6,FALSE)&amp;"_"&amp;$P91,'Auto Emissions'!$C$38:$P$2665,12,FALSE)/gPlb</f>
        <v>#N/A</v>
      </c>
      <c r="BO91" s="106" t="e">
        <f>$BJ91/Lifetime*VLOOKUP(VLOOKUP($N91,Defaults!$F$11:$K$70,6,FALSE)&amp;"_"&amp;$P91,'Auto Emissions'!$C$38:$P$2665,13,FALSE)/gPlb</f>
        <v>#N/A</v>
      </c>
      <c r="BP91" s="106" t="e">
        <f>$BJ91/Lifetime*VLOOKUP(VLOOKUP($N91,Defaults!$F$10:$K$69,6,FALSE)&amp;"_"&amp;$P91,'Gallon per VMT'!$C$29:$G$2000,5,FALSE)</f>
        <v>#N/A</v>
      </c>
      <c r="BQ91" s="107">
        <f>IF(R91="Rural",Defaults!$C$61,Defaults!$C$60)*ISTEXT(R91)</f>
        <v>0</v>
      </c>
      <c r="BR91" s="107">
        <f>Defaults!$C$60*ISTEXT(R91)</f>
        <v>0</v>
      </c>
      <c r="BS91" s="106" t="e">
        <f t="shared" si="24"/>
        <v>#VALUE!</v>
      </c>
      <c r="BT91" s="106" t="e">
        <f>BS91*Defaults!$C$64</f>
        <v>#VALUE!</v>
      </c>
      <c r="BU91" s="106" t="e">
        <f>BS91*Defaults!$C$65</f>
        <v>#VALUE!</v>
      </c>
      <c r="BV91" s="106" t="e">
        <f>BS91*Defaults!$C$66</f>
        <v>#VALUE!</v>
      </c>
      <c r="BW91" s="106" t="e">
        <f>BS91*Defaults!$C$67</f>
        <v>#VALUE!</v>
      </c>
      <c r="BX91" s="106" t="e">
        <f>Defaults!$C$73*BE91*Lifetime</f>
        <v>#VALUE!</v>
      </c>
      <c r="BY91" s="106">
        <f>IF($R91=Rural,$BX91*(Defaults!$C$82-Defaults!$C$76),0)</f>
        <v>0</v>
      </c>
      <c r="BZ91" s="106">
        <f>IF($R91=Rural,$BX91*(Defaults!$C$84-Defaults!$C$78),0)</f>
        <v>0</v>
      </c>
      <c r="CA91" s="106">
        <f>IF($R91=Rural,$BX91*(Defaults!$C$83-Defaults!$C$77),0)</f>
        <v>0</v>
      </c>
      <c r="CB91" s="106">
        <f>IF($R91=Rural,$BX91*(Defaults!$C$85-Defaults!$C$79),0)</f>
        <v>0</v>
      </c>
      <c r="CC91" s="106" t="e">
        <f>VLOOKUP(Q91,Defaults!$B$27:$D$40,3,FALSE)*VLOOKUP(O91,Defaults!$B$43:$C$45,2,FALSE)</f>
        <v>#N/A</v>
      </c>
      <c r="CD91" s="103" t="e">
        <f>MIN(SUM(X91:AB91),Defaults!$C$89*BE91)</f>
        <v>#VALUE!</v>
      </c>
      <c r="CE91" s="108" t="e">
        <f t="shared" si="20"/>
        <v>#N/A</v>
      </c>
      <c r="CF91" s="109" t="e">
        <f t="shared" si="25"/>
        <v>#N/A</v>
      </c>
      <c r="CG91" s="416"/>
    </row>
    <row r="92" spans="2:85" ht="15.6" x14ac:dyDescent="0.3">
      <c r="B92" s="90" t="str">
        <f t="shared" si="17"/>
        <v/>
      </c>
      <c r="C92" s="116" t="str">
        <f>IFERROR("SALC"&amp;LEFT(L92,2)&amp;"_PP"&amp;M92&amp;"_"&amp;VLOOKUP(N92,Defaults!$F$10:$J$69,5,FALSE),"")</f>
        <v/>
      </c>
      <c r="D92" s="91"/>
      <c r="E92" s="98"/>
      <c r="F92" s="98"/>
      <c r="G92" s="92"/>
      <c r="H92" s="92"/>
      <c r="I92" s="92"/>
      <c r="J92" s="96"/>
      <c r="K92" s="94"/>
      <c r="L92" s="97"/>
      <c r="M92" s="97"/>
      <c r="N92" s="96"/>
      <c r="O92" s="97"/>
      <c r="P92" s="97"/>
      <c r="Q92" s="476"/>
      <c r="R92" s="95"/>
      <c r="S92" s="96"/>
      <c r="T92" s="98"/>
      <c r="U92" s="98"/>
      <c r="V92" s="98"/>
      <c r="W92" s="99"/>
      <c r="X92" s="100"/>
      <c r="Y92" s="99"/>
      <c r="Z92" s="99"/>
      <c r="AA92" s="99"/>
      <c r="AB92" s="101"/>
      <c r="AC92" s="102" t="str">
        <f t="shared" si="15"/>
        <v/>
      </c>
      <c r="AD92" s="98"/>
      <c r="AE92" s="96"/>
      <c r="AF92" s="468"/>
      <c r="AG92" s="104"/>
      <c r="AH92" s="469"/>
      <c r="AI92" s="98"/>
      <c r="AJ92" s="96"/>
      <c r="AK92" s="96"/>
      <c r="AL92" s="96"/>
      <c r="AM92" s="98"/>
      <c r="AN92" s="96"/>
      <c r="AO92" s="96"/>
      <c r="AP92" s="96"/>
      <c r="AQ92" s="98"/>
      <c r="AR92" s="96"/>
      <c r="AS92" s="96"/>
      <c r="AT92" s="430" t="str">
        <f>IFERROR(ROUNDDOWN(((X92)*(AF92/AE92)+Y92*(AF92/AE92)*(1-Defaults!$C$49)+Z92*(AF92/AE92)*(1-Defaults!$C$50)+AA92*(AF92/AE92)*(1-Defaults!$C$51)+AB92*Defaults!$C$20),0),"")</f>
        <v/>
      </c>
      <c r="AU92" s="103" t="b">
        <f>IF(AH92&gt;0,MAX(AH92,Defaults!C$20*SUM(AC92)))</f>
        <v>0</v>
      </c>
      <c r="AV92" s="430" t="str">
        <f>IF(AND(ISBLANK(AJ92),ISBLANK(AK92),ISBLANK(AL92)),"",ROUNDDOWN(IFERROR((SUM(X92:AA92))*AK92/AJ92+AB92*Defaults!$C$21,0),0))</f>
        <v/>
      </c>
      <c r="AW92" s="103" t="b">
        <f>IF(AND(NOT(ISBLANK(AJ92)),AJ92&lt;40),ROUNDDOWN(AL92*Defaults!C$21*AC92,0))</f>
        <v>0</v>
      </c>
      <c r="AX92" s="430" t="str">
        <f>IF(AND(ISBLANK(AN92),ISBLANK(AO92),ISBLANK(AP92)),"",ROUNDDOWN(IFERROR((SUM(X92:AA92))*AO92/AN92+AB92*Defaults!$C$22,0),0))</f>
        <v/>
      </c>
      <c r="AY92" s="103" t="b">
        <f>IF(AND(NOT(ISBLANK(AN92)),AN92&lt;40),ROUNDDOWN(AP92*Defaults!E$22*AC92,0))</f>
        <v>0</v>
      </c>
      <c r="AZ92" s="430" t="str">
        <f t="shared" si="16"/>
        <v/>
      </c>
      <c r="BA92" s="431" t="b">
        <f t="shared" si="18"/>
        <v>0</v>
      </c>
      <c r="BB92" s="432" t="str">
        <f>IF(S92=Defaults!$B$15,AZ92,IF(S92=Defaults!$B$14,MIN(AX92,AY92),IF(S92=Defaults!$B$13,MIN(AV92,AW92),IF(S92=Defaults!$B$12,MIN(AT92,AU92),""))))</f>
        <v/>
      </c>
      <c r="BC92" s="104"/>
      <c r="BD92" s="96"/>
      <c r="BE92" s="105" t="str">
        <f t="shared" si="19"/>
        <v/>
      </c>
      <c r="BF92" s="106" t="e">
        <f>IF(R92=Rural,VLOOKUP(N92,Defaults!$F$10:$I$69,4,FALSE),VLOOKUP(N92,Defaults!$F$10:$I$69,3,FALSE))*ISTEXT(R92)</f>
        <v>#N/A</v>
      </c>
      <c r="BG92" s="106" t="e">
        <f>IF(R92=Rural,VLOOKUP(N92,Defaults!$F$10:$I$69,3,FALSE),IF(BE92/SUM(X92:AB92)&gt;2.46,VLOOKUP(N92,Defaults!$F$10:$I$69,3,FALSE)*(1-MIN(0.3,0.07*((BE92/SUM(X92:AB92))-2.46)/2.46)),VLOOKUP(N92,Defaults!$F$10:$I$69,3,FALSE)))*ISTEXT(R92)</f>
        <v>#VALUE!</v>
      </c>
      <c r="BH92" s="106" t="e">
        <f t="shared" si="21"/>
        <v>#N/A</v>
      </c>
      <c r="BI92" s="106" t="e">
        <f t="shared" si="22"/>
        <v>#VALUE!</v>
      </c>
      <c r="BJ92" s="106" t="e">
        <f t="shared" si="23"/>
        <v>#N/A</v>
      </c>
      <c r="BK92" s="106" t="e">
        <f>$BJ92/Lifetime*VLOOKUP(VLOOKUP($N92,Defaults!$F$11:$K$70,6,FALSE)&amp;"_"&amp;$P92,'Auto GHG'!$C$36:$F$2517,4,FALSE)</f>
        <v>#N/A</v>
      </c>
      <c r="BL92" s="106" t="e">
        <f>$BJ92/Lifetime*VLOOKUP(VLOOKUP($N92,Defaults!$F$11:$K$70,6,FALSE)&amp;"_"&amp;$P92,'Auto Emissions'!$C$38:$P$2665,9,FALSE)/gPlb</f>
        <v>#N/A</v>
      </c>
      <c r="BM92" s="106" t="e">
        <f>$BJ92/Lifetime*VLOOKUP(VLOOKUP($N92,Defaults!$F$11:$K$70,6,FALSE)&amp;"_"&amp;$P92,'Auto Emissions'!$C$38:$P$2665,10,FALSE)/gPlb</f>
        <v>#N/A</v>
      </c>
      <c r="BN92" s="106" t="e">
        <f>$BJ92/Lifetime*VLOOKUP(VLOOKUP($N92,Defaults!$F$11:$K$70,6,FALSE)&amp;"_"&amp;$P92,'Auto Emissions'!$C$38:$P$2665,12,FALSE)/gPlb</f>
        <v>#N/A</v>
      </c>
      <c r="BO92" s="106" t="e">
        <f>$BJ92/Lifetime*VLOOKUP(VLOOKUP($N92,Defaults!$F$11:$K$70,6,FALSE)&amp;"_"&amp;$P92,'Auto Emissions'!$C$38:$P$2665,13,FALSE)/gPlb</f>
        <v>#N/A</v>
      </c>
      <c r="BP92" s="106" t="e">
        <f>$BJ92/Lifetime*VLOOKUP(VLOOKUP($N92,Defaults!$F$10:$K$69,6,FALSE)&amp;"_"&amp;$P92,'Gallon per VMT'!$C$29:$G$2000,5,FALSE)</f>
        <v>#N/A</v>
      </c>
      <c r="BQ92" s="107">
        <f>IF(R92="Rural",Defaults!$C$61,Defaults!$C$60)*ISTEXT(R92)</f>
        <v>0</v>
      </c>
      <c r="BR92" s="107">
        <f>Defaults!$C$60*ISTEXT(R92)</f>
        <v>0</v>
      </c>
      <c r="BS92" s="106" t="e">
        <f t="shared" si="24"/>
        <v>#VALUE!</v>
      </c>
      <c r="BT92" s="106" t="e">
        <f>BS92*Defaults!$C$64</f>
        <v>#VALUE!</v>
      </c>
      <c r="BU92" s="106" t="e">
        <f>BS92*Defaults!$C$65</f>
        <v>#VALUE!</v>
      </c>
      <c r="BV92" s="106" t="e">
        <f>BS92*Defaults!$C$66</f>
        <v>#VALUE!</v>
      </c>
      <c r="BW92" s="106" t="e">
        <f>BS92*Defaults!$C$67</f>
        <v>#VALUE!</v>
      </c>
      <c r="BX92" s="106" t="e">
        <f>Defaults!$C$73*BE92*Lifetime</f>
        <v>#VALUE!</v>
      </c>
      <c r="BY92" s="106">
        <f>IF($R92=Rural,$BX92*(Defaults!$C$82-Defaults!$C$76),0)</f>
        <v>0</v>
      </c>
      <c r="BZ92" s="106">
        <f>IF($R92=Rural,$BX92*(Defaults!$C$84-Defaults!$C$78),0)</f>
        <v>0</v>
      </c>
      <c r="CA92" s="106">
        <f>IF($R92=Rural,$BX92*(Defaults!$C$83-Defaults!$C$77),0)</f>
        <v>0</v>
      </c>
      <c r="CB92" s="106">
        <f>IF($R92=Rural,$BX92*(Defaults!$C$85-Defaults!$C$79),0)</f>
        <v>0</v>
      </c>
      <c r="CC92" s="106" t="e">
        <f>VLOOKUP(Q92,Defaults!$B$27:$D$40,3,FALSE)*VLOOKUP(O92,Defaults!$B$43:$C$45,2,FALSE)</f>
        <v>#N/A</v>
      </c>
      <c r="CD92" s="103" t="e">
        <f>MIN(SUM(X92:AB92),Defaults!$C$89*BE92)</f>
        <v>#VALUE!</v>
      </c>
      <c r="CE92" s="108" t="e">
        <f t="shared" si="20"/>
        <v>#N/A</v>
      </c>
      <c r="CF92" s="109" t="e">
        <f t="shared" si="25"/>
        <v>#N/A</v>
      </c>
      <c r="CG92" s="416"/>
    </row>
    <row r="93" spans="2:85" ht="15.6" x14ac:dyDescent="0.3">
      <c r="B93" s="90" t="str">
        <f t="shared" si="17"/>
        <v/>
      </c>
      <c r="C93" s="116" t="str">
        <f>IFERROR("SALC"&amp;LEFT(L93,2)&amp;"_PP"&amp;M93&amp;"_"&amp;VLOOKUP(N93,Defaults!$F$10:$J$69,5,FALSE),"")</f>
        <v/>
      </c>
      <c r="D93" s="91"/>
      <c r="E93" s="98"/>
      <c r="F93" s="98"/>
      <c r="G93" s="92"/>
      <c r="H93" s="92"/>
      <c r="I93" s="92"/>
      <c r="J93" s="96"/>
      <c r="K93" s="94"/>
      <c r="L93" s="97"/>
      <c r="M93" s="97"/>
      <c r="N93" s="96"/>
      <c r="O93" s="97"/>
      <c r="P93" s="97"/>
      <c r="Q93" s="476"/>
      <c r="R93" s="95"/>
      <c r="S93" s="96"/>
      <c r="T93" s="98"/>
      <c r="U93" s="98"/>
      <c r="V93" s="98"/>
      <c r="W93" s="99"/>
      <c r="X93" s="100"/>
      <c r="Y93" s="99"/>
      <c r="Z93" s="99"/>
      <c r="AA93" s="99"/>
      <c r="AB93" s="101"/>
      <c r="AC93" s="102" t="str">
        <f t="shared" si="15"/>
        <v/>
      </c>
      <c r="AD93" s="98"/>
      <c r="AE93" s="96"/>
      <c r="AF93" s="468"/>
      <c r="AG93" s="104"/>
      <c r="AH93" s="469"/>
      <c r="AI93" s="98"/>
      <c r="AJ93" s="96"/>
      <c r="AK93" s="96"/>
      <c r="AL93" s="96"/>
      <c r="AM93" s="98"/>
      <c r="AN93" s="96"/>
      <c r="AO93" s="96"/>
      <c r="AP93" s="96"/>
      <c r="AQ93" s="98"/>
      <c r="AR93" s="96"/>
      <c r="AS93" s="96"/>
      <c r="AT93" s="430" t="str">
        <f>IFERROR(ROUNDDOWN(((X93)*(AF93/AE93)+Y93*(AF93/AE93)*(1-Defaults!$C$49)+Z93*(AF93/AE93)*(1-Defaults!$C$50)+AA93*(AF93/AE93)*(1-Defaults!$C$51)+AB93*Defaults!$C$20),0),"")</f>
        <v/>
      </c>
      <c r="AU93" s="103" t="b">
        <f>IF(AH93&gt;0,MAX(AH93,Defaults!C$20*SUM(AC93)))</f>
        <v>0</v>
      </c>
      <c r="AV93" s="430" t="str">
        <f>IF(AND(ISBLANK(AJ93),ISBLANK(AK93),ISBLANK(AL93)),"",ROUNDDOWN(IFERROR((SUM(X93:AA93))*AK93/AJ93+AB93*Defaults!$C$21,0),0))</f>
        <v/>
      </c>
      <c r="AW93" s="103" t="b">
        <f>IF(AND(NOT(ISBLANK(AJ93)),AJ93&lt;40),ROUNDDOWN(AL93*Defaults!C$21*AC93,0))</f>
        <v>0</v>
      </c>
      <c r="AX93" s="430" t="str">
        <f>IF(AND(ISBLANK(AN93),ISBLANK(AO93),ISBLANK(AP93)),"",ROUNDDOWN(IFERROR((SUM(X93:AA93))*AO93/AN93+AB93*Defaults!$C$22,0),0))</f>
        <v/>
      </c>
      <c r="AY93" s="103" t="b">
        <f>IF(AND(NOT(ISBLANK(AN93)),AN93&lt;40),ROUNDDOWN(AP93*Defaults!E$22*AC93,0))</f>
        <v>0</v>
      </c>
      <c r="AZ93" s="430" t="str">
        <f t="shared" si="16"/>
        <v/>
      </c>
      <c r="BA93" s="431" t="b">
        <f t="shared" si="18"/>
        <v>0</v>
      </c>
      <c r="BB93" s="432" t="str">
        <f>IF(S93=Defaults!$B$15,AZ93,IF(S93=Defaults!$B$14,MIN(AX93,AY93),IF(S93=Defaults!$B$13,MIN(AV93,AW93),IF(S93=Defaults!$B$12,MIN(AT93,AU93),""))))</f>
        <v/>
      </c>
      <c r="BC93" s="104"/>
      <c r="BD93" s="96"/>
      <c r="BE93" s="105" t="str">
        <f t="shared" si="19"/>
        <v/>
      </c>
      <c r="BF93" s="106" t="e">
        <f>IF(R93=Rural,VLOOKUP(N93,Defaults!$F$10:$I$69,4,FALSE),VLOOKUP(N93,Defaults!$F$10:$I$69,3,FALSE))*ISTEXT(R93)</f>
        <v>#N/A</v>
      </c>
      <c r="BG93" s="106" t="e">
        <f>IF(R93=Rural,VLOOKUP(N93,Defaults!$F$10:$I$69,3,FALSE),IF(BE93/SUM(X93:AB93)&gt;2.46,VLOOKUP(N93,Defaults!$F$10:$I$69,3,FALSE)*(1-MIN(0.3,0.07*((BE93/SUM(X93:AB93))-2.46)/2.46)),VLOOKUP(N93,Defaults!$F$10:$I$69,3,FALSE)))*ISTEXT(R93)</f>
        <v>#VALUE!</v>
      </c>
      <c r="BH93" s="106" t="e">
        <f t="shared" si="21"/>
        <v>#N/A</v>
      </c>
      <c r="BI93" s="106" t="e">
        <f t="shared" si="22"/>
        <v>#VALUE!</v>
      </c>
      <c r="BJ93" s="106" t="e">
        <f t="shared" si="23"/>
        <v>#N/A</v>
      </c>
      <c r="BK93" s="106" t="e">
        <f>$BJ93/Lifetime*VLOOKUP(VLOOKUP($N93,Defaults!$F$11:$K$70,6,FALSE)&amp;"_"&amp;$P93,'Auto GHG'!$C$36:$F$2517,4,FALSE)</f>
        <v>#N/A</v>
      </c>
      <c r="BL93" s="106" t="e">
        <f>$BJ93/Lifetime*VLOOKUP(VLOOKUP($N93,Defaults!$F$11:$K$70,6,FALSE)&amp;"_"&amp;$P93,'Auto Emissions'!$C$38:$P$2665,9,FALSE)/gPlb</f>
        <v>#N/A</v>
      </c>
      <c r="BM93" s="106" t="e">
        <f>$BJ93/Lifetime*VLOOKUP(VLOOKUP($N93,Defaults!$F$11:$K$70,6,FALSE)&amp;"_"&amp;$P93,'Auto Emissions'!$C$38:$P$2665,10,FALSE)/gPlb</f>
        <v>#N/A</v>
      </c>
      <c r="BN93" s="106" t="e">
        <f>$BJ93/Lifetime*VLOOKUP(VLOOKUP($N93,Defaults!$F$11:$K$70,6,FALSE)&amp;"_"&amp;$P93,'Auto Emissions'!$C$38:$P$2665,12,FALSE)/gPlb</f>
        <v>#N/A</v>
      </c>
      <c r="BO93" s="106" t="e">
        <f>$BJ93/Lifetime*VLOOKUP(VLOOKUP($N93,Defaults!$F$11:$K$70,6,FALSE)&amp;"_"&amp;$P93,'Auto Emissions'!$C$38:$P$2665,13,FALSE)/gPlb</f>
        <v>#N/A</v>
      </c>
      <c r="BP93" s="106" t="e">
        <f>$BJ93/Lifetime*VLOOKUP(VLOOKUP($N93,Defaults!$F$10:$K$69,6,FALSE)&amp;"_"&amp;$P93,'Gallon per VMT'!$C$29:$G$2000,5,FALSE)</f>
        <v>#N/A</v>
      </c>
      <c r="BQ93" s="107">
        <f>IF(R93="Rural",Defaults!$C$61,Defaults!$C$60)*ISTEXT(R93)</f>
        <v>0</v>
      </c>
      <c r="BR93" s="107">
        <f>Defaults!$C$60*ISTEXT(R93)</f>
        <v>0</v>
      </c>
      <c r="BS93" s="106" t="e">
        <f t="shared" si="24"/>
        <v>#VALUE!</v>
      </c>
      <c r="BT93" s="106" t="e">
        <f>BS93*Defaults!$C$64</f>
        <v>#VALUE!</v>
      </c>
      <c r="BU93" s="106" t="e">
        <f>BS93*Defaults!$C$65</f>
        <v>#VALUE!</v>
      </c>
      <c r="BV93" s="106" t="e">
        <f>BS93*Defaults!$C$66</f>
        <v>#VALUE!</v>
      </c>
      <c r="BW93" s="106" t="e">
        <f>BS93*Defaults!$C$67</f>
        <v>#VALUE!</v>
      </c>
      <c r="BX93" s="106" t="e">
        <f>Defaults!$C$73*BE93*Lifetime</f>
        <v>#VALUE!</v>
      </c>
      <c r="BY93" s="106">
        <f>IF($R93=Rural,$BX93*(Defaults!$C$82-Defaults!$C$76),0)</f>
        <v>0</v>
      </c>
      <c r="BZ93" s="106">
        <f>IF($R93=Rural,$BX93*(Defaults!$C$84-Defaults!$C$78),0)</f>
        <v>0</v>
      </c>
      <c r="CA93" s="106">
        <f>IF($R93=Rural,$BX93*(Defaults!$C$83-Defaults!$C$77),0)</f>
        <v>0</v>
      </c>
      <c r="CB93" s="106">
        <f>IF($R93=Rural,$BX93*(Defaults!$C$85-Defaults!$C$79),0)</f>
        <v>0</v>
      </c>
      <c r="CC93" s="106" t="e">
        <f>VLOOKUP(Q93,Defaults!$B$27:$D$40,3,FALSE)*VLOOKUP(O93,Defaults!$B$43:$C$45,2,FALSE)</f>
        <v>#N/A</v>
      </c>
      <c r="CD93" s="103" t="e">
        <f>MIN(SUM(X93:AB93),Defaults!$C$89*BE93)</f>
        <v>#VALUE!</v>
      </c>
      <c r="CE93" s="108" t="e">
        <f t="shared" si="20"/>
        <v>#N/A</v>
      </c>
      <c r="CF93" s="109" t="e">
        <f t="shared" si="25"/>
        <v>#N/A</v>
      </c>
      <c r="CG93" s="416"/>
    </row>
    <row r="94" spans="2:85" ht="15.6" x14ac:dyDescent="0.3">
      <c r="B94" s="90" t="str">
        <f t="shared" si="17"/>
        <v/>
      </c>
      <c r="C94" s="116" t="str">
        <f>IFERROR("SALC"&amp;LEFT(L94,2)&amp;"_PP"&amp;M94&amp;"_"&amp;VLOOKUP(N94,Defaults!$F$10:$J$69,5,FALSE),"")</f>
        <v/>
      </c>
      <c r="D94" s="91"/>
      <c r="E94" s="98"/>
      <c r="F94" s="98"/>
      <c r="G94" s="92"/>
      <c r="H94" s="92"/>
      <c r="I94" s="92"/>
      <c r="J94" s="96"/>
      <c r="K94" s="94"/>
      <c r="L94" s="97"/>
      <c r="M94" s="97"/>
      <c r="N94" s="96"/>
      <c r="O94" s="97"/>
      <c r="P94" s="97"/>
      <c r="Q94" s="476"/>
      <c r="R94" s="95"/>
      <c r="S94" s="96"/>
      <c r="T94" s="98"/>
      <c r="U94" s="98"/>
      <c r="V94" s="98"/>
      <c r="W94" s="99"/>
      <c r="X94" s="100"/>
      <c r="Y94" s="99"/>
      <c r="Z94" s="99"/>
      <c r="AA94" s="99"/>
      <c r="AB94" s="101"/>
      <c r="AC94" s="102" t="str">
        <f t="shared" si="15"/>
        <v/>
      </c>
      <c r="AD94" s="98"/>
      <c r="AE94" s="96"/>
      <c r="AF94" s="468"/>
      <c r="AG94" s="104"/>
      <c r="AH94" s="469"/>
      <c r="AI94" s="98"/>
      <c r="AJ94" s="96"/>
      <c r="AK94" s="96"/>
      <c r="AL94" s="96"/>
      <c r="AM94" s="98"/>
      <c r="AN94" s="96"/>
      <c r="AO94" s="96"/>
      <c r="AP94" s="96"/>
      <c r="AQ94" s="98"/>
      <c r="AR94" s="96"/>
      <c r="AS94" s="96"/>
      <c r="AT94" s="430" t="str">
        <f>IFERROR(ROUNDDOWN(((X94)*(AF94/AE94)+Y94*(AF94/AE94)*(1-Defaults!$C$49)+Z94*(AF94/AE94)*(1-Defaults!$C$50)+AA94*(AF94/AE94)*(1-Defaults!$C$51)+AB94*Defaults!$C$20),0),"")</f>
        <v/>
      </c>
      <c r="AU94" s="103" t="b">
        <f>IF(AH94&gt;0,MAX(AH94,Defaults!C$20*SUM(AC94)))</f>
        <v>0</v>
      </c>
      <c r="AV94" s="430" t="str">
        <f>IF(AND(ISBLANK(AJ94),ISBLANK(AK94),ISBLANK(AL94)),"",ROUNDDOWN(IFERROR((SUM(X94:AA94))*AK94/AJ94+AB94*Defaults!$C$21,0),0))</f>
        <v/>
      </c>
      <c r="AW94" s="103" t="b">
        <f>IF(AND(NOT(ISBLANK(AJ94)),AJ94&lt;40),ROUNDDOWN(AL94*Defaults!C$21*AC94,0))</f>
        <v>0</v>
      </c>
      <c r="AX94" s="430" t="str">
        <f>IF(AND(ISBLANK(AN94),ISBLANK(AO94),ISBLANK(AP94)),"",ROUNDDOWN(IFERROR((SUM(X94:AA94))*AO94/AN94+AB94*Defaults!$C$22,0),0))</f>
        <v/>
      </c>
      <c r="AY94" s="103" t="b">
        <f>IF(AND(NOT(ISBLANK(AN94)),AN94&lt;40),ROUNDDOWN(AP94*Defaults!E$22*AC94,0))</f>
        <v>0</v>
      </c>
      <c r="AZ94" s="430" t="str">
        <f t="shared" si="16"/>
        <v/>
      </c>
      <c r="BA94" s="431" t="b">
        <f t="shared" si="18"/>
        <v>0</v>
      </c>
      <c r="BB94" s="432" t="str">
        <f>IF(S94=Defaults!$B$15,AZ94,IF(S94=Defaults!$B$14,MIN(AX94,AY94),IF(S94=Defaults!$B$13,MIN(AV94,AW94),IF(S94=Defaults!$B$12,MIN(AT94,AU94),""))))</f>
        <v/>
      </c>
      <c r="BC94" s="104"/>
      <c r="BD94" s="96"/>
      <c r="BE94" s="105" t="str">
        <f t="shared" si="19"/>
        <v/>
      </c>
      <c r="BF94" s="106" t="e">
        <f>IF(R94=Rural,VLOOKUP(N94,Defaults!$F$10:$I$69,4,FALSE),VLOOKUP(N94,Defaults!$F$10:$I$69,3,FALSE))*ISTEXT(R94)</f>
        <v>#N/A</v>
      </c>
      <c r="BG94" s="106" t="e">
        <f>IF(R94=Rural,VLOOKUP(N94,Defaults!$F$10:$I$69,3,FALSE),IF(BE94/SUM(X94:AB94)&gt;2.46,VLOOKUP(N94,Defaults!$F$10:$I$69,3,FALSE)*(1-MIN(0.3,0.07*((BE94/SUM(X94:AB94))-2.46)/2.46)),VLOOKUP(N94,Defaults!$F$10:$I$69,3,FALSE)))*ISTEXT(R94)</f>
        <v>#VALUE!</v>
      </c>
      <c r="BH94" s="106" t="e">
        <f t="shared" si="21"/>
        <v>#N/A</v>
      </c>
      <c r="BI94" s="106" t="e">
        <f t="shared" si="22"/>
        <v>#VALUE!</v>
      </c>
      <c r="BJ94" s="106" t="e">
        <f t="shared" si="23"/>
        <v>#N/A</v>
      </c>
      <c r="BK94" s="106" t="e">
        <f>$BJ94/Lifetime*VLOOKUP(VLOOKUP($N94,Defaults!$F$11:$K$70,6,FALSE)&amp;"_"&amp;$P94,'Auto GHG'!$C$36:$F$2517,4,FALSE)</f>
        <v>#N/A</v>
      </c>
      <c r="BL94" s="106" t="e">
        <f>$BJ94/Lifetime*VLOOKUP(VLOOKUP($N94,Defaults!$F$11:$K$70,6,FALSE)&amp;"_"&amp;$P94,'Auto Emissions'!$C$38:$P$2665,9,FALSE)/gPlb</f>
        <v>#N/A</v>
      </c>
      <c r="BM94" s="106" t="e">
        <f>$BJ94/Lifetime*VLOOKUP(VLOOKUP($N94,Defaults!$F$11:$K$70,6,FALSE)&amp;"_"&amp;$P94,'Auto Emissions'!$C$38:$P$2665,10,FALSE)/gPlb</f>
        <v>#N/A</v>
      </c>
      <c r="BN94" s="106" t="e">
        <f>$BJ94/Lifetime*VLOOKUP(VLOOKUP($N94,Defaults!$F$11:$K$70,6,FALSE)&amp;"_"&amp;$P94,'Auto Emissions'!$C$38:$P$2665,12,FALSE)/gPlb</f>
        <v>#N/A</v>
      </c>
      <c r="BO94" s="106" t="e">
        <f>$BJ94/Lifetime*VLOOKUP(VLOOKUP($N94,Defaults!$F$11:$K$70,6,FALSE)&amp;"_"&amp;$P94,'Auto Emissions'!$C$38:$P$2665,13,FALSE)/gPlb</f>
        <v>#N/A</v>
      </c>
      <c r="BP94" s="106" t="e">
        <f>$BJ94/Lifetime*VLOOKUP(VLOOKUP($N94,Defaults!$F$10:$K$69,6,FALSE)&amp;"_"&amp;$P94,'Gallon per VMT'!$C$29:$G$2000,5,FALSE)</f>
        <v>#N/A</v>
      </c>
      <c r="BQ94" s="107">
        <f>IF(R94="Rural",Defaults!$C$61,Defaults!$C$60)*ISTEXT(R94)</f>
        <v>0</v>
      </c>
      <c r="BR94" s="107">
        <f>Defaults!$C$60*ISTEXT(R94)</f>
        <v>0</v>
      </c>
      <c r="BS94" s="106" t="e">
        <f t="shared" si="24"/>
        <v>#VALUE!</v>
      </c>
      <c r="BT94" s="106" t="e">
        <f>BS94*Defaults!$C$64</f>
        <v>#VALUE!</v>
      </c>
      <c r="BU94" s="106" t="e">
        <f>BS94*Defaults!$C$65</f>
        <v>#VALUE!</v>
      </c>
      <c r="BV94" s="106" t="e">
        <f>BS94*Defaults!$C$66</f>
        <v>#VALUE!</v>
      </c>
      <c r="BW94" s="106" t="e">
        <f>BS94*Defaults!$C$67</f>
        <v>#VALUE!</v>
      </c>
      <c r="BX94" s="106" t="e">
        <f>Defaults!$C$73*BE94*Lifetime</f>
        <v>#VALUE!</v>
      </c>
      <c r="BY94" s="106">
        <f>IF($R94=Rural,$BX94*(Defaults!$C$82-Defaults!$C$76),0)</f>
        <v>0</v>
      </c>
      <c r="BZ94" s="106">
        <f>IF($R94=Rural,$BX94*(Defaults!$C$84-Defaults!$C$78),0)</f>
        <v>0</v>
      </c>
      <c r="CA94" s="106">
        <f>IF($R94=Rural,$BX94*(Defaults!$C$83-Defaults!$C$77),0)</f>
        <v>0</v>
      </c>
      <c r="CB94" s="106">
        <f>IF($R94=Rural,$BX94*(Defaults!$C$85-Defaults!$C$79),0)</f>
        <v>0</v>
      </c>
      <c r="CC94" s="106" t="e">
        <f>VLOOKUP(Q94,Defaults!$B$27:$D$40,3,FALSE)*VLOOKUP(O94,Defaults!$B$43:$C$45,2,FALSE)</f>
        <v>#N/A</v>
      </c>
      <c r="CD94" s="103" t="e">
        <f>MIN(SUM(X94:AB94),Defaults!$C$89*BE94)</f>
        <v>#VALUE!</v>
      </c>
      <c r="CE94" s="108" t="e">
        <f t="shared" si="20"/>
        <v>#N/A</v>
      </c>
      <c r="CF94" s="109" t="e">
        <f t="shared" si="25"/>
        <v>#N/A</v>
      </c>
      <c r="CG94" s="416"/>
    </row>
    <row r="95" spans="2:85" ht="15.6" x14ac:dyDescent="0.3">
      <c r="B95" s="90" t="str">
        <f t="shared" si="17"/>
        <v/>
      </c>
      <c r="C95" s="116" t="str">
        <f>IFERROR("SALC"&amp;LEFT(L95,2)&amp;"_PP"&amp;M95&amp;"_"&amp;VLOOKUP(N95,Defaults!$F$10:$J$69,5,FALSE),"")</f>
        <v/>
      </c>
      <c r="D95" s="91"/>
      <c r="E95" s="98"/>
      <c r="F95" s="98"/>
      <c r="G95" s="92"/>
      <c r="H95" s="92"/>
      <c r="I95" s="92"/>
      <c r="J95" s="96"/>
      <c r="K95" s="94"/>
      <c r="L95" s="97"/>
      <c r="M95" s="97"/>
      <c r="N95" s="96"/>
      <c r="O95" s="97"/>
      <c r="P95" s="97"/>
      <c r="Q95" s="476"/>
      <c r="R95" s="95"/>
      <c r="S95" s="96"/>
      <c r="T95" s="98"/>
      <c r="U95" s="98"/>
      <c r="V95" s="98"/>
      <c r="W95" s="99"/>
      <c r="X95" s="100"/>
      <c r="Y95" s="99"/>
      <c r="Z95" s="99"/>
      <c r="AA95" s="99"/>
      <c r="AB95" s="101"/>
      <c r="AC95" s="102" t="str">
        <f t="shared" si="15"/>
        <v/>
      </c>
      <c r="AD95" s="98"/>
      <c r="AE95" s="96"/>
      <c r="AF95" s="468"/>
      <c r="AG95" s="104"/>
      <c r="AH95" s="469"/>
      <c r="AI95" s="98"/>
      <c r="AJ95" s="96"/>
      <c r="AK95" s="96"/>
      <c r="AL95" s="96"/>
      <c r="AM95" s="98"/>
      <c r="AN95" s="96"/>
      <c r="AO95" s="96"/>
      <c r="AP95" s="96"/>
      <c r="AQ95" s="98"/>
      <c r="AR95" s="96"/>
      <c r="AS95" s="96"/>
      <c r="AT95" s="430" t="str">
        <f>IFERROR(ROUNDDOWN(((X95)*(AF95/AE95)+Y95*(AF95/AE95)*(1-Defaults!$C$49)+Z95*(AF95/AE95)*(1-Defaults!$C$50)+AA95*(AF95/AE95)*(1-Defaults!$C$51)+AB95*Defaults!$C$20),0),"")</f>
        <v/>
      </c>
      <c r="AU95" s="103" t="b">
        <f>IF(AH95&gt;0,MAX(AH95,Defaults!C$20*SUM(AC95)))</f>
        <v>0</v>
      </c>
      <c r="AV95" s="430" t="str">
        <f>IF(AND(ISBLANK(AJ95),ISBLANK(AK95),ISBLANK(AL95)),"",ROUNDDOWN(IFERROR((SUM(X95:AA95))*AK95/AJ95+AB95*Defaults!$C$21,0),0))</f>
        <v/>
      </c>
      <c r="AW95" s="103" t="b">
        <f>IF(AND(NOT(ISBLANK(AJ95)),AJ95&lt;40),ROUNDDOWN(AL95*Defaults!C$21*AC95,0))</f>
        <v>0</v>
      </c>
      <c r="AX95" s="430" t="str">
        <f>IF(AND(ISBLANK(AN95),ISBLANK(AO95),ISBLANK(AP95)),"",ROUNDDOWN(IFERROR((SUM(X95:AA95))*AO95/AN95+AB95*Defaults!$C$22,0),0))</f>
        <v/>
      </c>
      <c r="AY95" s="103" t="b">
        <f>IF(AND(NOT(ISBLANK(AN95)),AN95&lt;40),ROUNDDOWN(AP95*Defaults!E$22*AC95,0))</f>
        <v>0</v>
      </c>
      <c r="AZ95" s="430" t="str">
        <f t="shared" si="16"/>
        <v/>
      </c>
      <c r="BA95" s="431" t="b">
        <f t="shared" si="18"/>
        <v>0</v>
      </c>
      <c r="BB95" s="432" t="str">
        <f>IF(S95=Defaults!$B$15,AZ95,IF(S95=Defaults!$B$14,MIN(AX95,AY95),IF(S95=Defaults!$B$13,MIN(AV95,AW95),IF(S95=Defaults!$B$12,MIN(AT95,AU95),""))))</f>
        <v/>
      </c>
      <c r="BC95" s="104"/>
      <c r="BD95" s="96"/>
      <c r="BE95" s="105" t="str">
        <f t="shared" si="19"/>
        <v/>
      </c>
      <c r="BF95" s="106" t="e">
        <f>IF(R95=Rural,VLOOKUP(N95,Defaults!$F$10:$I$69,4,FALSE),VLOOKUP(N95,Defaults!$F$10:$I$69,3,FALSE))*ISTEXT(R95)</f>
        <v>#N/A</v>
      </c>
      <c r="BG95" s="106" t="e">
        <f>IF(R95=Rural,VLOOKUP(N95,Defaults!$F$10:$I$69,3,FALSE),IF(BE95/SUM(X95:AB95)&gt;2.46,VLOOKUP(N95,Defaults!$F$10:$I$69,3,FALSE)*(1-MIN(0.3,0.07*((BE95/SUM(X95:AB95))-2.46)/2.46)),VLOOKUP(N95,Defaults!$F$10:$I$69,3,FALSE)))*ISTEXT(R95)</f>
        <v>#VALUE!</v>
      </c>
      <c r="BH95" s="106" t="e">
        <f t="shared" si="21"/>
        <v>#N/A</v>
      </c>
      <c r="BI95" s="106" t="e">
        <f t="shared" si="22"/>
        <v>#VALUE!</v>
      </c>
      <c r="BJ95" s="106" t="e">
        <f t="shared" si="23"/>
        <v>#N/A</v>
      </c>
      <c r="BK95" s="106" t="e">
        <f>$BJ95/Lifetime*VLOOKUP(VLOOKUP($N95,Defaults!$F$11:$K$70,6,FALSE)&amp;"_"&amp;$P95,'Auto GHG'!$C$36:$F$2517,4,FALSE)</f>
        <v>#N/A</v>
      </c>
      <c r="BL95" s="106" t="e">
        <f>$BJ95/Lifetime*VLOOKUP(VLOOKUP($N95,Defaults!$F$11:$K$70,6,FALSE)&amp;"_"&amp;$P95,'Auto Emissions'!$C$38:$P$2665,9,FALSE)/gPlb</f>
        <v>#N/A</v>
      </c>
      <c r="BM95" s="106" t="e">
        <f>$BJ95/Lifetime*VLOOKUP(VLOOKUP($N95,Defaults!$F$11:$K$70,6,FALSE)&amp;"_"&amp;$P95,'Auto Emissions'!$C$38:$P$2665,10,FALSE)/gPlb</f>
        <v>#N/A</v>
      </c>
      <c r="BN95" s="106" t="e">
        <f>$BJ95/Lifetime*VLOOKUP(VLOOKUP($N95,Defaults!$F$11:$K$70,6,FALSE)&amp;"_"&amp;$P95,'Auto Emissions'!$C$38:$P$2665,12,FALSE)/gPlb</f>
        <v>#N/A</v>
      </c>
      <c r="BO95" s="106" t="e">
        <f>$BJ95/Lifetime*VLOOKUP(VLOOKUP($N95,Defaults!$F$11:$K$70,6,FALSE)&amp;"_"&amp;$P95,'Auto Emissions'!$C$38:$P$2665,13,FALSE)/gPlb</f>
        <v>#N/A</v>
      </c>
      <c r="BP95" s="106" t="e">
        <f>$BJ95/Lifetime*VLOOKUP(VLOOKUP($N95,Defaults!$F$10:$K$69,6,FALSE)&amp;"_"&amp;$P95,'Gallon per VMT'!$C$29:$G$2000,5,FALSE)</f>
        <v>#N/A</v>
      </c>
      <c r="BQ95" s="107">
        <f>IF(R95="Rural",Defaults!$C$61,Defaults!$C$60)*ISTEXT(R95)</f>
        <v>0</v>
      </c>
      <c r="BR95" s="107">
        <f>Defaults!$C$60*ISTEXT(R95)</f>
        <v>0</v>
      </c>
      <c r="BS95" s="106" t="e">
        <f t="shared" si="24"/>
        <v>#VALUE!</v>
      </c>
      <c r="BT95" s="106" t="e">
        <f>BS95*Defaults!$C$64</f>
        <v>#VALUE!</v>
      </c>
      <c r="BU95" s="106" t="e">
        <f>BS95*Defaults!$C$65</f>
        <v>#VALUE!</v>
      </c>
      <c r="BV95" s="106" t="e">
        <f>BS95*Defaults!$C$66</f>
        <v>#VALUE!</v>
      </c>
      <c r="BW95" s="106" t="e">
        <f>BS95*Defaults!$C$67</f>
        <v>#VALUE!</v>
      </c>
      <c r="BX95" s="106" t="e">
        <f>Defaults!$C$73*BE95*Lifetime</f>
        <v>#VALUE!</v>
      </c>
      <c r="BY95" s="106">
        <f>IF($R95=Rural,$BX95*(Defaults!$C$82-Defaults!$C$76),0)</f>
        <v>0</v>
      </c>
      <c r="BZ95" s="106">
        <f>IF($R95=Rural,$BX95*(Defaults!$C$84-Defaults!$C$78),0)</f>
        <v>0</v>
      </c>
      <c r="CA95" s="106">
        <f>IF($R95=Rural,$BX95*(Defaults!$C$83-Defaults!$C$77),0)</f>
        <v>0</v>
      </c>
      <c r="CB95" s="106">
        <f>IF($R95=Rural,$BX95*(Defaults!$C$85-Defaults!$C$79),0)</f>
        <v>0</v>
      </c>
      <c r="CC95" s="106" t="e">
        <f>VLOOKUP(Q95,Defaults!$B$27:$D$40,3,FALSE)*VLOOKUP(O95,Defaults!$B$43:$C$45,2,FALSE)</f>
        <v>#N/A</v>
      </c>
      <c r="CD95" s="103" t="e">
        <f>MIN(SUM(X95:AB95),Defaults!$C$89*BE95)</f>
        <v>#VALUE!</v>
      </c>
      <c r="CE95" s="108" t="e">
        <f t="shared" si="20"/>
        <v>#N/A</v>
      </c>
      <c r="CF95" s="109" t="e">
        <f t="shared" si="25"/>
        <v>#N/A</v>
      </c>
      <c r="CG95" s="416"/>
    </row>
    <row r="96" spans="2:85" ht="15.6" x14ac:dyDescent="0.3">
      <c r="B96" s="90" t="str">
        <f t="shared" si="17"/>
        <v/>
      </c>
      <c r="C96" s="116" t="str">
        <f>IFERROR("SALC"&amp;LEFT(L96,2)&amp;"_PP"&amp;M96&amp;"_"&amp;VLOOKUP(N96,Defaults!$F$10:$J$69,5,FALSE),"")</f>
        <v/>
      </c>
      <c r="D96" s="91"/>
      <c r="E96" s="98"/>
      <c r="F96" s="98"/>
      <c r="G96" s="92"/>
      <c r="H96" s="92"/>
      <c r="I96" s="92"/>
      <c r="J96" s="96"/>
      <c r="K96" s="94"/>
      <c r="L96" s="97"/>
      <c r="M96" s="97"/>
      <c r="N96" s="96"/>
      <c r="O96" s="97"/>
      <c r="P96" s="97"/>
      <c r="Q96" s="476"/>
      <c r="R96" s="95"/>
      <c r="S96" s="96"/>
      <c r="T96" s="98"/>
      <c r="U96" s="98"/>
      <c r="V96" s="98"/>
      <c r="W96" s="99"/>
      <c r="X96" s="100"/>
      <c r="Y96" s="99"/>
      <c r="Z96" s="99"/>
      <c r="AA96" s="99"/>
      <c r="AB96" s="101"/>
      <c r="AC96" s="102" t="str">
        <f t="shared" si="15"/>
        <v/>
      </c>
      <c r="AD96" s="98"/>
      <c r="AE96" s="96"/>
      <c r="AF96" s="468"/>
      <c r="AG96" s="104"/>
      <c r="AH96" s="469"/>
      <c r="AI96" s="98"/>
      <c r="AJ96" s="96"/>
      <c r="AK96" s="96"/>
      <c r="AL96" s="96"/>
      <c r="AM96" s="98"/>
      <c r="AN96" s="96"/>
      <c r="AO96" s="96"/>
      <c r="AP96" s="96"/>
      <c r="AQ96" s="98"/>
      <c r="AR96" s="96"/>
      <c r="AS96" s="96"/>
      <c r="AT96" s="430" t="str">
        <f>IFERROR(ROUNDDOWN(((X96)*(AF96/AE96)+Y96*(AF96/AE96)*(1-Defaults!$C$49)+Z96*(AF96/AE96)*(1-Defaults!$C$50)+AA96*(AF96/AE96)*(1-Defaults!$C$51)+AB96*Defaults!$C$20),0),"")</f>
        <v/>
      </c>
      <c r="AU96" s="103" t="b">
        <f>IF(AH96&gt;0,MAX(AH96,Defaults!C$20*SUM(AC96)))</f>
        <v>0</v>
      </c>
      <c r="AV96" s="430" t="str">
        <f>IF(AND(ISBLANK(AJ96),ISBLANK(AK96),ISBLANK(AL96)),"",ROUNDDOWN(IFERROR((SUM(X96:AA96))*AK96/AJ96+AB96*Defaults!$C$21,0),0))</f>
        <v/>
      </c>
      <c r="AW96" s="103" t="b">
        <f>IF(AND(NOT(ISBLANK(AJ96)),AJ96&lt;40),ROUNDDOWN(AL96*Defaults!C$21*AC96,0))</f>
        <v>0</v>
      </c>
      <c r="AX96" s="430" t="str">
        <f>IF(AND(ISBLANK(AN96),ISBLANK(AO96),ISBLANK(AP96)),"",ROUNDDOWN(IFERROR((SUM(X96:AA96))*AO96/AN96+AB96*Defaults!$C$22,0),0))</f>
        <v/>
      </c>
      <c r="AY96" s="103" t="b">
        <f>IF(AND(NOT(ISBLANK(AN96)),AN96&lt;40),ROUNDDOWN(AP96*Defaults!E$22*AC96,0))</f>
        <v>0</v>
      </c>
      <c r="AZ96" s="430" t="str">
        <f t="shared" si="16"/>
        <v/>
      </c>
      <c r="BA96" s="431" t="b">
        <f t="shared" si="18"/>
        <v>0</v>
      </c>
      <c r="BB96" s="432" t="str">
        <f>IF(S96=Defaults!$B$15,AZ96,IF(S96=Defaults!$B$14,MIN(AX96,AY96),IF(S96=Defaults!$B$13,MIN(AV96,AW96),IF(S96=Defaults!$B$12,MIN(AT96,AU96),""))))</f>
        <v/>
      </c>
      <c r="BC96" s="104"/>
      <c r="BD96" s="96"/>
      <c r="BE96" s="105" t="str">
        <f t="shared" si="19"/>
        <v/>
      </c>
      <c r="BF96" s="106" t="e">
        <f>IF(R96=Rural,VLOOKUP(N96,Defaults!$F$10:$I$69,4,FALSE),VLOOKUP(N96,Defaults!$F$10:$I$69,3,FALSE))*ISTEXT(R96)</f>
        <v>#N/A</v>
      </c>
      <c r="BG96" s="106" t="e">
        <f>IF(R96=Rural,VLOOKUP(N96,Defaults!$F$10:$I$69,3,FALSE),IF(BE96/SUM(X96:AB96)&gt;2.46,VLOOKUP(N96,Defaults!$F$10:$I$69,3,FALSE)*(1-MIN(0.3,0.07*((BE96/SUM(X96:AB96))-2.46)/2.46)),VLOOKUP(N96,Defaults!$F$10:$I$69,3,FALSE)))*ISTEXT(R96)</f>
        <v>#VALUE!</v>
      </c>
      <c r="BH96" s="106" t="e">
        <f t="shared" si="21"/>
        <v>#N/A</v>
      </c>
      <c r="BI96" s="106" t="e">
        <f t="shared" si="22"/>
        <v>#VALUE!</v>
      </c>
      <c r="BJ96" s="106" t="e">
        <f t="shared" si="23"/>
        <v>#N/A</v>
      </c>
      <c r="BK96" s="106" t="e">
        <f>$BJ96/Lifetime*VLOOKUP(VLOOKUP($N96,Defaults!$F$11:$K$70,6,FALSE)&amp;"_"&amp;$P96,'Auto GHG'!$C$36:$F$2517,4,FALSE)</f>
        <v>#N/A</v>
      </c>
      <c r="BL96" s="106" t="e">
        <f>$BJ96/Lifetime*VLOOKUP(VLOOKUP($N96,Defaults!$F$11:$K$70,6,FALSE)&amp;"_"&amp;$P96,'Auto Emissions'!$C$38:$P$2665,9,FALSE)/gPlb</f>
        <v>#N/A</v>
      </c>
      <c r="BM96" s="106" t="e">
        <f>$BJ96/Lifetime*VLOOKUP(VLOOKUP($N96,Defaults!$F$11:$K$70,6,FALSE)&amp;"_"&amp;$P96,'Auto Emissions'!$C$38:$P$2665,10,FALSE)/gPlb</f>
        <v>#N/A</v>
      </c>
      <c r="BN96" s="106" t="e">
        <f>$BJ96/Lifetime*VLOOKUP(VLOOKUP($N96,Defaults!$F$11:$K$70,6,FALSE)&amp;"_"&amp;$P96,'Auto Emissions'!$C$38:$P$2665,12,FALSE)/gPlb</f>
        <v>#N/A</v>
      </c>
      <c r="BO96" s="106" t="e">
        <f>$BJ96/Lifetime*VLOOKUP(VLOOKUP($N96,Defaults!$F$11:$K$70,6,FALSE)&amp;"_"&amp;$P96,'Auto Emissions'!$C$38:$P$2665,13,FALSE)/gPlb</f>
        <v>#N/A</v>
      </c>
      <c r="BP96" s="106" t="e">
        <f>$BJ96/Lifetime*VLOOKUP(VLOOKUP($N96,Defaults!$F$10:$K$69,6,FALSE)&amp;"_"&amp;$P96,'Gallon per VMT'!$C$29:$G$2000,5,FALSE)</f>
        <v>#N/A</v>
      </c>
      <c r="BQ96" s="107">
        <f>IF(R96="Rural",Defaults!$C$61,Defaults!$C$60)*ISTEXT(R96)</f>
        <v>0</v>
      </c>
      <c r="BR96" s="107">
        <f>Defaults!$C$60*ISTEXT(R96)</f>
        <v>0</v>
      </c>
      <c r="BS96" s="106" t="e">
        <f t="shared" si="24"/>
        <v>#VALUE!</v>
      </c>
      <c r="BT96" s="106" t="e">
        <f>BS96*Defaults!$C$64</f>
        <v>#VALUE!</v>
      </c>
      <c r="BU96" s="106" t="e">
        <f>BS96*Defaults!$C$65</f>
        <v>#VALUE!</v>
      </c>
      <c r="BV96" s="106" t="e">
        <f>BS96*Defaults!$C$66</f>
        <v>#VALUE!</v>
      </c>
      <c r="BW96" s="106" t="e">
        <f>BS96*Defaults!$C$67</f>
        <v>#VALUE!</v>
      </c>
      <c r="BX96" s="106" t="e">
        <f>Defaults!$C$73*BE96*Lifetime</f>
        <v>#VALUE!</v>
      </c>
      <c r="BY96" s="106">
        <f>IF($R96=Rural,$BX96*(Defaults!$C$82-Defaults!$C$76),0)</f>
        <v>0</v>
      </c>
      <c r="BZ96" s="106">
        <f>IF($R96=Rural,$BX96*(Defaults!$C$84-Defaults!$C$78),0)</f>
        <v>0</v>
      </c>
      <c r="CA96" s="106">
        <f>IF($R96=Rural,$BX96*(Defaults!$C$83-Defaults!$C$77),0)</f>
        <v>0</v>
      </c>
      <c r="CB96" s="106">
        <f>IF($R96=Rural,$BX96*(Defaults!$C$85-Defaults!$C$79),0)</f>
        <v>0</v>
      </c>
      <c r="CC96" s="106" t="e">
        <f>VLOOKUP(Q96,Defaults!$B$27:$D$40,3,FALSE)*VLOOKUP(O96,Defaults!$B$43:$C$45,2,FALSE)</f>
        <v>#N/A</v>
      </c>
      <c r="CD96" s="103" t="e">
        <f>MIN(SUM(X96:AB96),Defaults!$C$89*BE96)</f>
        <v>#VALUE!</v>
      </c>
      <c r="CE96" s="108" t="e">
        <f t="shared" si="20"/>
        <v>#N/A</v>
      </c>
      <c r="CF96" s="109" t="e">
        <f t="shared" si="25"/>
        <v>#N/A</v>
      </c>
      <c r="CG96" s="416"/>
    </row>
    <row r="97" spans="2:85" ht="15.6" x14ac:dyDescent="0.3">
      <c r="B97" s="90" t="str">
        <f t="shared" si="17"/>
        <v/>
      </c>
      <c r="C97" s="116" t="str">
        <f>IFERROR("SALC"&amp;LEFT(L97,2)&amp;"_PP"&amp;M97&amp;"_"&amp;VLOOKUP(N97,Defaults!$F$10:$J$69,5,FALSE),"")</f>
        <v/>
      </c>
      <c r="D97" s="91"/>
      <c r="E97" s="98"/>
      <c r="F97" s="98"/>
      <c r="G97" s="92"/>
      <c r="H97" s="92"/>
      <c r="I97" s="92"/>
      <c r="J97" s="96"/>
      <c r="K97" s="94"/>
      <c r="L97" s="97"/>
      <c r="M97" s="97"/>
      <c r="N97" s="96"/>
      <c r="O97" s="97"/>
      <c r="P97" s="97"/>
      <c r="Q97" s="476"/>
      <c r="R97" s="95"/>
      <c r="S97" s="96"/>
      <c r="T97" s="98"/>
      <c r="U97" s="98"/>
      <c r="V97" s="98"/>
      <c r="W97" s="99"/>
      <c r="X97" s="100"/>
      <c r="Y97" s="99"/>
      <c r="Z97" s="99"/>
      <c r="AA97" s="99"/>
      <c r="AB97" s="101"/>
      <c r="AC97" s="102" t="str">
        <f t="shared" si="15"/>
        <v/>
      </c>
      <c r="AD97" s="98"/>
      <c r="AE97" s="96"/>
      <c r="AF97" s="468"/>
      <c r="AG97" s="104"/>
      <c r="AH97" s="469"/>
      <c r="AI97" s="98"/>
      <c r="AJ97" s="96"/>
      <c r="AK97" s="96"/>
      <c r="AL97" s="96"/>
      <c r="AM97" s="98"/>
      <c r="AN97" s="96"/>
      <c r="AO97" s="96"/>
      <c r="AP97" s="96"/>
      <c r="AQ97" s="98"/>
      <c r="AR97" s="96"/>
      <c r="AS97" s="96"/>
      <c r="AT97" s="430" t="str">
        <f>IFERROR(ROUNDDOWN(((X97)*(AF97/AE97)+Y97*(AF97/AE97)*(1-Defaults!$C$49)+Z97*(AF97/AE97)*(1-Defaults!$C$50)+AA97*(AF97/AE97)*(1-Defaults!$C$51)+AB97*Defaults!$C$20),0),"")</f>
        <v/>
      </c>
      <c r="AU97" s="103" t="b">
        <f>IF(AH97&gt;0,MAX(AH97,Defaults!C$20*SUM(AC97)))</f>
        <v>0</v>
      </c>
      <c r="AV97" s="430" t="str">
        <f>IF(AND(ISBLANK(AJ97),ISBLANK(AK97),ISBLANK(AL97)),"",ROUNDDOWN(IFERROR((SUM(X97:AA97))*AK97/AJ97+AB97*Defaults!$C$21,0),0))</f>
        <v/>
      </c>
      <c r="AW97" s="103" t="b">
        <f>IF(AND(NOT(ISBLANK(AJ97)),AJ97&lt;40),ROUNDDOWN(AL97*Defaults!C$21*AC97,0))</f>
        <v>0</v>
      </c>
      <c r="AX97" s="430" t="str">
        <f>IF(AND(ISBLANK(AN97),ISBLANK(AO97),ISBLANK(AP97)),"",ROUNDDOWN(IFERROR((SUM(X97:AA97))*AO97/AN97+AB97*Defaults!$C$22,0),0))</f>
        <v/>
      </c>
      <c r="AY97" s="103" t="b">
        <f>IF(AND(NOT(ISBLANK(AN97)),AN97&lt;40),ROUNDDOWN(AP97*Defaults!E$22*AC97,0))</f>
        <v>0</v>
      </c>
      <c r="AZ97" s="430" t="str">
        <f t="shared" si="16"/>
        <v/>
      </c>
      <c r="BA97" s="431" t="b">
        <f t="shared" si="18"/>
        <v>0</v>
      </c>
      <c r="BB97" s="432" t="str">
        <f>IF(S97=Defaults!$B$15,AZ97,IF(S97=Defaults!$B$14,MIN(AX97,AY97),IF(S97=Defaults!$B$13,MIN(AV97,AW97),IF(S97=Defaults!$B$12,MIN(AT97,AU97),""))))</f>
        <v/>
      </c>
      <c r="BC97" s="104"/>
      <c r="BD97" s="96"/>
      <c r="BE97" s="105" t="str">
        <f t="shared" si="19"/>
        <v/>
      </c>
      <c r="BF97" s="106" t="e">
        <f>IF(R97=Rural,VLOOKUP(N97,Defaults!$F$10:$I$69,4,FALSE),VLOOKUP(N97,Defaults!$F$10:$I$69,3,FALSE))*ISTEXT(R97)</f>
        <v>#N/A</v>
      </c>
      <c r="BG97" s="106" t="e">
        <f>IF(R97=Rural,VLOOKUP(N97,Defaults!$F$10:$I$69,3,FALSE),IF(BE97/SUM(X97:AB97)&gt;2.46,VLOOKUP(N97,Defaults!$F$10:$I$69,3,FALSE)*(1-MIN(0.3,0.07*((BE97/SUM(X97:AB97))-2.46)/2.46)),VLOOKUP(N97,Defaults!$F$10:$I$69,3,FALSE)))*ISTEXT(R97)</f>
        <v>#VALUE!</v>
      </c>
      <c r="BH97" s="106" t="e">
        <f t="shared" si="21"/>
        <v>#N/A</v>
      </c>
      <c r="BI97" s="106" t="e">
        <f t="shared" si="22"/>
        <v>#VALUE!</v>
      </c>
      <c r="BJ97" s="106" t="e">
        <f t="shared" si="23"/>
        <v>#N/A</v>
      </c>
      <c r="BK97" s="106" t="e">
        <f>$BJ97/Lifetime*VLOOKUP(VLOOKUP($N97,Defaults!$F$11:$K$70,6,FALSE)&amp;"_"&amp;$P97,'Auto GHG'!$C$36:$F$2517,4,FALSE)</f>
        <v>#N/A</v>
      </c>
      <c r="BL97" s="106" t="e">
        <f>$BJ97/Lifetime*VLOOKUP(VLOOKUP($N97,Defaults!$F$11:$K$70,6,FALSE)&amp;"_"&amp;$P97,'Auto Emissions'!$C$38:$P$2665,9,FALSE)/gPlb</f>
        <v>#N/A</v>
      </c>
      <c r="BM97" s="106" t="e">
        <f>$BJ97/Lifetime*VLOOKUP(VLOOKUP($N97,Defaults!$F$11:$K$70,6,FALSE)&amp;"_"&amp;$P97,'Auto Emissions'!$C$38:$P$2665,10,FALSE)/gPlb</f>
        <v>#N/A</v>
      </c>
      <c r="BN97" s="106" t="e">
        <f>$BJ97/Lifetime*VLOOKUP(VLOOKUP($N97,Defaults!$F$11:$K$70,6,FALSE)&amp;"_"&amp;$P97,'Auto Emissions'!$C$38:$P$2665,12,FALSE)/gPlb</f>
        <v>#N/A</v>
      </c>
      <c r="BO97" s="106" t="e">
        <f>$BJ97/Lifetime*VLOOKUP(VLOOKUP($N97,Defaults!$F$11:$K$70,6,FALSE)&amp;"_"&amp;$P97,'Auto Emissions'!$C$38:$P$2665,13,FALSE)/gPlb</f>
        <v>#N/A</v>
      </c>
      <c r="BP97" s="106" t="e">
        <f>$BJ97/Lifetime*VLOOKUP(VLOOKUP($N97,Defaults!$F$10:$K$69,6,FALSE)&amp;"_"&amp;$P97,'Gallon per VMT'!$C$29:$G$2000,5,FALSE)</f>
        <v>#N/A</v>
      </c>
      <c r="BQ97" s="107">
        <f>IF(R97="Rural",Defaults!$C$61,Defaults!$C$60)*ISTEXT(R97)</f>
        <v>0</v>
      </c>
      <c r="BR97" s="107">
        <f>Defaults!$C$60*ISTEXT(R97)</f>
        <v>0</v>
      </c>
      <c r="BS97" s="106" t="e">
        <f t="shared" si="24"/>
        <v>#VALUE!</v>
      </c>
      <c r="BT97" s="106" t="e">
        <f>BS97*Defaults!$C$64</f>
        <v>#VALUE!</v>
      </c>
      <c r="BU97" s="106" t="e">
        <f>BS97*Defaults!$C$65</f>
        <v>#VALUE!</v>
      </c>
      <c r="BV97" s="106" t="e">
        <f>BS97*Defaults!$C$66</f>
        <v>#VALUE!</v>
      </c>
      <c r="BW97" s="106" t="e">
        <f>BS97*Defaults!$C$67</f>
        <v>#VALUE!</v>
      </c>
      <c r="BX97" s="106" t="e">
        <f>Defaults!$C$73*BE97*Lifetime</f>
        <v>#VALUE!</v>
      </c>
      <c r="BY97" s="106">
        <f>IF($R97=Rural,$BX97*(Defaults!$C$82-Defaults!$C$76),0)</f>
        <v>0</v>
      </c>
      <c r="BZ97" s="106">
        <f>IF($R97=Rural,$BX97*(Defaults!$C$84-Defaults!$C$78),0)</f>
        <v>0</v>
      </c>
      <c r="CA97" s="106">
        <f>IF($R97=Rural,$BX97*(Defaults!$C$83-Defaults!$C$77),0)</f>
        <v>0</v>
      </c>
      <c r="CB97" s="106">
        <f>IF($R97=Rural,$BX97*(Defaults!$C$85-Defaults!$C$79),0)</f>
        <v>0</v>
      </c>
      <c r="CC97" s="106" t="e">
        <f>VLOOKUP(Q97,Defaults!$B$27:$D$40,3,FALSE)*VLOOKUP(O97,Defaults!$B$43:$C$45,2,FALSE)</f>
        <v>#N/A</v>
      </c>
      <c r="CD97" s="103" t="e">
        <f>MIN(SUM(X97:AB97),Defaults!$C$89*BE97)</f>
        <v>#VALUE!</v>
      </c>
      <c r="CE97" s="108" t="e">
        <f t="shared" si="20"/>
        <v>#N/A</v>
      </c>
      <c r="CF97" s="109" t="e">
        <f t="shared" si="25"/>
        <v>#N/A</v>
      </c>
      <c r="CG97" s="416"/>
    </row>
    <row r="98" spans="2:85" ht="15.6" x14ac:dyDescent="0.3">
      <c r="B98" s="90" t="str">
        <f t="shared" si="17"/>
        <v/>
      </c>
      <c r="C98" s="116" t="str">
        <f>IFERROR("SALC"&amp;LEFT(L98,2)&amp;"_PP"&amp;M98&amp;"_"&amp;VLOOKUP(N98,Defaults!$F$10:$J$69,5,FALSE),"")</f>
        <v/>
      </c>
      <c r="D98" s="91"/>
      <c r="E98" s="98"/>
      <c r="F98" s="98"/>
      <c r="G98" s="92"/>
      <c r="H98" s="92"/>
      <c r="I98" s="92"/>
      <c r="J98" s="96"/>
      <c r="K98" s="94"/>
      <c r="L98" s="97"/>
      <c r="M98" s="97"/>
      <c r="N98" s="96"/>
      <c r="O98" s="97"/>
      <c r="P98" s="97"/>
      <c r="Q98" s="476"/>
      <c r="R98" s="95"/>
      <c r="S98" s="96"/>
      <c r="T98" s="98"/>
      <c r="U98" s="98"/>
      <c r="V98" s="98"/>
      <c r="W98" s="99"/>
      <c r="X98" s="100"/>
      <c r="Y98" s="99"/>
      <c r="Z98" s="99"/>
      <c r="AA98" s="99"/>
      <c r="AB98" s="101"/>
      <c r="AC98" s="102" t="str">
        <f t="shared" si="15"/>
        <v/>
      </c>
      <c r="AD98" s="98"/>
      <c r="AE98" s="96"/>
      <c r="AF98" s="468"/>
      <c r="AG98" s="104"/>
      <c r="AH98" s="469"/>
      <c r="AI98" s="98"/>
      <c r="AJ98" s="96"/>
      <c r="AK98" s="96"/>
      <c r="AL98" s="96"/>
      <c r="AM98" s="98"/>
      <c r="AN98" s="96"/>
      <c r="AO98" s="96"/>
      <c r="AP98" s="96"/>
      <c r="AQ98" s="98"/>
      <c r="AR98" s="96"/>
      <c r="AS98" s="96"/>
      <c r="AT98" s="430" t="str">
        <f>IFERROR(ROUNDDOWN(((X98)*(AF98/AE98)+Y98*(AF98/AE98)*(1-Defaults!$C$49)+Z98*(AF98/AE98)*(1-Defaults!$C$50)+AA98*(AF98/AE98)*(1-Defaults!$C$51)+AB98*Defaults!$C$20),0),"")</f>
        <v/>
      </c>
      <c r="AU98" s="103" t="b">
        <f>IF(AH98&gt;0,MAX(AH98,Defaults!C$20*SUM(AC98)))</f>
        <v>0</v>
      </c>
      <c r="AV98" s="430" t="str">
        <f>IF(AND(ISBLANK(AJ98),ISBLANK(AK98),ISBLANK(AL98)),"",ROUNDDOWN(IFERROR((SUM(X98:AA98))*AK98/AJ98+AB98*Defaults!$C$21,0),0))</f>
        <v/>
      </c>
      <c r="AW98" s="103" t="b">
        <f>IF(AND(NOT(ISBLANK(AJ98)),AJ98&lt;40),ROUNDDOWN(AL98*Defaults!C$21*AC98,0))</f>
        <v>0</v>
      </c>
      <c r="AX98" s="430" t="str">
        <f>IF(AND(ISBLANK(AN98),ISBLANK(AO98),ISBLANK(AP98)),"",ROUNDDOWN(IFERROR((SUM(X98:AA98))*AO98/AN98+AB98*Defaults!$C$22,0),0))</f>
        <v/>
      </c>
      <c r="AY98" s="103" t="b">
        <f>IF(AND(NOT(ISBLANK(AN98)),AN98&lt;40),ROUNDDOWN(AP98*Defaults!E$22*AC98,0))</f>
        <v>0</v>
      </c>
      <c r="AZ98" s="430" t="str">
        <f t="shared" si="16"/>
        <v/>
      </c>
      <c r="BA98" s="431" t="b">
        <f t="shared" si="18"/>
        <v>0</v>
      </c>
      <c r="BB98" s="432" t="str">
        <f>IF(S98=Defaults!$B$15,AZ98,IF(S98=Defaults!$B$14,MIN(AX98,AY98),IF(S98=Defaults!$B$13,MIN(AV98,AW98),IF(S98=Defaults!$B$12,MIN(AT98,AU98),""))))</f>
        <v/>
      </c>
      <c r="BC98" s="104"/>
      <c r="BD98" s="96"/>
      <c r="BE98" s="105" t="str">
        <f t="shared" si="19"/>
        <v/>
      </c>
      <c r="BF98" s="106" t="e">
        <f>IF(R98=Rural,VLOOKUP(N98,Defaults!$F$10:$I$69,4,FALSE),VLOOKUP(N98,Defaults!$F$10:$I$69,3,FALSE))*ISTEXT(R98)</f>
        <v>#N/A</v>
      </c>
      <c r="BG98" s="106" t="e">
        <f>IF(R98=Rural,VLOOKUP(N98,Defaults!$F$10:$I$69,3,FALSE),IF(BE98/SUM(X98:AB98)&gt;2.46,VLOOKUP(N98,Defaults!$F$10:$I$69,3,FALSE)*(1-MIN(0.3,0.07*((BE98/SUM(X98:AB98))-2.46)/2.46)),VLOOKUP(N98,Defaults!$F$10:$I$69,3,FALSE)))*ISTEXT(R98)</f>
        <v>#VALUE!</v>
      </c>
      <c r="BH98" s="106" t="e">
        <f t="shared" si="21"/>
        <v>#N/A</v>
      </c>
      <c r="BI98" s="106" t="e">
        <f t="shared" si="22"/>
        <v>#VALUE!</v>
      </c>
      <c r="BJ98" s="106" t="e">
        <f t="shared" si="23"/>
        <v>#N/A</v>
      </c>
      <c r="BK98" s="106" t="e">
        <f>$BJ98/Lifetime*VLOOKUP(VLOOKUP($N98,Defaults!$F$11:$K$70,6,FALSE)&amp;"_"&amp;$P98,'Auto GHG'!$C$36:$F$2517,4,FALSE)</f>
        <v>#N/A</v>
      </c>
      <c r="BL98" s="106" t="e">
        <f>$BJ98/Lifetime*VLOOKUP(VLOOKUP($N98,Defaults!$F$11:$K$70,6,FALSE)&amp;"_"&amp;$P98,'Auto Emissions'!$C$38:$P$2665,9,FALSE)/gPlb</f>
        <v>#N/A</v>
      </c>
      <c r="BM98" s="106" t="e">
        <f>$BJ98/Lifetime*VLOOKUP(VLOOKUP($N98,Defaults!$F$11:$K$70,6,FALSE)&amp;"_"&amp;$P98,'Auto Emissions'!$C$38:$P$2665,10,FALSE)/gPlb</f>
        <v>#N/A</v>
      </c>
      <c r="BN98" s="106" t="e">
        <f>$BJ98/Lifetime*VLOOKUP(VLOOKUP($N98,Defaults!$F$11:$K$70,6,FALSE)&amp;"_"&amp;$P98,'Auto Emissions'!$C$38:$P$2665,12,FALSE)/gPlb</f>
        <v>#N/A</v>
      </c>
      <c r="BO98" s="106" t="e">
        <f>$BJ98/Lifetime*VLOOKUP(VLOOKUP($N98,Defaults!$F$11:$K$70,6,FALSE)&amp;"_"&amp;$P98,'Auto Emissions'!$C$38:$P$2665,13,FALSE)/gPlb</f>
        <v>#N/A</v>
      </c>
      <c r="BP98" s="106" t="e">
        <f>$BJ98/Lifetime*VLOOKUP(VLOOKUP($N98,Defaults!$F$10:$K$69,6,FALSE)&amp;"_"&amp;$P98,'Gallon per VMT'!$C$29:$G$2000,5,FALSE)</f>
        <v>#N/A</v>
      </c>
      <c r="BQ98" s="107">
        <f>IF(R98="Rural",Defaults!$C$61,Defaults!$C$60)*ISTEXT(R98)</f>
        <v>0</v>
      </c>
      <c r="BR98" s="107">
        <f>Defaults!$C$60*ISTEXT(R98)</f>
        <v>0</v>
      </c>
      <c r="BS98" s="106" t="e">
        <f t="shared" si="24"/>
        <v>#VALUE!</v>
      </c>
      <c r="BT98" s="106" t="e">
        <f>BS98*Defaults!$C$64</f>
        <v>#VALUE!</v>
      </c>
      <c r="BU98" s="106" t="e">
        <f>BS98*Defaults!$C$65</f>
        <v>#VALUE!</v>
      </c>
      <c r="BV98" s="106" t="e">
        <f>BS98*Defaults!$C$66</f>
        <v>#VALUE!</v>
      </c>
      <c r="BW98" s="106" t="e">
        <f>BS98*Defaults!$C$67</f>
        <v>#VALUE!</v>
      </c>
      <c r="BX98" s="106" t="e">
        <f>Defaults!$C$73*BE98*Lifetime</f>
        <v>#VALUE!</v>
      </c>
      <c r="BY98" s="106">
        <f>IF($R98=Rural,$BX98*(Defaults!$C$82-Defaults!$C$76),0)</f>
        <v>0</v>
      </c>
      <c r="BZ98" s="106">
        <f>IF($R98=Rural,$BX98*(Defaults!$C$84-Defaults!$C$78),0)</f>
        <v>0</v>
      </c>
      <c r="CA98" s="106">
        <f>IF($R98=Rural,$BX98*(Defaults!$C$83-Defaults!$C$77),0)</f>
        <v>0</v>
      </c>
      <c r="CB98" s="106">
        <f>IF($R98=Rural,$BX98*(Defaults!$C$85-Defaults!$C$79),0)</f>
        <v>0</v>
      </c>
      <c r="CC98" s="106" t="e">
        <f>VLOOKUP(Q98,Defaults!$B$27:$D$40,3,FALSE)*VLOOKUP(O98,Defaults!$B$43:$C$45,2,FALSE)</f>
        <v>#N/A</v>
      </c>
      <c r="CD98" s="103" t="e">
        <f>MIN(SUM(X98:AB98),Defaults!$C$89*BE98)</f>
        <v>#VALUE!</v>
      </c>
      <c r="CE98" s="108" t="e">
        <f t="shared" si="20"/>
        <v>#N/A</v>
      </c>
      <c r="CF98" s="109" t="e">
        <f t="shared" si="25"/>
        <v>#N/A</v>
      </c>
      <c r="CG98" s="416"/>
    </row>
    <row r="99" spans="2:85" ht="15.6" x14ac:dyDescent="0.3">
      <c r="B99" s="90" t="str">
        <f t="shared" si="17"/>
        <v/>
      </c>
      <c r="C99" s="116" t="str">
        <f>IFERROR("SALC"&amp;LEFT(L99,2)&amp;"_PP"&amp;M99&amp;"_"&amp;VLOOKUP(N99,Defaults!$F$10:$J$69,5,FALSE),"")</f>
        <v/>
      </c>
      <c r="D99" s="91"/>
      <c r="E99" s="98"/>
      <c r="F99" s="98"/>
      <c r="G99" s="92"/>
      <c r="H99" s="92"/>
      <c r="I99" s="92"/>
      <c r="J99" s="96"/>
      <c r="K99" s="94"/>
      <c r="L99" s="97"/>
      <c r="M99" s="97"/>
      <c r="N99" s="96"/>
      <c r="O99" s="97"/>
      <c r="P99" s="97"/>
      <c r="Q99" s="476"/>
      <c r="R99" s="95"/>
      <c r="S99" s="96"/>
      <c r="T99" s="98"/>
      <c r="U99" s="98"/>
      <c r="V99" s="98"/>
      <c r="W99" s="99"/>
      <c r="X99" s="100"/>
      <c r="Y99" s="99"/>
      <c r="Z99" s="99"/>
      <c r="AA99" s="99"/>
      <c r="AB99" s="101"/>
      <c r="AC99" s="102" t="str">
        <f t="shared" si="15"/>
        <v/>
      </c>
      <c r="AD99" s="98"/>
      <c r="AE99" s="96"/>
      <c r="AF99" s="468"/>
      <c r="AG99" s="104"/>
      <c r="AH99" s="469"/>
      <c r="AI99" s="98"/>
      <c r="AJ99" s="96"/>
      <c r="AK99" s="96"/>
      <c r="AL99" s="96"/>
      <c r="AM99" s="98"/>
      <c r="AN99" s="96"/>
      <c r="AO99" s="96"/>
      <c r="AP99" s="96"/>
      <c r="AQ99" s="98"/>
      <c r="AR99" s="96"/>
      <c r="AS99" s="96"/>
      <c r="AT99" s="430" t="str">
        <f>IFERROR(ROUNDDOWN(((X99)*(AF99/AE99)+Y99*(AF99/AE99)*(1-Defaults!$C$49)+Z99*(AF99/AE99)*(1-Defaults!$C$50)+AA99*(AF99/AE99)*(1-Defaults!$C$51)+AB99*Defaults!$C$20),0),"")</f>
        <v/>
      </c>
      <c r="AU99" s="103" t="b">
        <f>IF(AH99&gt;0,MAX(AH99,Defaults!C$20*SUM(AC99)))</f>
        <v>0</v>
      </c>
      <c r="AV99" s="430" t="str">
        <f>IF(AND(ISBLANK(AJ99),ISBLANK(AK99),ISBLANK(AL99)),"",ROUNDDOWN(IFERROR((SUM(X99:AA99))*AK99/AJ99+AB99*Defaults!$C$21,0),0))</f>
        <v/>
      </c>
      <c r="AW99" s="103" t="b">
        <f>IF(AND(NOT(ISBLANK(AJ99)),AJ99&lt;40),ROUNDDOWN(AL99*Defaults!C$21*AC99,0))</f>
        <v>0</v>
      </c>
      <c r="AX99" s="430" t="str">
        <f>IF(AND(ISBLANK(AN99),ISBLANK(AO99),ISBLANK(AP99)),"",ROUNDDOWN(IFERROR((SUM(X99:AA99))*AO99/AN99+AB99*Defaults!$C$22,0),0))</f>
        <v/>
      </c>
      <c r="AY99" s="103" t="b">
        <f>IF(AND(NOT(ISBLANK(AN99)),AN99&lt;40),ROUNDDOWN(AP99*Defaults!E$22*AC99,0))</f>
        <v>0</v>
      </c>
      <c r="AZ99" s="430" t="str">
        <f t="shared" si="16"/>
        <v/>
      </c>
      <c r="BA99" s="431" t="b">
        <f t="shared" si="18"/>
        <v>0</v>
      </c>
      <c r="BB99" s="432" t="str">
        <f>IF(S99=Defaults!$B$15,AZ99,IF(S99=Defaults!$B$14,MIN(AX99,AY99),IF(S99=Defaults!$B$13,MIN(AV99,AW99),IF(S99=Defaults!$B$12,MIN(AT99,AU99),""))))</f>
        <v/>
      </c>
      <c r="BC99" s="104"/>
      <c r="BD99" s="96"/>
      <c r="BE99" s="105" t="str">
        <f t="shared" si="19"/>
        <v/>
      </c>
      <c r="BF99" s="106" t="e">
        <f>IF(R99=Rural,VLOOKUP(N99,Defaults!$F$10:$I$69,4,FALSE),VLOOKUP(N99,Defaults!$F$10:$I$69,3,FALSE))*ISTEXT(R99)</f>
        <v>#N/A</v>
      </c>
      <c r="BG99" s="106" t="e">
        <f>IF(R99=Rural,VLOOKUP(N99,Defaults!$F$10:$I$69,3,FALSE),IF(BE99/SUM(X99:AB99)&gt;2.46,VLOOKUP(N99,Defaults!$F$10:$I$69,3,FALSE)*(1-MIN(0.3,0.07*((BE99/SUM(X99:AB99))-2.46)/2.46)),VLOOKUP(N99,Defaults!$F$10:$I$69,3,FALSE)))*ISTEXT(R99)</f>
        <v>#VALUE!</v>
      </c>
      <c r="BH99" s="106" t="e">
        <f t="shared" si="21"/>
        <v>#N/A</v>
      </c>
      <c r="BI99" s="106" t="e">
        <f t="shared" si="22"/>
        <v>#VALUE!</v>
      </c>
      <c r="BJ99" s="106" t="e">
        <f t="shared" si="23"/>
        <v>#N/A</v>
      </c>
      <c r="BK99" s="106" t="e">
        <f>$BJ99/Lifetime*VLOOKUP(VLOOKUP($N99,Defaults!$F$11:$K$70,6,FALSE)&amp;"_"&amp;$P99,'Auto GHG'!$C$36:$F$2517,4,FALSE)</f>
        <v>#N/A</v>
      </c>
      <c r="BL99" s="106" t="e">
        <f>$BJ99/Lifetime*VLOOKUP(VLOOKUP($N99,Defaults!$F$11:$K$70,6,FALSE)&amp;"_"&amp;$P99,'Auto Emissions'!$C$38:$P$2665,9,FALSE)/gPlb</f>
        <v>#N/A</v>
      </c>
      <c r="BM99" s="106" t="e">
        <f>$BJ99/Lifetime*VLOOKUP(VLOOKUP($N99,Defaults!$F$11:$K$70,6,FALSE)&amp;"_"&amp;$P99,'Auto Emissions'!$C$38:$P$2665,10,FALSE)/gPlb</f>
        <v>#N/A</v>
      </c>
      <c r="BN99" s="106" t="e">
        <f>$BJ99/Lifetime*VLOOKUP(VLOOKUP($N99,Defaults!$F$11:$K$70,6,FALSE)&amp;"_"&amp;$P99,'Auto Emissions'!$C$38:$P$2665,12,FALSE)/gPlb</f>
        <v>#N/A</v>
      </c>
      <c r="BO99" s="106" t="e">
        <f>$BJ99/Lifetime*VLOOKUP(VLOOKUP($N99,Defaults!$F$11:$K$70,6,FALSE)&amp;"_"&amp;$P99,'Auto Emissions'!$C$38:$P$2665,13,FALSE)/gPlb</f>
        <v>#N/A</v>
      </c>
      <c r="BP99" s="106" t="e">
        <f>$BJ99/Lifetime*VLOOKUP(VLOOKUP($N99,Defaults!$F$10:$K$69,6,FALSE)&amp;"_"&amp;$P99,'Gallon per VMT'!$C$29:$G$2000,5,FALSE)</f>
        <v>#N/A</v>
      </c>
      <c r="BQ99" s="107">
        <f>IF(R99="Rural",Defaults!$C$61,Defaults!$C$60)*ISTEXT(R99)</f>
        <v>0</v>
      </c>
      <c r="BR99" s="107">
        <f>Defaults!$C$60*ISTEXT(R99)</f>
        <v>0</v>
      </c>
      <c r="BS99" s="106" t="e">
        <f t="shared" si="24"/>
        <v>#VALUE!</v>
      </c>
      <c r="BT99" s="106" t="e">
        <f>BS99*Defaults!$C$64</f>
        <v>#VALUE!</v>
      </c>
      <c r="BU99" s="106" t="e">
        <f>BS99*Defaults!$C$65</f>
        <v>#VALUE!</v>
      </c>
      <c r="BV99" s="106" t="e">
        <f>BS99*Defaults!$C$66</f>
        <v>#VALUE!</v>
      </c>
      <c r="BW99" s="106" t="e">
        <f>BS99*Defaults!$C$67</f>
        <v>#VALUE!</v>
      </c>
      <c r="BX99" s="106" t="e">
        <f>Defaults!$C$73*BE99*Lifetime</f>
        <v>#VALUE!</v>
      </c>
      <c r="BY99" s="106">
        <f>IF($R99=Rural,$BX99*(Defaults!$C$82-Defaults!$C$76),0)</f>
        <v>0</v>
      </c>
      <c r="BZ99" s="106">
        <f>IF($R99=Rural,$BX99*(Defaults!$C$84-Defaults!$C$78),0)</f>
        <v>0</v>
      </c>
      <c r="CA99" s="106">
        <f>IF($R99=Rural,$BX99*(Defaults!$C$83-Defaults!$C$77),0)</f>
        <v>0</v>
      </c>
      <c r="CB99" s="106">
        <f>IF($R99=Rural,$BX99*(Defaults!$C$85-Defaults!$C$79),0)</f>
        <v>0</v>
      </c>
      <c r="CC99" s="106" t="e">
        <f>VLOOKUP(Q99,Defaults!$B$27:$D$40,3,FALSE)*VLOOKUP(O99,Defaults!$B$43:$C$45,2,FALSE)</f>
        <v>#N/A</v>
      </c>
      <c r="CD99" s="103" t="e">
        <f>MIN(SUM(X99:AB99),Defaults!$C$89*BE99)</f>
        <v>#VALUE!</v>
      </c>
      <c r="CE99" s="108" t="e">
        <f t="shared" si="20"/>
        <v>#N/A</v>
      </c>
      <c r="CF99" s="109" t="e">
        <f t="shared" si="25"/>
        <v>#N/A</v>
      </c>
      <c r="CG99" s="416"/>
    </row>
    <row r="100" spans="2:85" ht="15.6" x14ac:dyDescent="0.3">
      <c r="B100" s="90" t="str">
        <f t="shared" si="17"/>
        <v/>
      </c>
      <c r="C100" s="116" t="str">
        <f>IFERROR("SALC"&amp;LEFT(L100,2)&amp;"_PP"&amp;M100&amp;"_"&amp;VLOOKUP(N100,Defaults!$F$10:$J$69,5,FALSE),"")</f>
        <v/>
      </c>
      <c r="D100" s="91"/>
      <c r="E100" s="98"/>
      <c r="F100" s="98"/>
      <c r="G100" s="92"/>
      <c r="H100" s="92"/>
      <c r="I100" s="92"/>
      <c r="J100" s="96"/>
      <c r="K100" s="94"/>
      <c r="L100" s="97"/>
      <c r="M100" s="97"/>
      <c r="N100" s="96"/>
      <c r="O100" s="97"/>
      <c r="P100" s="97"/>
      <c r="Q100" s="476"/>
      <c r="R100" s="95"/>
      <c r="S100" s="96"/>
      <c r="T100" s="98"/>
      <c r="U100" s="98"/>
      <c r="V100" s="98"/>
      <c r="W100" s="99"/>
      <c r="X100" s="100"/>
      <c r="Y100" s="99"/>
      <c r="Z100" s="99"/>
      <c r="AA100" s="99"/>
      <c r="AB100" s="101"/>
      <c r="AC100" s="102" t="str">
        <f t="shared" si="15"/>
        <v/>
      </c>
      <c r="AD100" s="98"/>
      <c r="AE100" s="96"/>
      <c r="AF100" s="468"/>
      <c r="AG100" s="104"/>
      <c r="AH100" s="469"/>
      <c r="AI100" s="98"/>
      <c r="AJ100" s="96"/>
      <c r="AK100" s="96"/>
      <c r="AL100" s="96"/>
      <c r="AM100" s="98"/>
      <c r="AN100" s="96"/>
      <c r="AO100" s="96"/>
      <c r="AP100" s="96"/>
      <c r="AQ100" s="98"/>
      <c r="AR100" s="96"/>
      <c r="AS100" s="96"/>
      <c r="AT100" s="430" t="str">
        <f>IFERROR(ROUNDDOWN(((X100)*(AF100/AE100)+Y100*(AF100/AE100)*(1-Defaults!$C$49)+Z100*(AF100/AE100)*(1-Defaults!$C$50)+AA100*(AF100/AE100)*(1-Defaults!$C$51)+AB100*Defaults!$C$20),0),"")</f>
        <v/>
      </c>
      <c r="AU100" s="103" t="b">
        <f>IF(AH100&gt;0,MAX(AH100,Defaults!C$20*SUM(AC100)))</f>
        <v>0</v>
      </c>
      <c r="AV100" s="430" t="str">
        <f>IF(AND(ISBLANK(AJ100),ISBLANK(AK100),ISBLANK(AL100)),"",ROUNDDOWN(IFERROR((SUM(X100:AA100))*AK100/AJ100+AB100*Defaults!$C$21,0),0))</f>
        <v/>
      </c>
      <c r="AW100" s="103" t="b">
        <f>IF(AND(NOT(ISBLANK(AJ100)),AJ100&lt;40),ROUNDDOWN(AL100*Defaults!C$21*AC100,0))</f>
        <v>0</v>
      </c>
      <c r="AX100" s="430" t="str">
        <f>IF(AND(ISBLANK(AN100),ISBLANK(AO100),ISBLANK(AP100)),"",ROUNDDOWN(IFERROR((SUM(X100:AA100))*AO100/AN100+AB100*Defaults!$C$22,0),0))</f>
        <v/>
      </c>
      <c r="AY100" s="103" t="b">
        <f>IF(AND(NOT(ISBLANK(AN100)),AN100&lt;40),ROUNDDOWN(AP100*Defaults!E$22*AC100,0))</f>
        <v>0</v>
      </c>
      <c r="AZ100" s="430" t="str">
        <f t="shared" si="16"/>
        <v/>
      </c>
      <c r="BA100" s="431" t="b">
        <f t="shared" si="18"/>
        <v>0</v>
      </c>
      <c r="BB100" s="432" t="str">
        <f>IF(S100=Defaults!$B$15,AZ100,IF(S100=Defaults!$B$14,MIN(AX100,AY100),IF(S100=Defaults!$B$13,MIN(AV100,AW100),IF(S100=Defaults!$B$12,MIN(AT100,AU100),""))))</f>
        <v/>
      </c>
      <c r="BC100" s="104"/>
      <c r="BD100" s="96"/>
      <c r="BE100" s="105" t="str">
        <f t="shared" si="19"/>
        <v/>
      </c>
      <c r="BF100" s="106" t="e">
        <f>IF(R100=Rural,VLOOKUP(N100,Defaults!$F$10:$I$69,4,FALSE),VLOOKUP(N100,Defaults!$F$10:$I$69,3,FALSE))*ISTEXT(R100)</f>
        <v>#N/A</v>
      </c>
      <c r="BG100" s="106" t="e">
        <f>IF(R100=Rural,VLOOKUP(N100,Defaults!$F$10:$I$69,3,FALSE),IF(BE100/SUM(X100:AB100)&gt;2.46,VLOOKUP(N100,Defaults!$F$10:$I$69,3,FALSE)*(1-MIN(0.3,0.07*((BE100/SUM(X100:AB100))-2.46)/2.46)),VLOOKUP(N100,Defaults!$F$10:$I$69,3,FALSE)))*ISTEXT(R100)</f>
        <v>#VALUE!</v>
      </c>
      <c r="BH100" s="106" t="e">
        <f t="shared" si="21"/>
        <v>#N/A</v>
      </c>
      <c r="BI100" s="106" t="e">
        <f t="shared" si="22"/>
        <v>#VALUE!</v>
      </c>
      <c r="BJ100" s="106" t="e">
        <f t="shared" si="23"/>
        <v>#N/A</v>
      </c>
      <c r="BK100" s="106" t="e">
        <f>$BJ100/Lifetime*VLOOKUP(VLOOKUP($N100,Defaults!$F$11:$K$70,6,FALSE)&amp;"_"&amp;$P100,'Auto GHG'!$C$36:$F$2517,4,FALSE)</f>
        <v>#N/A</v>
      </c>
      <c r="BL100" s="106" t="e">
        <f>$BJ100/Lifetime*VLOOKUP(VLOOKUP($N100,Defaults!$F$11:$K$70,6,FALSE)&amp;"_"&amp;$P100,'Auto Emissions'!$C$38:$P$2665,9,FALSE)/gPlb</f>
        <v>#N/A</v>
      </c>
      <c r="BM100" s="106" t="e">
        <f>$BJ100/Lifetime*VLOOKUP(VLOOKUP($N100,Defaults!$F$11:$K$70,6,FALSE)&amp;"_"&amp;$P100,'Auto Emissions'!$C$38:$P$2665,10,FALSE)/gPlb</f>
        <v>#N/A</v>
      </c>
      <c r="BN100" s="106" t="e">
        <f>$BJ100/Lifetime*VLOOKUP(VLOOKUP($N100,Defaults!$F$11:$K$70,6,FALSE)&amp;"_"&amp;$P100,'Auto Emissions'!$C$38:$P$2665,12,FALSE)/gPlb</f>
        <v>#N/A</v>
      </c>
      <c r="BO100" s="106" t="e">
        <f>$BJ100/Lifetime*VLOOKUP(VLOOKUP($N100,Defaults!$F$11:$K$70,6,FALSE)&amp;"_"&amp;$P100,'Auto Emissions'!$C$38:$P$2665,13,FALSE)/gPlb</f>
        <v>#N/A</v>
      </c>
      <c r="BP100" s="106" t="e">
        <f>$BJ100/Lifetime*VLOOKUP(VLOOKUP($N100,Defaults!$F$10:$K$69,6,FALSE)&amp;"_"&amp;$P100,'Gallon per VMT'!$C$29:$G$2000,5,FALSE)</f>
        <v>#N/A</v>
      </c>
      <c r="BQ100" s="107">
        <f>IF(R100="Rural",Defaults!$C$61,Defaults!$C$60)*ISTEXT(R100)</f>
        <v>0</v>
      </c>
      <c r="BR100" s="107">
        <f>Defaults!$C$60*ISTEXT(R100)</f>
        <v>0</v>
      </c>
      <c r="BS100" s="106" t="e">
        <f t="shared" si="24"/>
        <v>#VALUE!</v>
      </c>
      <c r="BT100" s="106" t="e">
        <f>BS100*Defaults!$C$64</f>
        <v>#VALUE!</v>
      </c>
      <c r="BU100" s="106" t="e">
        <f>BS100*Defaults!$C$65</f>
        <v>#VALUE!</v>
      </c>
      <c r="BV100" s="106" t="e">
        <f>BS100*Defaults!$C$66</f>
        <v>#VALUE!</v>
      </c>
      <c r="BW100" s="106" t="e">
        <f>BS100*Defaults!$C$67</f>
        <v>#VALUE!</v>
      </c>
      <c r="BX100" s="106" t="e">
        <f>Defaults!$C$73*BE100*Lifetime</f>
        <v>#VALUE!</v>
      </c>
      <c r="BY100" s="106">
        <f>IF($R100=Rural,$BX100*(Defaults!$C$82-Defaults!$C$76),0)</f>
        <v>0</v>
      </c>
      <c r="BZ100" s="106">
        <f>IF($R100=Rural,$BX100*(Defaults!$C$84-Defaults!$C$78),0)</f>
        <v>0</v>
      </c>
      <c r="CA100" s="106">
        <f>IF($R100=Rural,$BX100*(Defaults!$C$83-Defaults!$C$77),0)</f>
        <v>0</v>
      </c>
      <c r="CB100" s="106">
        <f>IF($R100=Rural,$BX100*(Defaults!$C$85-Defaults!$C$79),0)</f>
        <v>0</v>
      </c>
      <c r="CC100" s="106" t="e">
        <f>VLOOKUP(Q100,Defaults!$B$27:$D$40,3,FALSE)*VLOOKUP(O100,Defaults!$B$43:$C$45,2,FALSE)</f>
        <v>#N/A</v>
      </c>
      <c r="CD100" s="103" t="e">
        <f>MIN(SUM(X100:AB100),Defaults!$C$89*BE100)</f>
        <v>#VALUE!</v>
      </c>
      <c r="CE100" s="108" t="e">
        <f t="shared" si="20"/>
        <v>#N/A</v>
      </c>
      <c r="CF100" s="109" t="e">
        <f t="shared" si="25"/>
        <v>#N/A</v>
      </c>
      <c r="CG100" s="416"/>
    </row>
    <row r="101" spans="2:85" ht="15.6" x14ac:dyDescent="0.3">
      <c r="B101" s="90" t="str">
        <f t="shared" si="17"/>
        <v/>
      </c>
      <c r="C101" s="116" t="str">
        <f>IFERROR("SALC"&amp;LEFT(L101,2)&amp;"_PP"&amp;M101&amp;"_"&amp;VLOOKUP(N101,Defaults!$F$10:$J$69,5,FALSE),"")</f>
        <v/>
      </c>
      <c r="D101" s="91"/>
      <c r="E101" s="98"/>
      <c r="F101" s="98"/>
      <c r="G101" s="92"/>
      <c r="H101" s="92"/>
      <c r="I101" s="92"/>
      <c r="J101" s="96"/>
      <c r="K101" s="94"/>
      <c r="L101" s="97"/>
      <c r="M101" s="97"/>
      <c r="N101" s="96"/>
      <c r="O101" s="97"/>
      <c r="P101" s="97"/>
      <c r="Q101" s="476"/>
      <c r="R101" s="95"/>
      <c r="S101" s="96"/>
      <c r="T101" s="98"/>
      <c r="U101" s="98"/>
      <c r="V101" s="98"/>
      <c r="W101" s="99"/>
      <c r="X101" s="100"/>
      <c r="Y101" s="99"/>
      <c r="Z101" s="99"/>
      <c r="AA101" s="99"/>
      <c r="AB101" s="101"/>
      <c r="AC101" s="102" t="str">
        <f t="shared" si="15"/>
        <v/>
      </c>
      <c r="AD101" s="98"/>
      <c r="AE101" s="96"/>
      <c r="AF101" s="468"/>
      <c r="AG101" s="104"/>
      <c r="AH101" s="469"/>
      <c r="AI101" s="98"/>
      <c r="AJ101" s="96"/>
      <c r="AK101" s="96"/>
      <c r="AL101" s="96"/>
      <c r="AM101" s="98"/>
      <c r="AN101" s="96"/>
      <c r="AO101" s="96"/>
      <c r="AP101" s="96"/>
      <c r="AQ101" s="98"/>
      <c r="AR101" s="96"/>
      <c r="AS101" s="96"/>
      <c r="AT101" s="430" t="str">
        <f>IFERROR(ROUNDDOWN(((X101)*(AF101/AE101)+Y101*(AF101/AE101)*(1-Defaults!$C$49)+Z101*(AF101/AE101)*(1-Defaults!$C$50)+AA101*(AF101/AE101)*(1-Defaults!$C$51)+AB101*Defaults!$C$20),0),"")</f>
        <v/>
      </c>
      <c r="AU101" s="103" t="b">
        <f>IF(AH101&gt;0,MAX(AH101,Defaults!C$20*SUM(AC101)))</f>
        <v>0</v>
      </c>
      <c r="AV101" s="430" t="str">
        <f>IF(AND(ISBLANK(AJ101),ISBLANK(AK101),ISBLANK(AL101)),"",ROUNDDOWN(IFERROR((SUM(X101:AA101))*AK101/AJ101+AB101*Defaults!$C$21,0),0))</f>
        <v/>
      </c>
      <c r="AW101" s="103" t="b">
        <f>IF(AND(NOT(ISBLANK(AJ101)),AJ101&lt;40),ROUNDDOWN(AL101*Defaults!C$21*AC101,0))</f>
        <v>0</v>
      </c>
      <c r="AX101" s="430" t="str">
        <f>IF(AND(ISBLANK(AN101),ISBLANK(AO101),ISBLANK(AP101)),"",ROUNDDOWN(IFERROR((SUM(X101:AA101))*AO101/AN101+AB101*Defaults!$C$22,0),0))</f>
        <v/>
      </c>
      <c r="AY101" s="103" t="b">
        <f>IF(AND(NOT(ISBLANK(AN101)),AN101&lt;40),ROUNDDOWN(AP101*Defaults!E$22*AC101,0))</f>
        <v>0</v>
      </c>
      <c r="AZ101" s="430" t="str">
        <f t="shared" si="16"/>
        <v/>
      </c>
      <c r="BA101" s="431" t="b">
        <f t="shared" si="18"/>
        <v>0</v>
      </c>
      <c r="BB101" s="432" t="str">
        <f>IF(S101=Defaults!$B$15,AZ101,IF(S101=Defaults!$B$14,MIN(AX101,AY101),IF(S101=Defaults!$B$13,MIN(AV101,AW101),IF(S101=Defaults!$B$12,MIN(AT101,AU101),""))))</f>
        <v/>
      </c>
      <c r="BC101" s="104"/>
      <c r="BD101" s="96"/>
      <c r="BE101" s="105" t="str">
        <f t="shared" si="19"/>
        <v/>
      </c>
      <c r="BF101" s="106" t="e">
        <f>IF(R101=Rural,VLOOKUP(N101,Defaults!$F$10:$I$69,4,FALSE),VLOOKUP(N101,Defaults!$F$10:$I$69,3,FALSE))*ISTEXT(R101)</f>
        <v>#N/A</v>
      </c>
      <c r="BG101" s="106" t="e">
        <f>IF(R101=Rural,VLOOKUP(N101,Defaults!$F$10:$I$69,3,FALSE),IF(BE101/SUM(X101:AB101)&gt;2.46,VLOOKUP(N101,Defaults!$F$10:$I$69,3,FALSE)*(1-MIN(0.3,0.07*((BE101/SUM(X101:AB101))-2.46)/2.46)),VLOOKUP(N101,Defaults!$F$10:$I$69,3,FALSE)))*ISTEXT(R101)</f>
        <v>#VALUE!</v>
      </c>
      <c r="BH101" s="106" t="e">
        <f t="shared" si="21"/>
        <v>#N/A</v>
      </c>
      <c r="BI101" s="106" t="e">
        <f t="shared" si="22"/>
        <v>#VALUE!</v>
      </c>
      <c r="BJ101" s="106" t="e">
        <f t="shared" si="23"/>
        <v>#N/A</v>
      </c>
      <c r="BK101" s="106" t="e">
        <f>$BJ101/Lifetime*VLOOKUP(VLOOKUP($N101,Defaults!$F$11:$K$70,6,FALSE)&amp;"_"&amp;$P101,'Auto GHG'!$C$36:$F$2517,4,FALSE)</f>
        <v>#N/A</v>
      </c>
      <c r="BL101" s="106" t="e">
        <f>$BJ101/Lifetime*VLOOKUP(VLOOKUP($N101,Defaults!$F$11:$K$70,6,FALSE)&amp;"_"&amp;$P101,'Auto Emissions'!$C$38:$P$2665,9,FALSE)/gPlb</f>
        <v>#N/A</v>
      </c>
      <c r="BM101" s="106" t="e">
        <f>$BJ101/Lifetime*VLOOKUP(VLOOKUP($N101,Defaults!$F$11:$K$70,6,FALSE)&amp;"_"&amp;$P101,'Auto Emissions'!$C$38:$P$2665,10,FALSE)/gPlb</f>
        <v>#N/A</v>
      </c>
      <c r="BN101" s="106" t="e">
        <f>$BJ101/Lifetime*VLOOKUP(VLOOKUP($N101,Defaults!$F$11:$K$70,6,FALSE)&amp;"_"&amp;$P101,'Auto Emissions'!$C$38:$P$2665,12,FALSE)/gPlb</f>
        <v>#N/A</v>
      </c>
      <c r="BO101" s="106" t="e">
        <f>$BJ101/Lifetime*VLOOKUP(VLOOKUP($N101,Defaults!$F$11:$K$70,6,FALSE)&amp;"_"&amp;$P101,'Auto Emissions'!$C$38:$P$2665,13,FALSE)/gPlb</f>
        <v>#N/A</v>
      </c>
      <c r="BP101" s="106" t="e">
        <f>$BJ101/Lifetime*VLOOKUP(VLOOKUP($N101,Defaults!$F$10:$K$69,6,FALSE)&amp;"_"&amp;$P101,'Gallon per VMT'!$C$29:$G$2000,5,FALSE)</f>
        <v>#N/A</v>
      </c>
      <c r="BQ101" s="107">
        <f>IF(R101="Rural",Defaults!$C$61,Defaults!$C$60)*ISTEXT(R101)</f>
        <v>0</v>
      </c>
      <c r="BR101" s="107">
        <f>Defaults!$C$60*ISTEXT(R101)</f>
        <v>0</v>
      </c>
      <c r="BS101" s="106" t="e">
        <f t="shared" si="24"/>
        <v>#VALUE!</v>
      </c>
      <c r="BT101" s="106" t="e">
        <f>BS101*Defaults!$C$64</f>
        <v>#VALUE!</v>
      </c>
      <c r="BU101" s="106" t="e">
        <f>BS101*Defaults!$C$65</f>
        <v>#VALUE!</v>
      </c>
      <c r="BV101" s="106" t="e">
        <f>BS101*Defaults!$C$66</f>
        <v>#VALUE!</v>
      </c>
      <c r="BW101" s="106" t="e">
        <f>BS101*Defaults!$C$67</f>
        <v>#VALUE!</v>
      </c>
      <c r="BX101" s="106" t="e">
        <f>Defaults!$C$73*BE101*Lifetime</f>
        <v>#VALUE!</v>
      </c>
      <c r="BY101" s="106">
        <f>IF($R101=Rural,$BX101*(Defaults!$C$82-Defaults!$C$76),0)</f>
        <v>0</v>
      </c>
      <c r="BZ101" s="106">
        <f>IF($R101=Rural,$BX101*(Defaults!$C$84-Defaults!$C$78),0)</f>
        <v>0</v>
      </c>
      <c r="CA101" s="106">
        <f>IF($R101=Rural,$BX101*(Defaults!$C$83-Defaults!$C$77),0)</f>
        <v>0</v>
      </c>
      <c r="CB101" s="106">
        <f>IF($R101=Rural,$BX101*(Defaults!$C$85-Defaults!$C$79),0)</f>
        <v>0</v>
      </c>
      <c r="CC101" s="106" t="e">
        <f>VLOOKUP(Q101,Defaults!$B$27:$D$40,3,FALSE)*VLOOKUP(O101,Defaults!$B$43:$C$45,2,FALSE)</f>
        <v>#N/A</v>
      </c>
      <c r="CD101" s="103" t="e">
        <f>MIN(SUM(X101:AB101),Defaults!$C$89*BE101)</f>
        <v>#VALUE!</v>
      </c>
      <c r="CE101" s="108" t="e">
        <f t="shared" si="20"/>
        <v>#N/A</v>
      </c>
      <c r="CF101" s="109" t="e">
        <f t="shared" si="25"/>
        <v>#N/A</v>
      </c>
      <c r="CG101" s="416"/>
    </row>
    <row r="102" spans="2:85" ht="15.6" x14ac:dyDescent="0.3">
      <c r="B102" s="90" t="str">
        <f t="shared" si="17"/>
        <v/>
      </c>
      <c r="C102" s="116" t="str">
        <f>IFERROR("SALC"&amp;LEFT(L102,2)&amp;"_PP"&amp;M102&amp;"_"&amp;VLOOKUP(N102,Defaults!$F$10:$J$69,5,FALSE),"")</f>
        <v/>
      </c>
      <c r="D102" s="91"/>
      <c r="E102" s="98"/>
      <c r="F102" s="98"/>
      <c r="G102" s="92"/>
      <c r="H102" s="92"/>
      <c r="I102" s="92"/>
      <c r="J102" s="96"/>
      <c r="K102" s="94"/>
      <c r="L102" s="97"/>
      <c r="M102" s="97"/>
      <c r="N102" s="96"/>
      <c r="O102" s="97"/>
      <c r="P102" s="97"/>
      <c r="Q102" s="476"/>
      <c r="R102" s="95"/>
      <c r="S102" s="96"/>
      <c r="T102" s="98"/>
      <c r="U102" s="98"/>
      <c r="V102" s="98"/>
      <c r="W102" s="99"/>
      <c r="X102" s="100"/>
      <c r="Y102" s="99"/>
      <c r="Z102" s="99"/>
      <c r="AA102" s="99"/>
      <c r="AB102" s="101"/>
      <c r="AC102" s="102" t="str">
        <f t="shared" si="15"/>
        <v/>
      </c>
      <c r="AD102" s="98"/>
      <c r="AE102" s="96"/>
      <c r="AF102" s="468"/>
      <c r="AG102" s="104"/>
      <c r="AH102" s="469"/>
      <c r="AI102" s="98"/>
      <c r="AJ102" s="96"/>
      <c r="AK102" s="96"/>
      <c r="AL102" s="96"/>
      <c r="AM102" s="98"/>
      <c r="AN102" s="96"/>
      <c r="AO102" s="96"/>
      <c r="AP102" s="96"/>
      <c r="AQ102" s="98"/>
      <c r="AR102" s="96"/>
      <c r="AS102" s="96"/>
      <c r="AT102" s="430" t="str">
        <f>IFERROR(ROUNDDOWN(((X102)*(AF102/AE102)+Y102*(AF102/AE102)*(1-Defaults!$C$49)+Z102*(AF102/AE102)*(1-Defaults!$C$50)+AA102*(AF102/AE102)*(1-Defaults!$C$51)+AB102*Defaults!$C$20),0),"")</f>
        <v/>
      </c>
      <c r="AU102" s="103" t="b">
        <f>IF(AH102&gt;0,MAX(AH102,Defaults!C$20*SUM(AC102)))</f>
        <v>0</v>
      </c>
      <c r="AV102" s="430" t="str">
        <f>IF(AND(ISBLANK(AJ102),ISBLANK(AK102),ISBLANK(AL102)),"",ROUNDDOWN(IFERROR((SUM(X102:AA102))*AK102/AJ102+AB102*Defaults!$C$21,0),0))</f>
        <v/>
      </c>
      <c r="AW102" s="103" t="b">
        <f>IF(AND(NOT(ISBLANK(AJ102)),AJ102&lt;40),ROUNDDOWN(AL102*Defaults!C$21*AC102,0))</f>
        <v>0</v>
      </c>
      <c r="AX102" s="430" t="str">
        <f>IF(AND(ISBLANK(AN102),ISBLANK(AO102),ISBLANK(AP102)),"",ROUNDDOWN(IFERROR((SUM(X102:AA102))*AO102/AN102+AB102*Defaults!$C$22,0),0))</f>
        <v/>
      </c>
      <c r="AY102" s="103" t="b">
        <f>IF(AND(NOT(ISBLANK(AN102)),AN102&lt;40),ROUNDDOWN(AP102*Defaults!E$22*AC102,0))</f>
        <v>0</v>
      </c>
      <c r="AZ102" s="430" t="str">
        <f t="shared" si="16"/>
        <v/>
      </c>
      <c r="BA102" s="431" t="b">
        <f t="shared" si="18"/>
        <v>0</v>
      </c>
      <c r="BB102" s="432" t="str">
        <f>IF(S102=Defaults!$B$15,AZ102,IF(S102=Defaults!$B$14,MIN(AX102,AY102),IF(S102=Defaults!$B$13,MIN(AV102,AW102),IF(S102=Defaults!$B$12,MIN(AT102,AU102),""))))</f>
        <v/>
      </c>
      <c r="BC102" s="104"/>
      <c r="BD102" s="96"/>
      <c r="BE102" s="105" t="str">
        <f t="shared" si="19"/>
        <v/>
      </c>
      <c r="BF102" s="106" t="e">
        <f>IF(R102=Rural,VLOOKUP(N102,Defaults!$F$10:$I$69,4,FALSE),VLOOKUP(N102,Defaults!$F$10:$I$69,3,FALSE))*ISTEXT(R102)</f>
        <v>#N/A</v>
      </c>
      <c r="BG102" s="106" t="e">
        <f>IF(R102=Rural,VLOOKUP(N102,Defaults!$F$10:$I$69,3,FALSE),IF(BE102/SUM(X102:AB102)&gt;2.46,VLOOKUP(N102,Defaults!$F$10:$I$69,3,FALSE)*(1-MIN(0.3,0.07*((BE102/SUM(X102:AB102))-2.46)/2.46)),VLOOKUP(N102,Defaults!$F$10:$I$69,3,FALSE)))*ISTEXT(R102)</f>
        <v>#VALUE!</v>
      </c>
      <c r="BH102" s="106" t="e">
        <f t="shared" si="21"/>
        <v>#N/A</v>
      </c>
      <c r="BI102" s="106" t="e">
        <f t="shared" si="22"/>
        <v>#VALUE!</v>
      </c>
      <c r="BJ102" s="106" t="e">
        <f t="shared" si="23"/>
        <v>#N/A</v>
      </c>
      <c r="BK102" s="106" t="e">
        <f>$BJ102/Lifetime*VLOOKUP(VLOOKUP($N102,Defaults!$F$11:$K$70,6,FALSE)&amp;"_"&amp;$P102,'Auto GHG'!$C$36:$F$2517,4,FALSE)</f>
        <v>#N/A</v>
      </c>
      <c r="BL102" s="106" t="e">
        <f>$BJ102/Lifetime*VLOOKUP(VLOOKUP($N102,Defaults!$F$11:$K$70,6,FALSE)&amp;"_"&amp;$P102,'Auto Emissions'!$C$38:$P$2665,9,FALSE)/gPlb</f>
        <v>#N/A</v>
      </c>
      <c r="BM102" s="106" t="e">
        <f>$BJ102/Lifetime*VLOOKUP(VLOOKUP($N102,Defaults!$F$11:$K$70,6,FALSE)&amp;"_"&amp;$P102,'Auto Emissions'!$C$38:$P$2665,10,FALSE)/gPlb</f>
        <v>#N/A</v>
      </c>
      <c r="BN102" s="106" t="e">
        <f>$BJ102/Lifetime*VLOOKUP(VLOOKUP($N102,Defaults!$F$11:$K$70,6,FALSE)&amp;"_"&amp;$P102,'Auto Emissions'!$C$38:$P$2665,12,FALSE)/gPlb</f>
        <v>#N/A</v>
      </c>
      <c r="BO102" s="106" t="e">
        <f>$BJ102/Lifetime*VLOOKUP(VLOOKUP($N102,Defaults!$F$11:$K$70,6,FALSE)&amp;"_"&amp;$P102,'Auto Emissions'!$C$38:$P$2665,13,FALSE)/gPlb</f>
        <v>#N/A</v>
      </c>
      <c r="BP102" s="106" t="e">
        <f>$BJ102/Lifetime*VLOOKUP(VLOOKUP($N102,Defaults!$F$10:$K$69,6,FALSE)&amp;"_"&amp;$P102,'Gallon per VMT'!$C$29:$G$2000,5,FALSE)</f>
        <v>#N/A</v>
      </c>
      <c r="BQ102" s="107">
        <f>IF(R102="Rural",Defaults!$C$61,Defaults!$C$60)*ISTEXT(R102)</f>
        <v>0</v>
      </c>
      <c r="BR102" s="107">
        <f>Defaults!$C$60*ISTEXT(R102)</f>
        <v>0</v>
      </c>
      <c r="BS102" s="106" t="e">
        <f t="shared" si="24"/>
        <v>#VALUE!</v>
      </c>
      <c r="BT102" s="106" t="e">
        <f>BS102*Defaults!$C$64</f>
        <v>#VALUE!</v>
      </c>
      <c r="BU102" s="106" t="e">
        <f>BS102*Defaults!$C$65</f>
        <v>#VALUE!</v>
      </c>
      <c r="BV102" s="106" t="e">
        <f>BS102*Defaults!$C$66</f>
        <v>#VALUE!</v>
      </c>
      <c r="BW102" s="106" t="e">
        <f>BS102*Defaults!$C$67</f>
        <v>#VALUE!</v>
      </c>
      <c r="BX102" s="106" t="e">
        <f>Defaults!$C$73*BE102*Lifetime</f>
        <v>#VALUE!</v>
      </c>
      <c r="BY102" s="106">
        <f>IF($R102=Rural,$BX102*(Defaults!$C$82-Defaults!$C$76),0)</f>
        <v>0</v>
      </c>
      <c r="BZ102" s="106">
        <f>IF($R102=Rural,$BX102*(Defaults!$C$84-Defaults!$C$78),0)</f>
        <v>0</v>
      </c>
      <c r="CA102" s="106">
        <f>IF($R102=Rural,$BX102*(Defaults!$C$83-Defaults!$C$77),0)</f>
        <v>0</v>
      </c>
      <c r="CB102" s="106">
        <f>IF($R102=Rural,$BX102*(Defaults!$C$85-Defaults!$C$79),0)</f>
        <v>0</v>
      </c>
      <c r="CC102" s="106" t="e">
        <f>VLOOKUP(Q102,Defaults!$B$27:$D$40,3,FALSE)*VLOOKUP(O102,Defaults!$B$43:$C$45,2,FALSE)</f>
        <v>#N/A</v>
      </c>
      <c r="CD102" s="103" t="e">
        <f>MIN(SUM(X102:AB102),Defaults!$C$89*BE102)</f>
        <v>#VALUE!</v>
      </c>
      <c r="CE102" s="108" t="e">
        <f t="shared" si="20"/>
        <v>#N/A</v>
      </c>
      <c r="CF102" s="109" t="e">
        <f t="shared" si="25"/>
        <v>#N/A</v>
      </c>
      <c r="CG102" s="416"/>
    </row>
    <row r="103" spans="2:85" ht="15.6" x14ac:dyDescent="0.3">
      <c r="B103" s="90" t="str">
        <f t="shared" si="17"/>
        <v/>
      </c>
      <c r="C103" s="116" t="str">
        <f>IFERROR("SALC"&amp;LEFT(L103,2)&amp;"_PP"&amp;M103&amp;"_"&amp;VLOOKUP(N103,Defaults!$F$10:$J$69,5,FALSE),"")</f>
        <v/>
      </c>
      <c r="D103" s="91"/>
      <c r="E103" s="98"/>
      <c r="F103" s="98"/>
      <c r="G103" s="92"/>
      <c r="H103" s="92"/>
      <c r="I103" s="92"/>
      <c r="J103" s="96"/>
      <c r="K103" s="94"/>
      <c r="L103" s="97"/>
      <c r="M103" s="97"/>
      <c r="N103" s="96"/>
      <c r="O103" s="97"/>
      <c r="P103" s="97"/>
      <c r="Q103" s="476"/>
      <c r="R103" s="95"/>
      <c r="S103" s="96"/>
      <c r="T103" s="98"/>
      <c r="U103" s="98"/>
      <c r="V103" s="98"/>
      <c r="W103" s="99"/>
      <c r="X103" s="100"/>
      <c r="Y103" s="99"/>
      <c r="Z103" s="99"/>
      <c r="AA103" s="99"/>
      <c r="AB103" s="101"/>
      <c r="AC103" s="102" t="str">
        <f t="shared" si="15"/>
        <v/>
      </c>
      <c r="AD103" s="98"/>
      <c r="AE103" s="96"/>
      <c r="AF103" s="468"/>
      <c r="AG103" s="104"/>
      <c r="AH103" s="469"/>
      <c r="AI103" s="98"/>
      <c r="AJ103" s="96"/>
      <c r="AK103" s="96"/>
      <c r="AL103" s="96"/>
      <c r="AM103" s="98"/>
      <c r="AN103" s="96"/>
      <c r="AO103" s="96"/>
      <c r="AP103" s="96"/>
      <c r="AQ103" s="98"/>
      <c r="AR103" s="96"/>
      <c r="AS103" s="96"/>
      <c r="AT103" s="430" t="str">
        <f>IFERROR(ROUNDDOWN(((X103)*(AF103/AE103)+Y103*(AF103/AE103)*(1-Defaults!$C$49)+Z103*(AF103/AE103)*(1-Defaults!$C$50)+AA103*(AF103/AE103)*(1-Defaults!$C$51)+AB103*Defaults!$C$20),0),"")</f>
        <v/>
      </c>
      <c r="AU103" s="103" t="b">
        <f>IF(AH103&gt;0,MAX(AH103,Defaults!C$20*SUM(AC103)))</f>
        <v>0</v>
      </c>
      <c r="AV103" s="430" t="str">
        <f>IF(AND(ISBLANK(AJ103),ISBLANK(AK103),ISBLANK(AL103)),"",ROUNDDOWN(IFERROR((SUM(X103:AA103))*AK103/AJ103+AB103*Defaults!$C$21,0),0))</f>
        <v/>
      </c>
      <c r="AW103" s="103" t="b">
        <f>IF(AND(NOT(ISBLANK(AJ103)),AJ103&lt;40),ROUNDDOWN(AL103*Defaults!C$21*AC103,0))</f>
        <v>0</v>
      </c>
      <c r="AX103" s="430" t="str">
        <f>IF(AND(ISBLANK(AN103),ISBLANK(AO103),ISBLANK(AP103)),"",ROUNDDOWN(IFERROR((SUM(X103:AA103))*AO103/AN103+AB103*Defaults!$C$22,0),0))</f>
        <v/>
      </c>
      <c r="AY103" s="103" t="b">
        <f>IF(AND(NOT(ISBLANK(AN103)),AN103&lt;40),ROUNDDOWN(AP103*Defaults!E$22*AC103,0))</f>
        <v>0</v>
      </c>
      <c r="AZ103" s="430" t="str">
        <f t="shared" si="16"/>
        <v/>
      </c>
      <c r="BA103" s="431" t="b">
        <f t="shared" si="18"/>
        <v>0</v>
      </c>
      <c r="BB103" s="432" t="str">
        <f>IF(S103=Defaults!$B$15,AZ103,IF(S103=Defaults!$B$14,MIN(AX103,AY103),IF(S103=Defaults!$B$13,MIN(AV103,AW103),IF(S103=Defaults!$B$12,MIN(AT103,AU103),""))))</f>
        <v/>
      </c>
      <c r="BC103" s="104"/>
      <c r="BD103" s="96"/>
      <c r="BE103" s="105" t="str">
        <f t="shared" si="19"/>
        <v/>
      </c>
      <c r="BF103" s="106" t="e">
        <f>IF(R103=Rural,VLOOKUP(N103,Defaults!$F$10:$I$69,4,FALSE),VLOOKUP(N103,Defaults!$F$10:$I$69,3,FALSE))*ISTEXT(R103)</f>
        <v>#N/A</v>
      </c>
      <c r="BG103" s="106" t="e">
        <f>IF(R103=Rural,VLOOKUP(N103,Defaults!$F$10:$I$69,3,FALSE),IF(BE103/SUM(X103:AB103)&gt;2.46,VLOOKUP(N103,Defaults!$F$10:$I$69,3,FALSE)*(1-MIN(0.3,0.07*((BE103/SUM(X103:AB103))-2.46)/2.46)),VLOOKUP(N103,Defaults!$F$10:$I$69,3,FALSE)))*ISTEXT(R103)</f>
        <v>#VALUE!</v>
      </c>
      <c r="BH103" s="106" t="e">
        <f t="shared" si="21"/>
        <v>#N/A</v>
      </c>
      <c r="BI103" s="106" t="e">
        <f t="shared" si="22"/>
        <v>#VALUE!</v>
      </c>
      <c r="BJ103" s="106" t="e">
        <f t="shared" si="23"/>
        <v>#N/A</v>
      </c>
      <c r="BK103" s="106" t="e">
        <f>$BJ103/Lifetime*VLOOKUP(VLOOKUP($N103,Defaults!$F$11:$K$70,6,FALSE)&amp;"_"&amp;$P103,'Auto GHG'!$C$36:$F$2517,4,FALSE)</f>
        <v>#N/A</v>
      </c>
      <c r="BL103" s="106" t="e">
        <f>$BJ103/Lifetime*VLOOKUP(VLOOKUP($N103,Defaults!$F$11:$K$70,6,FALSE)&amp;"_"&amp;$P103,'Auto Emissions'!$C$38:$P$2665,9,FALSE)/gPlb</f>
        <v>#N/A</v>
      </c>
      <c r="BM103" s="106" t="e">
        <f>$BJ103/Lifetime*VLOOKUP(VLOOKUP($N103,Defaults!$F$11:$K$70,6,FALSE)&amp;"_"&amp;$P103,'Auto Emissions'!$C$38:$P$2665,10,FALSE)/gPlb</f>
        <v>#N/A</v>
      </c>
      <c r="BN103" s="106" t="e">
        <f>$BJ103/Lifetime*VLOOKUP(VLOOKUP($N103,Defaults!$F$11:$K$70,6,FALSE)&amp;"_"&amp;$P103,'Auto Emissions'!$C$38:$P$2665,12,FALSE)/gPlb</f>
        <v>#N/A</v>
      </c>
      <c r="BO103" s="106" t="e">
        <f>$BJ103/Lifetime*VLOOKUP(VLOOKUP($N103,Defaults!$F$11:$K$70,6,FALSE)&amp;"_"&amp;$P103,'Auto Emissions'!$C$38:$P$2665,13,FALSE)/gPlb</f>
        <v>#N/A</v>
      </c>
      <c r="BP103" s="106" t="e">
        <f>$BJ103/Lifetime*VLOOKUP(VLOOKUP($N103,Defaults!$F$10:$K$69,6,FALSE)&amp;"_"&amp;$P103,'Gallon per VMT'!$C$29:$G$2000,5,FALSE)</f>
        <v>#N/A</v>
      </c>
      <c r="BQ103" s="107">
        <f>IF(R103="Rural",Defaults!$C$61,Defaults!$C$60)*ISTEXT(R103)</f>
        <v>0</v>
      </c>
      <c r="BR103" s="107">
        <f>Defaults!$C$60*ISTEXT(R103)</f>
        <v>0</v>
      </c>
      <c r="BS103" s="106" t="e">
        <f t="shared" si="24"/>
        <v>#VALUE!</v>
      </c>
      <c r="BT103" s="106" t="e">
        <f>BS103*Defaults!$C$64</f>
        <v>#VALUE!</v>
      </c>
      <c r="BU103" s="106" t="e">
        <f>BS103*Defaults!$C$65</f>
        <v>#VALUE!</v>
      </c>
      <c r="BV103" s="106" t="e">
        <f>BS103*Defaults!$C$66</f>
        <v>#VALUE!</v>
      </c>
      <c r="BW103" s="106" t="e">
        <f>BS103*Defaults!$C$67</f>
        <v>#VALUE!</v>
      </c>
      <c r="BX103" s="106" t="e">
        <f>Defaults!$C$73*BE103*Lifetime</f>
        <v>#VALUE!</v>
      </c>
      <c r="BY103" s="106">
        <f>IF($R103=Rural,$BX103*(Defaults!$C$82-Defaults!$C$76),0)</f>
        <v>0</v>
      </c>
      <c r="BZ103" s="106">
        <f>IF($R103=Rural,$BX103*(Defaults!$C$84-Defaults!$C$78),0)</f>
        <v>0</v>
      </c>
      <c r="CA103" s="106">
        <f>IF($R103=Rural,$BX103*(Defaults!$C$83-Defaults!$C$77),0)</f>
        <v>0</v>
      </c>
      <c r="CB103" s="106">
        <f>IF($R103=Rural,$BX103*(Defaults!$C$85-Defaults!$C$79),0)</f>
        <v>0</v>
      </c>
      <c r="CC103" s="106" t="e">
        <f>VLOOKUP(Q103,Defaults!$B$27:$D$40,3,FALSE)*VLOOKUP(O103,Defaults!$B$43:$C$45,2,FALSE)</f>
        <v>#N/A</v>
      </c>
      <c r="CD103" s="103" t="e">
        <f>MIN(SUM(X103:AB103),Defaults!$C$89*BE103)</f>
        <v>#VALUE!</v>
      </c>
      <c r="CE103" s="108" t="e">
        <f t="shared" si="20"/>
        <v>#N/A</v>
      </c>
      <c r="CF103" s="109" t="e">
        <f t="shared" si="25"/>
        <v>#N/A</v>
      </c>
      <c r="CG103" s="416"/>
    </row>
    <row r="104" spans="2:85" ht="15.6" x14ac:dyDescent="0.3">
      <c r="B104" s="90" t="str">
        <f t="shared" si="17"/>
        <v/>
      </c>
      <c r="C104" s="116" t="str">
        <f>IFERROR("SALC"&amp;LEFT(L104,2)&amp;"_PP"&amp;M104&amp;"_"&amp;VLOOKUP(N104,Defaults!$F$10:$J$69,5,FALSE),"")</f>
        <v/>
      </c>
      <c r="D104" s="91"/>
      <c r="E104" s="98"/>
      <c r="F104" s="98"/>
      <c r="G104" s="92"/>
      <c r="H104" s="92"/>
      <c r="I104" s="92"/>
      <c r="J104" s="96"/>
      <c r="K104" s="94"/>
      <c r="L104" s="97"/>
      <c r="M104" s="97"/>
      <c r="N104" s="96"/>
      <c r="O104" s="97"/>
      <c r="P104" s="97"/>
      <c r="Q104" s="476"/>
      <c r="R104" s="95"/>
      <c r="S104" s="96"/>
      <c r="T104" s="98"/>
      <c r="U104" s="98"/>
      <c r="V104" s="98"/>
      <c r="W104" s="99"/>
      <c r="X104" s="100"/>
      <c r="Y104" s="99"/>
      <c r="Z104" s="99"/>
      <c r="AA104" s="99"/>
      <c r="AB104" s="101"/>
      <c r="AC104" s="102" t="str">
        <f t="shared" si="15"/>
        <v/>
      </c>
      <c r="AD104" s="98"/>
      <c r="AE104" s="96"/>
      <c r="AF104" s="468"/>
      <c r="AG104" s="104"/>
      <c r="AH104" s="469"/>
      <c r="AI104" s="98"/>
      <c r="AJ104" s="96"/>
      <c r="AK104" s="96"/>
      <c r="AL104" s="96"/>
      <c r="AM104" s="98"/>
      <c r="AN104" s="96"/>
      <c r="AO104" s="96"/>
      <c r="AP104" s="96"/>
      <c r="AQ104" s="98"/>
      <c r="AR104" s="96"/>
      <c r="AS104" s="96"/>
      <c r="AT104" s="430" t="str">
        <f>IFERROR(ROUNDDOWN(((X104)*(AF104/AE104)+Y104*(AF104/AE104)*(1-Defaults!$C$49)+Z104*(AF104/AE104)*(1-Defaults!$C$50)+AA104*(AF104/AE104)*(1-Defaults!$C$51)+AB104*Defaults!$C$20),0),"")</f>
        <v/>
      </c>
      <c r="AU104" s="103" t="b">
        <f>IF(AH104&gt;0,MAX(AH104,Defaults!C$20*SUM(AC104)))</f>
        <v>0</v>
      </c>
      <c r="AV104" s="430" t="str">
        <f>IF(AND(ISBLANK(AJ104),ISBLANK(AK104),ISBLANK(AL104)),"",ROUNDDOWN(IFERROR((SUM(X104:AA104))*AK104/AJ104+AB104*Defaults!$C$21,0),0))</f>
        <v/>
      </c>
      <c r="AW104" s="103" t="b">
        <f>IF(AND(NOT(ISBLANK(AJ104)),AJ104&lt;40),ROUNDDOWN(AL104*Defaults!C$21*AC104,0))</f>
        <v>0</v>
      </c>
      <c r="AX104" s="430" t="str">
        <f>IF(AND(ISBLANK(AN104),ISBLANK(AO104),ISBLANK(AP104)),"",ROUNDDOWN(IFERROR((SUM(X104:AA104))*AO104/AN104+AB104*Defaults!$C$22,0),0))</f>
        <v/>
      </c>
      <c r="AY104" s="103" t="b">
        <f>IF(AND(NOT(ISBLANK(AN104)),AN104&lt;40),ROUNDDOWN(AP104*Defaults!E$22*AC104,0))</f>
        <v>0</v>
      </c>
      <c r="AZ104" s="430" t="str">
        <f t="shared" si="16"/>
        <v/>
      </c>
      <c r="BA104" s="431" t="b">
        <f t="shared" si="18"/>
        <v>0</v>
      </c>
      <c r="BB104" s="432" t="str">
        <f>IF(S104=Defaults!$B$15,AZ104,IF(S104=Defaults!$B$14,MIN(AX104,AY104),IF(S104=Defaults!$B$13,MIN(AV104,AW104),IF(S104=Defaults!$B$12,MIN(AT104,AU104),""))))</f>
        <v/>
      </c>
      <c r="BC104" s="104"/>
      <c r="BD104" s="96"/>
      <c r="BE104" s="105" t="str">
        <f t="shared" si="19"/>
        <v/>
      </c>
      <c r="BF104" s="106" t="e">
        <f>IF(R104=Rural,VLOOKUP(N104,Defaults!$F$10:$I$69,4,FALSE),VLOOKUP(N104,Defaults!$F$10:$I$69,3,FALSE))*ISTEXT(R104)</f>
        <v>#N/A</v>
      </c>
      <c r="BG104" s="106" t="e">
        <f>IF(R104=Rural,VLOOKUP(N104,Defaults!$F$10:$I$69,3,FALSE),IF(BE104/SUM(X104:AB104)&gt;2.46,VLOOKUP(N104,Defaults!$F$10:$I$69,3,FALSE)*(1-MIN(0.3,0.07*((BE104/SUM(X104:AB104))-2.46)/2.46)),VLOOKUP(N104,Defaults!$F$10:$I$69,3,FALSE)))*ISTEXT(R104)</f>
        <v>#VALUE!</v>
      </c>
      <c r="BH104" s="106" t="e">
        <f t="shared" si="21"/>
        <v>#N/A</v>
      </c>
      <c r="BI104" s="106" t="e">
        <f t="shared" si="22"/>
        <v>#VALUE!</v>
      </c>
      <c r="BJ104" s="106" t="e">
        <f t="shared" si="23"/>
        <v>#N/A</v>
      </c>
      <c r="BK104" s="106" t="e">
        <f>$BJ104/Lifetime*VLOOKUP(VLOOKUP($N104,Defaults!$F$11:$K$70,6,FALSE)&amp;"_"&amp;$P104,'Auto GHG'!$C$36:$F$2517,4,FALSE)</f>
        <v>#N/A</v>
      </c>
      <c r="BL104" s="106" t="e">
        <f>$BJ104/Lifetime*VLOOKUP(VLOOKUP($N104,Defaults!$F$11:$K$70,6,FALSE)&amp;"_"&amp;$P104,'Auto Emissions'!$C$38:$P$2665,9,FALSE)/gPlb</f>
        <v>#N/A</v>
      </c>
      <c r="BM104" s="106" t="e">
        <f>$BJ104/Lifetime*VLOOKUP(VLOOKUP($N104,Defaults!$F$11:$K$70,6,FALSE)&amp;"_"&amp;$P104,'Auto Emissions'!$C$38:$P$2665,10,FALSE)/gPlb</f>
        <v>#N/A</v>
      </c>
      <c r="BN104" s="106" t="e">
        <f>$BJ104/Lifetime*VLOOKUP(VLOOKUP($N104,Defaults!$F$11:$K$70,6,FALSE)&amp;"_"&amp;$P104,'Auto Emissions'!$C$38:$P$2665,12,FALSE)/gPlb</f>
        <v>#N/A</v>
      </c>
      <c r="BO104" s="106" t="e">
        <f>$BJ104/Lifetime*VLOOKUP(VLOOKUP($N104,Defaults!$F$11:$K$70,6,FALSE)&amp;"_"&amp;$P104,'Auto Emissions'!$C$38:$P$2665,13,FALSE)/gPlb</f>
        <v>#N/A</v>
      </c>
      <c r="BP104" s="106" t="e">
        <f>$BJ104/Lifetime*VLOOKUP(VLOOKUP($N104,Defaults!$F$10:$K$69,6,FALSE)&amp;"_"&amp;$P104,'Gallon per VMT'!$C$29:$G$2000,5,FALSE)</f>
        <v>#N/A</v>
      </c>
      <c r="BQ104" s="107">
        <f>IF(R104="Rural",Defaults!$C$61,Defaults!$C$60)*ISTEXT(R104)</f>
        <v>0</v>
      </c>
      <c r="BR104" s="107">
        <f>Defaults!$C$60*ISTEXT(R104)</f>
        <v>0</v>
      </c>
      <c r="BS104" s="106" t="e">
        <f t="shared" si="24"/>
        <v>#VALUE!</v>
      </c>
      <c r="BT104" s="106" t="e">
        <f>BS104*Defaults!$C$64</f>
        <v>#VALUE!</v>
      </c>
      <c r="BU104" s="106" t="e">
        <f>BS104*Defaults!$C$65</f>
        <v>#VALUE!</v>
      </c>
      <c r="BV104" s="106" t="e">
        <f>BS104*Defaults!$C$66</f>
        <v>#VALUE!</v>
      </c>
      <c r="BW104" s="106" t="e">
        <f>BS104*Defaults!$C$67</f>
        <v>#VALUE!</v>
      </c>
      <c r="BX104" s="106" t="e">
        <f>Defaults!$C$73*BE104*Lifetime</f>
        <v>#VALUE!</v>
      </c>
      <c r="BY104" s="106">
        <f>IF($R104=Rural,$BX104*(Defaults!$C$82-Defaults!$C$76),0)</f>
        <v>0</v>
      </c>
      <c r="BZ104" s="106">
        <f>IF($R104=Rural,$BX104*(Defaults!$C$84-Defaults!$C$78),0)</f>
        <v>0</v>
      </c>
      <c r="CA104" s="106">
        <f>IF($R104=Rural,$BX104*(Defaults!$C$83-Defaults!$C$77),0)</f>
        <v>0</v>
      </c>
      <c r="CB104" s="106">
        <f>IF($R104=Rural,$BX104*(Defaults!$C$85-Defaults!$C$79),0)</f>
        <v>0</v>
      </c>
      <c r="CC104" s="106" t="e">
        <f>VLOOKUP(Q104,Defaults!$B$27:$D$40,3,FALSE)*VLOOKUP(O104,Defaults!$B$43:$C$45,2,FALSE)</f>
        <v>#N/A</v>
      </c>
      <c r="CD104" s="103" t="e">
        <f>MIN(SUM(X104:AB104),Defaults!$C$89*BE104)</f>
        <v>#VALUE!</v>
      </c>
      <c r="CE104" s="108" t="e">
        <f t="shared" si="20"/>
        <v>#N/A</v>
      </c>
      <c r="CF104" s="109" t="e">
        <f t="shared" si="25"/>
        <v>#N/A</v>
      </c>
      <c r="CG104" s="416"/>
    </row>
    <row r="105" spans="2:85" ht="15.6" x14ac:dyDescent="0.3">
      <c r="B105" s="90" t="str">
        <f t="shared" si="17"/>
        <v/>
      </c>
      <c r="C105" s="116" t="str">
        <f>IFERROR("SALC"&amp;LEFT(L105,2)&amp;"_PP"&amp;M105&amp;"_"&amp;VLOOKUP(N105,Defaults!$F$10:$J$69,5,FALSE),"")</f>
        <v/>
      </c>
      <c r="D105" s="91"/>
      <c r="E105" s="98"/>
      <c r="F105" s="98"/>
      <c r="G105" s="92"/>
      <c r="H105" s="92"/>
      <c r="I105" s="92"/>
      <c r="J105" s="96"/>
      <c r="K105" s="94"/>
      <c r="L105" s="97"/>
      <c r="M105" s="97"/>
      <c r="N105" s="96"/>
      <c r="O105" s="97"/>
      <c r="P105" s="97"/>
      <c r="Q105" s="476"/>
      <c r="R105" s="95"/>
      <c r="S105" s="96"/>
      <c r="T105" s="98"/>
      <c r="U105" s="98"/>
      <c r="V105" s="98"/>
      <c r="W105" s="99"/>
      <c r="X105" s="100"/>
      <c r="Y105" s="99"/>
      <c r="Z105" s="99"/>
      <c r="AA105" s="99"/>
      <c r="AB105" s="101"/>
      <c r="AC105" s="102" t="str">
        <f t="shared" si="15"/>
        <v/>
      </c>
      <c r="AD105" s="98"/>
      <c r="AE105" s="96"/>
      <c r="AF105" s="468"/>
      <c r="AG105" s="104"/>
      <c r="AH105" s="469"/>
      <c r="AI105" s="98"/>
      <c r="AJ105" s="96"/>
      <c r="AK105" s="96"/>
      <c r="AL105" s="96"/>
      <c r="AM105" s="98"/>
      <c r="AN105" s="96"/>
      <c r="AO105" s="96"/>
      <c r="AP105" s="96"/>
      <c r="AQ105" s="98"/>
      <c r="AR105" s="96"/>
      <c r="AS105" s="96"/>
      <c r="AT105" s="430" t="str">
        <f>IFERROR(ROUNDDOWN(((X105)*(AF105/AE105)+Y105*(AF105/AE105)*(1-Defaults!$C$49)+Z105*(AF105/AE105)*(1-Defaults!$C$50)+AA105*(AF105/AE105)*(1-Defaults!$C$51)+AB105*Defaults!$C$20),0),"")</f>
        <v/>
      </c>
      <c r="AU105" s="103" t="b">
        <f>IF(AH105&gt;0,MAX(AH105,Defaults!C$20*SUM(AC105)))</f>
        <v>0</v>
      </c>
      <c r="AV105" s="430" t="str">
        <f>IF(AND(ISBLANK(AJ105),ISBLANK(AK105),ISBLANK(AL105)),"",ROUNDDOWN(IFERROR((SUM(X105:AA105))*AK105/AJ105+AB105*Defaults!$C$21,0),0))</f>
        <v/>
      </c>
      <c r="AW105" s="103" t="b">
        <f>IF(AND(NOT(ISBLANK(AJ105)),AJ105&lt;40),ROUNDDOWN(AL105*Defaults!C$21*AC105,0))</f>
        <v>0</v>
      </c>
      <c r="AX105" s="430" t="str">
        <f>IF(AND(ISBLANK(AN105),ISBLANK(AO105),ISBLANK(AP105)),"",ROUNDDOWN(IFERROR((SUM(X105:AA105))*AO105/AN105+AB105*Defaults!$C$22,0),0))</f>
        <v/>
      </c>
      <c r="AY105" s="103" t="b">
        <f>IF(AND(NOT(ISBLANK(AN105)),AN105&lt;40),ROUNDDOWN(AP105*Defaults!E$22*AC105,0))</f>
        <v>0</v>
      </c>
      <c r="AZ105" s="430" t="str">
        <f t="shared" si="16"/>
        <v/>
      </c>
      <c r="BA105" s="431" t="b">
        <f t="shared" si="18"/>
        <v>0</v>
      </c>
      <c r="BB105" s="432" t="str">
        <f>IF(S105=Defaults!$B$15,AZ105,IF(S105=Defaults!$B$14,MIN(AX105,AY105),IF(S105=Defaults!$B$13,MIN(AV105,AW105),IF(S105=Defaults!$B$12,MIN(AT105,AU105),""))))</f>
        <v/>
      </c>
      <c r="BC105" s="104"/>
      <c r="BD105" s="96"/>
      <c r="BE105" s="105" t="str">
        <f t="shared" si="19"/>
        <v/>
      </c>
      <c r="BF105" s="106" t="e">
        <f>IF(R105=Rural,VLOOKUP(N105,Defaults!$F$10:$I$69,4,FALSE),VLOOKUP(N105,Defaults!$F$10:$I$69,3,FALSE))*ISTEXT(R105)</f>
        <v>#N/A</v>
      </c>
      <c r="BG105" s="106" t="e">
        <f>IF(R105=Rural,VLOOKUP(N105,Defaults!$F$10:$I$69,3,FALSE),IF(BE105/SUM(X105:AB105)&gt;2.46,VLOOKUP(N105,Defaults!$F$10:$I$69,3,FALSE)*(1-MIN(0.3,0.07*((BE105/SUM(X105:AB105))-2.46)/2.46)),VLOOKUP(N105,Defaults!$F$10:$I$69,3,FALSE)))*ISTEXT(R105)</f>
        <v>#VALUE!</v>
      </c>
      <c r="BH105" s="106" t="e">
        <f t="shared" si="21"/>
        <v>#N/A</v>
      </c>
      <c r="BI105" s="106" t="e">
        <f t="shared" si="22"/>
        <v>#VALUE!</v>
      </c>
      <c r="BJ105" s="106" t="e">
        <f t="shared" si="23"/>
        <v>#N/A</v>
      </c>
      <c r="BK105" s="106" t="e">
        <f>$BJ105/Lifetime*VLOOKUP(VLOOKUP($N105,Defaults!$F$11:$K$70,6,FALSE)&amp;"_"&amp;$P105,'Auto GHG'!$C$36:$F$2517,4,FALSE)</f>
        <v>#N/A</v>
      </c>
      <c r="BL105" s="106" t="e">
        <f>$BJ105/Lifetime*VLOOKUP(VLOOKUP($N105,Defaults!$F$11:$K$70,6,FALSE)&amp;"_"&amp;$P105,'Auto Emissions'!$C$38:$P$2665,9,FALSE)/gPlb</f>
        <v>#N/A</v>
      </c>
      <c r="BM105" s="106" t="e">
        <f>$BJ105/Lifetime*VLOOKUP(VLOOKUP($N105,Defaults!$F$11:$K$70,6,FALSE)&amp;"_"&amp;$P105,'Auto Emissions'!$C$38:$P$2665,10,FALSE)/gPlb</f>
        <v>#N/A</v>
      </c>
      <c r="BN105" s="106" t="e">
        <f>$BJ105/Lifetime*VLOOKUP(VLOOKUP($N105,Defaults!$F$11:$K$70,6,FALSE)&amp;"_"&amp;$P105,'Auto Emissions'!$C$38:$P$2665,12,FALSE)/gPlb</f>
        <v>#N/A</v>
      </c>
      <c r="BO105" s="106" t="e">
        <f>$BJ105/Lifetime*VLOOKUP(VLOOKUP($N105,Defaults!$F$11:$K$70,6,FALSE)&amp;"_"&amp;$P105,'Auto Emissions'!$C$38:$P$2665,13,FALSE)/gPlb</f>
        <v>#N/A</v>
      </c>
      <c r="BP105" s="106" t="e">
        <f>$BJ105/Lifetime*VLOOKUP(VLOOKUP($N105,Defaults!$F$10:$K$69,6,FALSE)&amp;"_"&amp;$P105,'Gallon per VMT'!$C$29:$G$2000,5,FALSE)</f>
        <v>#N/A</v>
      </c>
      <c r="BQ105" s="107">
        <f>IF(R105="Rural",Defaults!$C$61,Defaults!$C$60)*ISTEXT(R105)</f>
        <v>0</v>
      </c>
      <c r="BR105" s="107">
        <f>Defaults!$C$60*ISTEXT(R105)</f>
        <v>0</v>
      </c>
      <c r="BS105" s="106" t="e">
        <f t="shared" si="24"/>
        <v>#VALUE!</v>
      </c>
      <c r="BT105" s="106" t="e">
        <f>BS105*Defaults!$C$64</f>
        <v>#VALUE!</v>
      </c>
      <c r="BU105" s="106" t="e">
        <f>BS105*Defaults!$C$65</f>
        <v>#VALUE!</v>
      </c>
      <c r="BV105" s="106" t="e">
        <f>BS105*Defaults!$C$66</f>
        <v>#VALUE!</v>
      </c>
      <c r="BW105" s="106" t="e">
        <f>BS105*Defaults!$C$67</f>
        <v>#VALUE!</v>
      </c>
      <c r="BX105" s="106" t="e">
        <f>Defaults!$C$73*BE105*Lifetime</f>
        <v>#VALUE!</v>
      </c>
      <c r="BY105" s="106">
        <f>IF($R105=Rural,$BX105*(Defaults!$C$82-Defaults!$C$76),0)</f>
        <v>0</v>
      </c>
      <c r="BZ105" s="106">
        <f>IF($R105=Rural,$BX105*(Defaults!$C$84-Defaults!$C$78),0)</f>
        <v>0</v>
      </c>
      <c r="CA105" s="106">
        <f>IF($R105=Rural,$BX105*(Defaults!$C$83-Defaults!$C$77),0)</f>
        <v>0</v>
      </c>
      <c r="CB105" s="106">
        <f>IF($R105=Rural,$BX105*(Defaults!$C$85-Defaults!$C$79),0)</f>
        <v>0</v>
      </c>
      <c r="CC105" s="106" t="e">
        <f>VLOOKUP(Q105,Defaults!$B$27:$D$40,3,FALSE)*VLOOKUP(O105,Defaults!$B$43:$C$45,2,FALSE)</f>
        <v>#N/A</v>
      </c>
      <c r="CD105" s="103" t="e">
        <f>MIN(SUM(X105:AB105),Defaults!$C$89*BE105)</f>
        <v>#VALUE!</v>
      </c>
      <c r="CE105" s="108" t="e">
        <f t="shared" si="20"/>
        <v>#N/A</v>
      </c>
      <c r="CF105" s="109" t="e">
        <f t="shared" si="25"/>
        <v>#N/A</v>
      </c>
      <c r="CG105" s="416"/>
    </row>
    <row r="106" spans="2:85" ht="15.6" x14ac:dyDescent="0.3">
      <c r="B106" s="90" t="str">
        <f t="shared" si="17"/>
        <v/>
      </c>
      <c r="C106" s="116" t="str">
        <f>IFERROR("SALC"&amp;LEFT(L106,2)&amp;"_PP"&amp;M106&amp;"_"&amp;VLOOKUP(N106,Defaults!$F$10:$J$69,5,FALSE),"")</f>
        <v/>
      </c>
      <c r="D106" s="91"/>
      <c r="E106" s="98"/>
      <c r="F106" s="98"/>
      <c r="G106" s="92"/>
      <c r="H106" s="92"/>
      <c r="I106" s="92"/>
      <c r="J106" s="96"/>
      <c r="K106" s="94"/>
      <c r="L106" s="97"/>
      <c r="M106" s="97"/>
      <c r="N106" s="96"/>
      <c r="O106" s="97"/>
      <c r="P106" s="97"/>
      <c r="Q106" s="476"/>
      <c r="R106" s="95"/>
      <c r="S106" s="96"/>
      <c r="T106" s="98"/>
      <c r="U106" s="98"/>
      <c r="V106" s="98"/>
      <c r="W106" s="99"/>
      <c r="X106" s="100"/>
      <c r="Y106" s="99"/>
      <c r="Z106" s="99"/>
      <c r="AA106" s="99"/>
      <c r="AB106" s="101"/>
      <c r="AC106" s="102" t="str">
        <f t="shared" si="15"/>
        <v/>
      </c>
      <c r="AD106" s="98"/>
      <c r="AE106" s="96"/>
      <c r="AF106" s="468"/>
      <c r="AG106" s="104"/>
      <c r="AH106" s="469"/>
      <c r="AI106" s="98"/>
      <c r="AJ106" s="96"/>
      <c r="AK106" s="96"/>
      <c r="AL106" s="96"/>
      <c r="AM106" s="98"/>
      <c r="AN106" s="96"/>
      <c r="AO106" s="96"/>
      <c r="AP106" s="96"/>
      <c r="AQ106" s="98"/>
      <c r="AR106" s="96"/>
      <c r="AS106" s="96"/>
      <c r="AT106" s="430" t="str">
        <f>IFERROR(ROUNDDOWN(((X106)*(AF106/AE106)+Y106*(AF106/AE106)*(1-Defaults!$C$49)+Z106*(AF106/AE106)*(1-Defaults!$C$50)+AA106*(AF106/AE106)*(1-Defaults!$C$51)+AB106*Defaults!$C$20),0),"")</f>
        <v/>
      </c>
      <c r="AU106" s="103" t="b">
        <f>IF(AH106&gt;0,MAX(AH106,Defaults!C$20*SUM(AC106)))</f>
        <v>0</v>
      </c>
      <c r="AV106" s="430" t="str">
        <f>IF(AND(ISBLANK(AJ106),ISBLANK(AK106),ISBLANK(AL106)),"",ROUNDDOWN(IFERROR((SUM(X106:AA106))*AK106/AJ106+AB106*Defaults!$C$21,0),0))</f>
        <v/>
      </c>
      <c r="AW106" s="103" t="b">
        <f>IF(AND(NOT(ISBLANK(AJ106)),AJ106&lt;40),ROUNDDOWN(AL106*Defaults!C$21*AC106,0))</f>
        <v>0</v>
      </c>
      <c r="AX106" s="430" t="str">
        <f>IF(AND(ISBLANK(AN106),ISBLANK(AO106),ISBLANK(AP106)),"",ROUNDDOWN(IFERROR((SUM(X106:AA106))*AO106/AN106+AB106*Defaults!$C$22,0),0))</f>
        <v/>
      </c>
      <c r="AY106" s="103" t="b">
        <f>IF(AND(NOT(ISBLANK(AN106)),AN106&lt;40),ROUNDDOWN(AP106*Defaults!E$22*AC106,0))</f>
        <v>0</v>
      </c>
      <c r="AZ106" s="430" t="str">
        <f t="shared" si="16"/>
        <v/>
      </c>
      <c r="BA106" s="431" t="b">
        <f t="shared" si="18"/>
        <v>0</v>
      </c>
      <c r="BB106" s="432" t="str">
        <f>IF(S106=Defaults!$B$15,AZ106,IF(S106=Defaults!$B$14,MIN(AX106,AY106),IF(S106=Defaults!$B$13,MIN(AV106,AW106),IF(S106=Defaults!$B$12,MIN(AT106,AU106),""))))</f>
        <v/>
      </c>
      <c r="BC106" s="104"/>
      <c r="BD106" s="96"/>
      <c r="BE106" s="105" t="str">
        <f t="shared" si="19"/>
        <v/>
      </c>
      <c r="BF106" s="106" t="e">
        <f>IF(R106=Rural,VLOOKUP(N106,Defaults!$F$10:$I$69,4,FALSE),VLOOKUP(N106,Defaults!$F$10:$I$69,3,FALSE))*ISTEXT(R106)</f>
        <v>#N/A</v>
      </c>
      <c r="BG106" s="106" t="e">
        <f>IF(R106=Rural,VLOOKUP(N106,Defaults!$F$10:$I$69,3,FALSE),IF(BE106/SUM(X106:AB106)&gt;2.46,VLOOKUP(N106,Defaults!$F$10:$I$69,3,FALSE)*(1-MIN(0.3,0.07*((BE106/SUM(X106:AB106))-2.46)/2.46)),VLOOKUP(N106,Defaults!$F$10:$I$69,3,FALSE)))*ISTEXT(R106)</f>
        <v>#VALUE!</v>
      </c>
      <c r="BH106" s="106" t="e">
        <f t="shared" si="21"/>
        <v>#N/A</v>
      </c>
      <c r="BI106" s="106" t="e">
        <f t="shared" si="22"/>
        <v>#VALUE!</v>
      </c>
      <c r="BJ106" s="106" t="e">
        <f t="shared" si="23"/>
        <v>#N/A</v>
      </c>
      <c r="BK106" s="106" t="e">
        <f>$BJ106/Lifetime*VLOOKUP(VLOOKUP($N106,Defaults!$F$11:$K$70,6,FALSE)&amp;"_"&amp;$P106,'Auto GHG'!$C$36:$F$2517,4,FALSE)</f>
        <v>#N/A</v>
      </c>
      <c r="BL106" s="106" t="e">
        <f>$BJ106/Lifetime*VLOOKUP(VLOOKUP($N106,Defaults!$F$11:$K$70,6,FALSE)&amp;"_"&amp;$P106,'Auto Emissions'!$C$38:$P$2665,9,FALSE)/gPlb</f>
        <v>#N/A</v>
      </c>
      <c r="BM106" s="106" t="e">
        <f>$BJ106/Lifetime*VLOOKUP(VLOOKUP($N106,Defaults!$F$11:$K$70,6,FALSE)&amp;"_"&amp;$P106,'Auto Emissions'!$C$38:$P$2665,10,FALSE)/gPlb</f>
        <v>#N/A</v>
      </c>
      <c r="BN106" s="106" t="e">
        <f>$BJ106/Lifetime*VLOOKUP(VLOOKUP($N106,Defaults!$F$11:$K$70,6,FALSE)&amp;"_"&amp;$P106,'Auto Emissions'!$C$38:$P$2665,12,FALSE)/gPlb</f>
        <v>#N/A</v>
      </c>
      <c r="BO106" s="106" t="e">
        <f>$BJ106/Lifetime*VLOOKUP(VLOOKUP($N106,Defaults!$F$11:$K$70,6,FALSE)&amp;"_"&amp;$P106,'Auto Emissions'!$C$38:$P$2665,13,FALSE)/gPlb</f>
        <v>#N/A</v>
      </c>
      <c r="BP106" s="106" t="e">
        <f>$BJ106/Lifetime*VLOOKUP(VLOOKUP($N106,Defaults!$F$10:$K$69,6,FALSE)&amp;"_"&amp;$P106,'Gallon per VMT'!$C$29:$G$2000,5,FALSE)</f>
        <v>#N/A</v>
      </c>
      <c r="BQ106" s="107">
        <f>IF(R106="Rural",Defaults!$C$61,Defaults!$C$60)*ISTEXT(R106)</f>
        <v>0</v>
      </c>
      <c r="BR106" s="107">
        <f>Defaults!$C$60*ISTEXT(R106)</f>
        <v>0</v>
      </c>
      <c r="BS106" s="106" t="e">
        <f t="shared" si="24"/>
        <v>#VALUE!</v>
      </c>
      <c r="BT106" s="106" t="e">
        <f>BS106*Defaults!$C$64</f>
        <v>#VALUE!</v>
      </c>
      <c r="BU106" s="106" t="e">
        <f>BS106*Defaults!$C$65</f>
        <v>#VALUE!</v>
      </c>
      <c r="BV106" s="106" t="e">
        <f>BS106*Defaults!$C$66</f>
        <v>#VALUE!</v>
      </c>
      <c r="BW106" s="106" t="e">
        <f>BS106*Defaults!$C$67</f>
        <v>#VALUE!</v>
      </c>
      <c r="BX106" s="106" t="e">
        <f>Defaults!$C$73*BE106*Lifetime</f>
        <v>#VALUE!</v>
      </c>
      <c r="BY106" s="106">
        <f>IF($R106=Rural,$BX106*(Defaults!$C$82-Defaults!$C$76),0)</f>
        <v>0</v>
      </c>
      <c r="BZ106" s="106">
        <f>IF($R106=Rural,$BX106*(Defaults!$C$84-Defaults!$C$78),0)</f>
        <v>0</v>
      </c>
      <c r="CA106" s="106">
        <f>IF($R106=Rural,$BX106*(Defaults!$C$83-Defaults!$C$77),0)</f>
        <v>0</v>
      </c>
      <c r="CB106" s="106">
        <f>IF($R106=Rural,$BX106*(Defaults!$C$85-Defaults!$C$79),0)</f>
        <v>0</v>
      </c>
      <c r="CC106" s="106" t="e">
        <f>VLOOKUP(Q106,Defaults!$B$27:$D$40,3,FALSE)*VLOOKUP(O106,Defaults!$B$43:$C$45,2,FALSE)</f>
        <v>#N/A</v>
      </c>
      <c r="CD106" s="103" t="e">
        <f>MIN(SUM(X106:AB106),Defaults!$C$89*BE106)</f>
        <v>#VALUE!</v>
      </c>
      <c r="CE106" s="108" t="e">
        <f t="shared" si="20"/>
        <v>#N/A</v>
      </c>
      <c r="CF106" s="109" t="e">
        <f t="shared" si="25"/>
        <v>#N/A</v>
      </c>
      <c r="CG106" s="416"/>
    </row>
    <row r="107" spans="2:85" ht="15.6" x14ac:dyDescent="0.3">
      <c r="B107" s="90" t="str">
        <f t="shared" si="17"/>
        <v/>
      </c>
      <c r="C107" s="116" t="str">
        <f>IFERROR("SALC"&amp;LEFT(L107,2)&amp;"_PP"&amp;M107&amp;"_"&amp;VLOOKUP(N107,Defaults!$F$10:$J$69,5,FALSE),"")</f>
        <v/>
      </c>
      <c r="D107" s="91"/>
      <c r="E107" s="98"/>
      <c r="F107" s="98"/>
      <c r="G107" s="92"/>
      <c r="H107" s="92"/>
      <c r="I107" s="92"/>
      <c r="J107" s="96"/>
      <c r="K107" s="94"/>
      <c r="L107" s="97"/>
      <c r="M107" s="97"/>
      <c r="N107" s="96"/>
      <c r="O107" s="97"/>
      <c r="P107" s="97"/>
      <c r="Q107" s="476"/>
      <c r="R107" s="95"/>
      <c r="S107" s="96"/>
      <c r="T107" s="98"/>
      <c r="U107" s="98"/>
      <c r="V107" s="98"/>
      <c r="W107" s="99"/>
      <c r="X107" s="100"/>
      <c r="Y107" s="99"/>
      <c r="Z107" s="99"/>
      <c r="AA107" s="99"/>
      <c r="AB107" s="101"/>
      <c r="AC107" s="102" t="str">
        <f t="shared" si="15"/>
        <v/>
      </c>
      <c r="AD107" s="98"/>
      <c r="AE107" s="96"/>
      <c r="AF107" s="468"/>
      <c r="AG107" s="104"/>
      <c r="AH107" s="469"/>
      <c r="AI107" s="98"/>
      <c r="AJ107" s="96"/>
      <c r="AK107" s="96"/>
      <c r="AL107" s="96"/>
      <c r="AM107" s="98"/>
      <c r="AN107" s="96"/>
      <c r="AO107" s="96"/>
      <c r="AP107" s="96"/>
      <c r="AQ107" s="98"/>
      <c r="AR107" s="96"/>
      <c r="AS107" s="96"/>
      <c r="AT107" s="430" t="str">
        <f>IFERROR(ROUNDDOWN(((X107)*(AF107/AE107)+Y107*(AF107/AE107)*(1-Defaults!$C$49)+Z107*(AF107/AE107)*(1-Defaults!$C$50)+AA107*(AF107/AE107)*(1-Defaults!$C$51)+AB107*Defaults!$C$20),0),"")</f>
        <v/>
      </c>
      <c r="AU107" s="103" t="b">
        <f>IF(AH107&gt;0,MAX(AH107,Defaults!C$20*SUM(AC107)))</f>
        <v>0</v>
      </c>
      <c r="AV107" s="430" t="str">
        <f>IF(AND(ISBLANK(AJ107),ISBLANK(AK107),ISBLANK(AL107)),"",ROUNDDOWN(IFERROR((SUM(X107:AA107))*AK107/AJ107+AB107*Defaults!$C$21,0),0))</f>
        <v/>
      </c>
      <c r="AW107" s="103" t="b">
        <f>IF(AND(NOT(ISBLANK(AJ107)),AJ107&lt;40),ROUNDDOWN(AL107*Defaults!C$21*AC107,0))</f>
        <v>0</v>
      </c>
      <c r="AX107" s="430" t="str">
        <f>IF(AND(ISBLANK(AN107),ISBLANK(AO107),ISBLANK(AP107)),"",ROUNDDOWN(IFERROR((SUM(X107:AA107))*AO107/AN107+AB107*Defaults!$C$22,0),0))</f>
        <v/>
      </c>
      <c r="AY107" s="103" t="b">
        <f>IF(AND(NOT(ISBLANK(AN107)),AN107&lt;40),ROUNDDOWN(AP107*Defaults!E$22*AC107,0))</f>
        <v>0</v>
      </c>
      <c r="AZ107" s="430" t="str">
        <f t="shared" si="16"/>
        <v/>
      </c>
      <c r="BA107" s="431" t="b">
        <f t="shared" si="18"/>
        <v>0</v>
      </c>
      <c r="BB107" s="432" t="str">
        <f>IF(S107=Defaults!$B$15,AZ107,IF(S107=Defaults!$B$14,MIN(AX107,AY107),IF(S107=Defaults!$B$13,MIN(AV107,AW107),IF(S107=Defaults!$B$12,MIN(AT107,AU107),""))))</f>
        <v/>
      </c>
      <c r="BC107" s="104"/>
      <c r="BD107" s="96"/>
      <c r="BE107" s="105" t="str">
        <f t="shared" si="19"/>
        <v/>
      </c>
      <c r="BF107" s="106" t="e">
        <f>IF(R107=Rural,VLOOKUP(N107,Defaults!$F$10:$I$69,4,FALSE),VLOOKUP(N107,Defaults!$F$10:$I$69,3,FALSE))*ISTEXT(R107)</f>
        <v>#N/A</v>
      </c>
      <c r="BG107" s="106" t="e">
        <f>IF(R107=Rural,VLOOKUP(N107,Defaults!$F$10:$I$69,3,FALSE),IF(BE107/SUM(X107:AB107)&gt;2.46,VLOOKUP(N107,Defaults!$F$10:$I$69,3,FALSE)*(1-MIN(0.3,0.07*((BE107/SUM(X107:AB107))-2.46)/2.46)),VLOOKUP(N107,Defaults!$F$10:$I$69,3,FALSE)))*ISTEXT(R107)</f>
        <v>#VALUE!</v>
      </c>
      <c r="BH107" s="106" t="e">
        <f t="shared" si="21"/>
        <v>#N/A</v>
      </c>
      <c r="BI107" s="106" t="e">
        <f t="shared" si="22"/>
        <v>#VALUE!</v>
      </c>
      <c r="BJ107" s="106" t="e">
        <f t="shared" si="23"/>
        <v>#N/A</v>
      </c>
      <c r="BK107" s="106" t="e">
        <f>$BJ107/Lifetime*VLOOKUP(VLOOKUP($N107,Defaults!$F$11:$K$70,6,FALSE)&amp;"_"&amp;$P107,'Auto GHG'!$C$36:$F$2517,4,FALSE)</f>
        <v>#N/A</v>
      </c>
      <c r="BL107" s="106" t="e">
        <f>$BJ107/Lifetime*VLOOKUP(VLOOKUP($N107,Defaults!$F$11:$K$70,6,FALSE)&amp;"_"&amp;$P107,'Auto Emissions'!$C$38:$P$2665,9,FALSE)/gPlb</f>
        <v>#N/A</v>
      </c>
      <c r="BM107" s="106" t="e">
        <f>$BJ107/Lifetime*VLOOKUP(VLOOKUP($N107,Defaults!$F$11:$K$70,6,FALSE)&amp;"_"&amp;$P107,'Auto Emissions'!$C$38:$P$2665,10,FALSE)/gPlb</f>
        <v>#N/A</v>
      </c>
      <c r="BN107" s="106" t="e">
        <f>$BJ107/Lifetime*VLOOKUP(VLOOKUP($N107,Defaults!$F$11:$K$70,6,FALSE)&amp;"_"&amp;$P107,'Auto Emissions'!$C$38:$P$2665,12,FALSE)/gPlb</f>
        <v>#N/A</v>
      </c>
      <c r="BO107" s="106" t="e">
        <f>$BJ107/Lifetime*VLOOKUP(VLOOKUP($N107,Defaults!$F$11:$K$70,6,FALSE)&amp;"_"&amp;$P107,'Auto Emissions'!$C$38:$P$2665,13,FALSE)/gPlb</f>
        <v>#N/A</v>
      </c>
      <c r="BP107" s="106" t="e">
        <f>$BJ107/Lifetime*VLOOKUP(VLOOKUP($N107,Defaults!$F$10:$K$69,6,FALSE)&amp;"_"&amp;$P107,'Gallon per VMT'!$C$29:$G$2000,5,FALSE)</f>
        <v>#N/A</v>
      </c>
      <c r="BQ107" s="107">
        <f>IF(R107="Rural",Defaults!$C$61,Defaults!$C$60)*ISTEXT(R107)</f>
        <v>0</v>
      </c>
      <c r="BR107" s="107">
        <f>Defaults!$C$60*ISTEXT(R107)</f>
        <v>0</v>
      </c>
      <c r="BS107" s="106" t="e">
        <f t="shared" si="24"/>
        <v>#VALUE!</v>
      </c>
      <c r="BT107" s="106" t="e">
        <f>BS107*Defaults!$C$64</f>
        <v>#VALUE!</v>
      </c>
      <c r="BU107" s="106" t="e">
        <f>BS107*Defaults!$C$65</f>
        <v>#VALUE!</v>
      </c>
      <c r="BV107" s="106" t="e">
        <f>BS107*Defaults!$C$66</f>
        <v>#VALUE!</v>
      </c>
      <c r="BW107" s="106" t="e">
        <f>BS107*Defaults!$C$67</f>
        <v>#VALUE!</v>
      </c>
      <c r="BX107" s="106" t="e">
        <f>Defaults!$C$73*BE107*Lifetime</f>
        <v>#VALUE!</v>
      </c>
      <c r="BY107" s="106">
        <f>IF($R107=Rural,$BX107*(Defaults!$C$82-Defaults!$C$76),0)</f>
        <v>0</v>
      </c>
      <c r="BZ107" s="106">
        <f>IF($R107=Rural,$BX107*(Defaults!$C$84-Defaults!$C$78),0)</f>
        <v>0</v>
      </c>
      <c r="CA107" s="106">
        <f>IF($R107=Rural,$BX107*(Defaults!$C$83-Defaults!$C$77),0)</f>
        <v>0</v>
      </c>
      <c r="CB107" s="106">
        <f>IF($R107=Rural,$BX107*(Defaults!$C$85-Defaults!$C$79),0)</f>
        <v>0</v>
      </c>
      <c r="CC107" s="106" t="e">
        <f>VLOOKUP(Q107,Defaults!$B$27:$D$40,3,FALSE)*VLOOKUP(O107,Defaults!$B$43:$C$45,2,FALSE)</f>
        <v>#N/A</v>
      </c>
      <c r="CD107" s="103" t="e">
        <f>MIN(SUM(X107:AB107),Defaults!$C$89*BE107)</f>
        <v>#VALUE!</v>
      </c>
      <c r="CE107" s="108" t="e">
        <f t="shared" si="20"/>
        <v>#N/A</v>
      </c>
      <c r="CF107" s="109" t="e">
        <f t="shared" si="25"/>
        <v>#N/A</v>
      </c>
      <c r="CG107" s="416"/>
    </row>
    <row r="108" spans="2:85" ht="15.6" x14ac:dyDescent="0.3">
      <c r="B108" s="90" t="str">
        <f t="shared" si="17"/>
        <v/>
      </c>
      <c r="C108" s="116" t="str">
        <f>IFERROR("SALC"&amp;LEFT(L108,2)&amp;"_PP"&amp;M108&amp;"_"&amp;VLOOKUP(N108,Defaults!$F$10:$J$69,5,FALSE),"")</f>
        <v/>
      </c>
      <c r="D108" s="91"/>
      <c r="E108" s="98"/>
      <c r="F108" s="98"/>
      <c r="G108" s="92"/>
      <c r="H108" s="92"/>
      <c r="I108" s="92"/>
      <c r="J108" s="96"/>
      <c r="K108" s="94"/>
      <c r="L108" s="97"/>
      <c r="M108" s="97"/>
      <c r="N108" s="96"/>
      <c r="O108" s="97"/>
      <c r="P108" s="97"/>
      <c r="Q108" s="476"/>
      <c r="R108" s="95"/>
      <c r="S108" s="96"/>
      <c r="T108" s="98"/>
      <c r="U108" s="98"/>
      <c r="V108" s="98"/>
      <c r="W108" s="99"/>
      <c r="X108" s="100"/>
      <c r="Y108" s="99"/>
      <c r="Z108" s="99"/>
      <c r="AA108" s="99"/>
      <c r="AB108" s="101"/>
      <c r="AC108" s="102" t="str">
        <f t="shared" si="15"/>
        <v/>
      </c>
      <c r="AD108" s="98"/>
      <c r="AE108" s="96"/>
      <c r="AF108" s="468"/>
      <c r="AG108" s="104"/>
      <c r="AH108" s="469"/>
      <c r="AI108" s="98"/>
      <c r="AJ108" s="96"/>
      <c r="AK108" s="96"/>
      <c r="AL108" s="96"/>
      <c r="AM108" s="98"/>
      <c r="AN108" s="96"/>
      <c r="AO108" s="96"/>
      <c r="AP108" s="96"/>
      <c r="AQ108" s="98"/>
      <c r="AR108" s="96"/>
      <c r="AS108" s="96"/>
      <c r="AT108" s="430" t="str">
        <f>IFERROR(ROUNDDOWN(((X108)*(AF108/AE108)+Y108*(AF108/AE108)*(1-Defaults!$C$49)+Z108*(AF108/AE108)*(1-Defaults!$C$50)+AA108*(AF108/AE108)*(1-Defaults!$C$51)+AB108*Defaults!$C$20),0),"")</f>
        <v/>
      </c>
      <c r="AU108" s="103" t="b">
        <f>IF(AH108&gt;0,MAX(AH108,Defaults!C$20*SUM(AC108)))</f>
        <v>0</v>
      </c>
      <c r="AV108" s="430" t="str">
        <f>IF(AND(ISBLANK(AJ108),ISBLANK(AK108),ISBLANK(AL108)),"",ROUNDDOWN(IFERROR((SUM(X108:AA108))*AK108/AJ108+AB108*Defaults!$C$21,0),0))</f>
        <v/>
      </c>
      <c r="AW108" s="103" t="b">
        <f>IF(AND(NOT(ISBLANK(AJ108)),AJ108&lt;40),ROUNDDOWN(AL108*Defaults!C$21*AC108,0))</f>
        <v>0</v>
      </c>
      <c r="AX108" s="430" t="str">
        <f>IF(AND(ISBLANK(AN108),ISBLANK(AO108),ISBLANK(AP108)),"",ROUNDDOWN(IFERROR((SUM(X108:AA108))*AO108/AN108+AB108*Defaults!$C$22,0),0))</f>
        <v/>
      </c>
      <c r="AY108" s="103" t="b">
        <f>IF(AND(NOT(ISBLANK(AN108)),AN108&lt;40),ROUNDDOWN(AP108*Defaults!E$22*AC108,0))</f>
        <v>0</v>
      </c>
      <c r="AZ108" s="430" t="str">
        <f t="shared" si="16"/>
        <v/>
      </c>
      <c r="BA108" s="431" t="b">
        <f t="shared" si="18"/>
        <v>0</v>
      </c>
      <c r="BB108" s="432" t="str">
        <f>IF(S108=Defaults!$B$15,AZ108,IF(S108=Defaults!$B$14,MIN(AX108,AY108),IF(S108=Defaults!$B$13,MIN(AV108,AW108),IF(S108=Defaults!$B$12,MIN(AT108,AU108),""))))</f>
        <v/>
      </c>
      <c r="BC108" s="104"/>
      <c r="BD108" s="96"/>
      <c r="BE108" s="105" t="str">
        <f t="shared" si="19"/>
        <v/>
      </c>
      <c r="BF108" s="106" t="e">
        <f>IF(R108=Rural,VLOOKUP(N108,Defaults!$F$10:$I$69,4,FALSE),VLOOKUP(N108,Defaults!$F$10:$I$69,3,FALSE))*ISTEXT(R108)</f>
        <v>#N/A</v>
      </c>
      <c r="BG108" s="106" t="e">
        <f>IF(R108=Rural,VLOOKUP(N108,Defaults!$F$10:$I$69,3,FALSE),IF(BE108/SUM(X108:AB108)&gt;2.46,VLOOKUP(N108,Defaults!$F$10:$I$69,3,FALSE)*(1-MIN(0.3,0.07*((BE108/SUM(X108:AB108))-2.46)/2.46)),VLOOKUP(N108,Defaults!$F$10:$I$69,3,FALSE)))*ISTEXT(R108)</f>
        <v>#VALUE!</v>
      </c>
      <c r="BH108" s="106" t="e">
        <f t="shared" si="21"/>
        <v>#N/A</v>
      </c>
      <c r="BI108" s="106" t="e">
        <f t="shared" si="22"/>
        <v>#VALUE!</v>
      </c>
      <c r="BJ108" s="106" t="e">
        <f t="shared" si="23"/>
        <v>#N/A</v>
      </c>
      <c r="BK108" s="106" t="e">
        <f>$BJ108/Lifetime*VLOOKUP(VLOOKUP($N108,Defaults!$F$11:$K$70,6,FALSE)&amp;"_"&amp;$P108,'Auto GHG'!$C$36:$F$2517,4,FALSE)</f>
        <v>#N/A</v>
      </c>
      <c r="BL108" s="106" t="e">
        <f>$BJ108/Lifetime*VLOOKUP(VLOOKUP($N108,Defaults!$F$11:$K$70,6,FALSE)&amp;"_"&amp;$P108,'Auto Emissions'!$C$38:$P$2665,9,FALSE)/gPlb</f>
        <v>#N/A</v>
      </c>
      <c r="BM108" s="106" t="e">
        <f>$BJ108/Lifetime*VLOOKUP(VLOOKUP($N108,Defaults!$F$11:$K$70,6,FALSE)&amp;"_"&amp;$P108,'Auto Emissions'!$C$38:$P$2665,10,FALSE)/gPlb</f>
        <v>#N/A</v>
      </c>
      <c r="BN108" s="106" t="e">
        <f>$BJ108/Lifetime*VLOOKUP(VLOOKUP($N108,Defaults!$F$11:$K$70,6,FALSE)&amp;"_"&amp;$P108,'Auto Emissions'!$C$38:$P$2665,12,FALSE)/gPlb</f>
        <v>#N/A</v>
      </c>
      <c r="BO108" s="106" t="e">
        <f>$BJ108/Lifetime*VLOOKUP(VLOOKUP($N108,Defaults!$F$11:$K$70,6,FALSE)&amp;"_"&amp;$P108,'Auto Emissions'!$C$38:$P$2665,13,FALSE)/gPlb</f>
        <v>#N/A</v>
      </c>
      <c r="BP108" s="106" t="e">
        <f>$BJ108/Lifetime*VLOOKUP(VLOOKUP($N108,Defaults!$F$10:$K$69,6,FALSE)&amp;"_"&amp;$P108,'Gallon per VMT'!$C$29:$G$2000,5,FALSE)</f>
        <v>#N/A</v>
      </c>
      <c r="BQ108" s="107">
        <f>IF(R108="Rural",Defaults!$C$61,Defaults!$C$60)*ISTEXT(R108)</f>
        <v>0</v>
      </c>
      <c r="BR108" s="107">
        <f>Defaults!$C$60*ISTEXT(R108)</f>
        <v>0</v>
      </c>
      <c r="BS108" s="106" t="e">
        <f t="shared" si="24"/>
        <v>#VALUE!</v>
      </c>
      <c r="BT108" s="106" t="e">
        <f>BS108*Defaults!$C$64</f>
        <v>#VALUE!</v>
      </c>
      <c r="BU108" s="106" t="e">
        <f>BS108*Defaults!$C$65</f>
        <v>#VALUE!</v>
      </c>
      <c r="BV108" s="106" t="e">
        <f>BS108*Defaults!$C$66</f>
        <v>#VALUE!</v>
      </c>
      <c r="BW108" s="106" t="e">
        <f>BS108*Defaults!$C$67</f>
        <v>#VALUE!</v>
      </c>
      <c r="BX108" s="106" t="e">
        <f>Defaults!$C$73*BE108*Lifetime</f>
        <v>#VALUE!</v>
      </c>
      <c r="BY108" s="106">
        <f>IF($R108=Rural,$BX108*(Defaults!$C$82-Defaults!$C$76),0)</f>
        <v>0</v>
      </c>
      <c r="BZ108" s="106">
        <f>IF($R108=Rural,$BX108*(Defaults!$C$84-Defaults!$C$78),0)</f>
        <v>0</v>
      </c>
      <c r="CA108" s="106">
        <f>IF($R108=Rural,$BX108*(Defaults!$C$83-Defaults!$C$77),0)</f>
        <v>0</v>
      </c>
      <c r="CB108" s="106">
        <f>IF($R108=Rural,$BX108*(Defaults!$C$85-Defaults!$C$79),0)</f>
        <v>0</v>
      </c>
      <c r="CC108" s="106" t="e">
        <f>VLOOKUP(Q108,Defaults!$B$27:$D$40,3,FALSE)*VLOOKUP(O108,Defaults!$B$43:$C$45,2,FALSE)</f>
        <v>#N/A</v>
      </c>
      <c r="CD108" s="103" t="e">
        <f>MIN(SUM(X108:AB108),Defaults!$C$89*BE108)</f>
        <v>#VALUE!</v>
      </c>
      <c r="CE108" s="108" t="e">
        <f t="shared" si="20"/>
        <v>#N/A</v>
      </c>
      <c r="CF108" s="109" t="e">
        <f t="shared" si="25"/>
        <v>#N/A</v>
      </c>
      <c r="CG108" s="416"/>
    </row>
    <row r="109" spans="2:85" ht="15.6" x14ac:dyDescent="0.3">
      <c r="B109" s="90" t="str">
        <f t="shared" si="17"/>
        <v/>
      </c>
      <c r="C109" s="116" t="str">
        <f>IFERROR("SALC"&amp;LEFT(L109,2)&amp;"_PP"&amp;M109&amp;"_"&amp;VLOOKUP(N109,Defaults!$F$10:$J$69,5,FALSE),"")</f>
        <v/>
      </c>
      <c r="D109" s="91"/>
      <c r="E109" s="98"/>
      <c r="F109" s="98"/>
      <c r="G109" s="92"/>
      <c r="H109" s="92"/>
      <c r="I109" s="92"/>
      <c r="J109" s="96"/>
      <c r="K109" s="94"/>
      <c r="L109" s="97"/>
      <c r="M109" s="97"/>
      <c r="N109" s="96"/>
      <c r="O109" s="97"/>
      <c r="P109" s="97"/>
      <c r="Q109" s="476"/>
      <c r="R109" s="95"/>
      <c r="S109" s="96"/>
      <c r="T109" s="98"/>
      <c r="U109" s="98"/>
      <c r="V109" s="98"/>
      <c r="W109" s="99"/>
      <c r="X109" s="100"/>
      <c r="Y109" s="99"/>
      <c r="Z109" s="99"/>
      <c r="AA109" s="99"/>
      <c r="AB109" s="101"/>
      <c r="AC109" s="102" t="str">
        <f t="shared" si="15"/>
        <v/>
      </c>
      <c r="AD109" s="98"/>
      <c r="AE109" s="96"/>
      <c r="AF109" s="468"/>
      <c r="AG109" s="104"/>
      <c r="AH109" s="469"/>
      <c r="AI109" s="98"/>
      <c r="AJ109" s="96"/>
      <c r="AK109" s="96"/>
      <c r="AL109" s="96"/>
      <c r="AM109" s="98"/>
      <c r="AN109" s="96"/>
      <c r="AO109" s="96"/>
      <c r="AP109" s="96"/>
      <c r="AQ109" s="98"/>
      <c r="AR109" s="96"/>
      <c r="AS109" s="96"/>
      <c r="AT109" s="430" t="str">
        <f>IFERROR(ROUNDDOWN(((X109)*(AF109/AE109)+Y109*(AF109/AE109)*(1-Defaults!$C$49)+Z109*(AF109/AE109)*(1-Defaults!$C$50)+AA109*(AF109/AE109)*(1-Defaults!$C$51)+AB109*Defaults!$C$20),0),"")</f>
        <v/>
      </c>
      <c r="AU109" s="103" t="b">
        <f>IF(AH109&gt;0,MAX(AH109,Defaults!C$20*SUM(AC109)))</f>
        <v>0</v>
      </c>
      <c r="AV109" s="430" t="str">
        <f>IF(AND(ISBLANK(AJ109),ISBLANK(AK109),ISBLANK(AL109)),"",ROUNDDOWN(IFERROR((SUM(X109:AA109))*AK109/AJ109+AB109*Defaults!$C$21,0),0))</f>
        <v/>
      </c>
      <c r="AW109" s="103" t="b">
        <f>IF(AND(NOT(ISBLANK(AJ109)),AJ109&lt;40),ROUNDDOWN(AL109*Defaults!C$21*AC109,0))</f>
        <v>0</v>
      </c>
      <c r="AX109" s="430" t="str">
        <f>IF(AND(ISBLANK(AN109),ISBLANK(AO109),ISBLANK(AP109)),"",ROUNDDOWN(IFERROR((SUM(X109:AA109))*AO109/AN109+AB109*Defaults!$C$22,0),0))</f>
        <v/>
      </c>
      <c r="AY109" s="103" t="b">
        <f>IF(AND(NOT(ISBLANK(AN109)),AN109&lt;40),ROUNDDOWN(AP109*Defaults!E$22*AC109,0))</f>
        <v>0</v>
      </c>
      <c r="AZ109" s="430" t="str">
        <f t="shared" si="16"/>
        <v/>
      </c>
      <c r="BA109" s="431" t="b">
        <f t="shared" si="18"/>
        <v>0</v>
      </c>
      <c r="BB109" s="432" t="str">
        <f>IF(S109=Defaults!$B$15,AZ109,IF(S109=Defaults!$B$14,MIN(AX109,AY109),IF(S109=Defaults!$B$13,MIN(AV109,AW109),IF(S109=Defaults!$B$12,MIN(AT109,AU109),""))))</f>
        <v/>
      </c>
      <c r="BC109" s="104"/>
      <c r="BD109" s="96"/>
      <c r="BE109" s="105" t="str">
        <f t="shared" si="19"/>
        <v/>
      </c>
      <c r="BF109" s="106" t="e">
        <f>IF(R109=Rural,VLOOKUP(N109,Defaults!$F$10:$I$69,4,FALSE),VLOOKUP(N109,Defaults!$F$10:$I$69,3,FALSE))*ISTEXT(R109)</f>
        <v>#N/A</v>
      </c>
      <c r="BG109" s="106" t="e">
        <f>IF(R109=Rural,VLOOKUP(N109,Defaults!$F$10:$I$69,3,FALSE),IF(BE109/SUM(X109:AB109)&gt;2.46,VLOOKUP(N109,Defaults!$F$10:$I$69,3,FALSE)*(1-MIN(0.3,0.07*((BE109/SUM(X109:AB109))-2.46)/2.46)),VLOOKUP(N109,Defaults!$F$10:$I$69,3,FALSE)))*ISTEXT(R109)</f>
        <v>#VALUE!</v>
      </c>
      <c r="BH109" s="106" t="e">
        <f t="shared" si="21"/>
        <v>#N/A</v>
      </c>
      <c r="BI109" s="106" t="e">
        <f t="shared" si="22"/>
        <v>#VALUE!</v>
      </c>
      <c r="BJ109" s="106" t="e">
        <f t="shared" si="23"/>
        <v>#N/A</v>
      </c>
      <c r="BK109" s="106" t="e">
        <f>$BJ109/Lifetime*VLOOKUP(VLOOKUP($N109,Defaults!$F$11:$K$70,6,FALSE)&amp;"_"&amp;$P109,'Auto GHG'!$C$36:$F$2517,4,FALSE)</f>
        <v>#N/A</v>
      </c>
      <c r="BL109" s="106" t="e">
        <f>$BJ109/Lifetime*VLOOKUP(VLOOKUP($N109,Defaults!$F$11:$K$70,6,FALSE)&amp;"_"&amp;$P109,'Auto Emissions'!$C$38:$P$2665,9,FALSE)/gPlb</f>
        <v>#N/A</v>
      </c>
      <c r="BM109" s="106" t="e">
        <f>$BJ109/Lifetime*VLOOKUP(VLOOKUP($N109,Defaults!$F$11:$K$70,6,FALSE)&amp;"_"&amp;$P109,'Auto Emissions'!$C$38:$P$2665,10,FALSE)/gPlb</f>
        <v>#N/A</v>
      </c>
      <c r="BN109" s="106" t="e">
        <f>$BJ109/Lifetime*VLOOKUP(VLOOKUP($N109,Defaults!$F$11:$K$70,6,FALSE)&amp;"_"&amp;$P109,'Auto Emissions'!$C$38:$P$2665,12,FALSE)/gPlb</f>
        <v>#N/A</v>
      </c>
      <c r="BO109" s="106" t="e">
        <f>$BJ109/Lifetime*VLOOKUP(VLOOKUP($N109,Defaults!$F$11:$K$70,6,FALSE)&amp;"_"&amp;$P109,'Auto Emissions'!$C$38:$P$2665,13,FALSE)/gPlb</f>
        <v>#N/A</v>
      </c>
      <c r="BP109" s="106" t="e">
        <f>$BJ109/Lifetime*VLOOKUP(VLOOKUP($N109,Defaults!$F$10:$K$69,6,FALSE)&amp;"_"&amp;$P109,'Gallon per VMT'!$C$29:$G$2000,5,FALSE)</f>
        <v>#N/A</v>
      </c>
      <c r="BQ109" s="107">
        <f>IF(R109="Rural",Defaults!$C$61,Defaults!$C$60)*ISTEXT(R109)</f>
        <v>0</v>
      </c>
      <c r="BR109" s="107">
        <f>Defaults!$C$60*ISTEXT(R109)</f>
        <v>0</v>
      </c>
      <c r="BS109" s="106" t="e">
        <f t="shared" si="24"/>
        <v>#VALUE!</v>
      </c>
      <c r="BT109" s="106" t="e">
        <f>BS109*Defaults!$C$64</f>
        <v>#VALUE!</v>
      </c>
      <c r="BU109" s="106" t="e">
        <f>BS109*Defaults!$C$65</f>
        <v>#VALUE!</v>
      </c>
      <c r="BV109" s="106" t="e">
        <f>BS109*Defaults!$C$66</f>
        <v>#VALUE!</v>
      </c>
      <c r="BW109" s="106" t="e">
        <f>BS109*Defaults!$C$67</f>
        <v>#VALUE!</v>
      </c>
      <c r="BX109" s="106" t="e">
        <f>Defaults!$C$73*BE109*Lifetime</f>
        <v>#VALUE!</v>
      </c>
      <c r="BY109" s="106">
        <f>IF($R109=Rural,$BX109*(Defaults!$C$82-Defaults!$C$76),0)</f>
        <v>0</v>
      </c>
      <c r="BZ109" s="106">
        <f>IF($R109=Rural,$BX109*(Defaults!$C$84-Defaults!$C$78),0)</f>
        <v>0</v>
      </c>
      <c r="CA109" s="106">
        <f>IF($R109=Rural,$BX109*(Defaults!$C$83-Defaults!$C$77),0)</f>
        <v>0</v>
      </c>
      <c r="CB109" s="106">
        <f>IF($R109=Rural,$BX109*(Defaults!$C$85-Defaults!$C$79),0)</f>
        <v>0</v>
      </c>
      <c r="CC109" s="106" t="e">
        <f>VLOOKUP(Q109,Defaults!$B$27:$D$40,3,FALSE)*VLOOKUP(O109,Defaults!$B$43:$C$45,2,FALSE)</f>
        <v>#N/A</v>
      </c>
      <c r="CD109" s="103" t="e">
        <f>MIN(SUM(X109:AB109),Defaults!$C$89*BE109)</f>
        <v>#VALUE!</v>
      </c>
      <c r="CE109" s="108" t="e">
        <f t="shared" si="20"/>
        <v>#N/A</v>
      </c>
      <c r="CF109" s="109" t="e">
        <f t="shared" si="25"/>
        <v>#N/A</v>
      </c>
      <c r="CG109" s="416"/>
    </row>
    <row r="110" spans="2:85" ht="15.6" x14ac:dyDescent="0.3">
      <c r="B110" s="90" t="str">
        <f t="shared" si="17"/>
        <v/>
      </c>
      <c r="C110" s="116" t="str">
        <f>IFERROR("SALC"&amp;LEFT(L110,2)&amp;"_PP"&amp;M110&amp;"_"&amp;VLOOKUP(N110,Defaults!$F$10:$J$69,5,FALSE),"")</f>
        <v/>
      </c>
      <c r="D110" s="91"/>
      <c r="E110" s="98"/>
      <c r="F110" s="98"/>
      <c r="G110" s="92"/>
      <c r="H110" s="92"/>
      <c r="I110" s="92"/>
      <c r="J110" s="96"/>
      <c r="K110" s="94"/>
      <c r="L110" s="97"/>
      <c r="M110" s="97"/>
      <c r="N110" s="96"/>
      <c r="O110" s="97"/>
      <c r="P110" s="97"/>
      <c r="Q110" s="476"/>
      <c r="R110" s="95"/>
      <c r="S110" s="96"/>
      <c r="T110" s="98"/>
      <c r="U110" s="98"/>
      <c r="V110" s="98"/>
      <c r="W110" s="99"/>
      <c r="X110" s="100"/>
      <c r="Y110" s="99"/>
      <c r="Z110" s="99"/>
      <c r="AA110" s="99"/>
      <c r="AB110" s="101"/>
      <c r="AC110" s="102" t="str">
        <f t="shared" si="15"/>
        <v/>
      </c>
      <c r="AD110" s="98"/>
      <c r="AE110" s="96"/>
      <c r="AF110" s="468"/>
      <c r="AG110" s="104"/>
      <c r="AH110" s="469"/>
      <c r="AI110" s="98"/>
      <c r="AJ110" s="96"/>
      <c r="AK110" s="96"/>
      <c r="AL110" s="96"/>
      <c r="AM110" s="98"/>
      <c r="AN110" s="96"/>
      <c r="AO110" s="96"/>
      <c r="AP110" s="96"/>
      <c r="AQ110" s="98"/>
      <c r="AR110" s="96"/>
      <c r="AS110" s="96"/>
      <c r="AT110" s="430" t="str">
        <f>IFERROR(ROUNDDOWN(((X110)*(AF110/AE110)+Y110*(AF110/AE110)*(1-Defaults!$C$49)+Z110*(AF110/AE110)*(1-Defaults!$C$50)+AA110*(AF110/AE110)*(1-Defaults!$C$51)+AB110*Defaults!$C$20),0),"")</f>
        <v/>
      </c>
      <c r="AU110" s="103" t="b">
        <f>IF(AH110&gt;0,MAX(AH110,Defaults!C$20*SUM(AC110)))</f>
        <v>0</v>
      </c>
      <c r="AV110" s="430" t="str">
        <f>IF(AND(ISBLANK(AJ110),ISBLANK(AK110),ISBLANK(AL110)),"",ROUNDDOWN(IFERROR((SUM(X110:AA110))*AK110/AJ110+AB110*Defaults!$C$21,0),0))</f>
        <v/>
      </c>
      <c r="AW110" s="103" t="b">
        <f>IF(AND(NOT(ISBLANK(AJ110)),AJ110&lt;40),ROUNDDOWN(AL110*Defaults!C$21*AC110,0))</f>
        <v>0</v>
      </c>
      <c r="AX110" s="430" t="str">
        <f>IF(AND(ISBLANK(AN110),ISBLANK(AO110),ISBLANK(AP110)),"",ROUNDDOWN(IFERROR((SUM(X110:AA110))*AO110/AN110+AB110*Defaults!$C$22,0),0))</f>
        <v/>
      </c>
      <c r="AY110" s="103" t="b">
        <f>IF(AND(NOT(ISBLANK(AN110)),AN110&lt;40),ROUNDDOWN(AP110*Defaults!E$22*AC110,0))</f>
        <v>0</v>
      </c>
      <c r="AZ110" s="430" t="str">
        <f t="shared" si="16"/>
        <v/>
      </c>
      <c r="BA110" s="431" t="b">
        <f t="shared" si="18"/>
        <v>0</v>
      </c>
      <c r="BB110" s="432" t="str">
        <f>IF(S110=Defaults!$B$15,AZ110,IF(S110=Defaults!$B$14,MIN(AX110,AY110),IF(S110=Defaults!$B$13,MIN(AV110,AW110),IF(S110=Defaults!$B$12,MIN(AT110,AU110),""))))</f>
        <v/>
      </c>
      <c r="BC110" s="104"/>
      <c r="BD110" s="96"/>
      <c r="BE110" s="105" t="str">
        <f t="shared" si="19"/>
        <v/>
      </c>
      <c r="BF110" s="106" t="e">
        <f>IF(R110=Rural,VLOOKUP(N110,Defaults!$F$10:$I$69,4,FALSE),VLOOKUP(N110,Defaults!$F$10:$I$69,3,FALSE))*ISTEXT(R110)</f>
        <v>#N/A</v>
      </c>
      <c r="BG110" s="106" t="e">
        <f>IF(R110=Rural,VLOOKUP(N110,Defaults!$F$10:$I$69,3,FALSE),IF(BE110/SUM(X110:AB110)&gt;2.46,VLOOKUP(N110,Defaults!$F$10:$I$69,3,FALSE)*(1-MIN(0.3,0.07*((BE110/SUM(X110:AB110))-2.46)/2.46)),VLOOKUP(N110,Defaults!$F$10:$I$69,3,FALSE)))*ISTEXT(R110)</f>
        <v>#VALUE!</v>
      </c>
      <c r="BH110" s="106" t="e">
        <f t="shared" si="21"/>
        <v>#N/A</v>
      </c>
      <c r="BI110" s="106" t="e">
        <f t="shared" si="22"/>
        <v>#VALUE!</v>
      </c>
      <c r="BJ110" s="106" t="e">
        <f t="shared" si="23"/>
        <v>#N/A</v>
      </c>
      <c r="BK110" s="106" t="e">
        <f>$BJ110/Lifetime*VLOOKUP(VLOOKUP($N110,Defaults!$F$11:$K$70,6,FALSE)&amp;"_"&amp;$P110,'Auto GHG'!$C$36:$F$2517,4,FALSE)</f>
        <v>#N/A</v>
      </c>
      <c r="BL110" s="106" t="e">
        <f>$BJ110/Lifetime*VLOOKUP(VLOOKUP($N110,Defaults!$F$11:$K$70,6,FALSE)&amp;"_"&amp;$P110,'Auto Emissions'!$C$38:$P$2665,9,FALSE)/gPlb</f>
        <v>#N/A</v>
      </c>
      <c r="BM110" s="106" t="e">
        <f>$BJ110/Lifetime*VLOOKUP(VLOOKUP($N110,Defaults!$F$11:$K$70,6,FALSE)&amp;"_"&amp;$P110,'Auto Emissions'!$C$38:$P$2665,10,FALSE)/gPlb</f>
        <v>#N/A</v>
      </c>
      <c r="BN110" s="106" t="e">
        <f>$BJ110/Lifetime*VLOOKUP(VLOOKUP($N110,Defaults!$F$11:$K$70,6,FALSE)&amp;"_"&amp;$P110,'Auto Emissions'!$C$38:$P$2665,12,FALSE)/gPlb</f>
        <v>#N/A</v>
      </c>
      <c r="BO110" s="106" t="e">
        <f>$BJ110/Lifetime*VLOOKUP(VLOOKUP($N110,Defaults!$F$11:$K$70,6,FALSE)&amp;"_"&amp;$P110,'Auto Emissions'!$C$38:$P$2665,13,FALSE)/gPlb</f>
        <v>#N/A</v>
      </c>
      <c r="BP110" s="106" t="e">
        <f>$BJ110/Lifetime*VLOOKUP(VLOOKUP($N110,Defaults!$F$10:$K$69,6,FALSE)&amp;"_"&amp;$P110,'Gallon per VMT'!$C$29:$G$2000,5,FALSE)</f>
        <v>#N/A</v>
      </c>
      <c r="BQ110" s="107">
        <f>IF(R110="Rural",Defaults!$C$61,Defaults!$C$60)*ISTEXT(R110)</f>
        <v>0</v>
      </c>
      <c r="BR110" s="107">
        <f>Defaults!$C$60*ISTEXT(R110)</f>
        <v>0</v>
      </c>
      <c r="BS110" s="106" t="e">
        <f t="shared" si="24"/>
        <v>#VALUE!</v>
      </c>
      <c r="BT110" s="106" t="e">
        <f>BS110*Defaults!$C$64</f>
        <v>#VALUE!</v>
      </c>
      <c r="BU110" s="106" t="e">
        <f>BS110*Defaults!$C$65</f>
        <v>#VALUE!</v>
      </c>
      <c r="BV110" s="106" t="e">
        <f>BS110*Defaults!$C$66</f>
        <v>#VALUE!</v>
      </c>
      <c r="BW110" s="106" t="e">
        <f>BS110*Defaults!$C$67</f>
        <v>#VALUE!</v>
      </c>
      <c r="BX110" s="106" t="e">
        <f>Defaults!$C$73*BE110*Lifetime</f>
        <v>#VALUE!</v>
      </c>
      <c r="BY110" s="106">
        <f>IF($R110=Rural,$BX110*(Defaults!$C$82-Defaults!$C$76),0)</f>
        <v>0</v>
      </c>
      <c r="BZ110" s="106">
        <f>IF($R110=Rural,$BX110*(Defaults!$C$84-Defaults!$C$78),0)</f>
        <v>0</v>
      </c>
      <c r="CA110" s="106">
        <f>IF($R110=Rural,$BX110*(Defaults!$C$83-Defaults!$C$77),0)</f>
        <v>0</v>
      </c>
      <c r="CB110" s="106">
        <f>IF($R110=Rural,$BX110*(Defaults!$C$85-Defaults!$C$79),0)</f>
        <v>0</v>
      </c>
      <c r="CC110" s="106" t="e">
        <f>VLOOKUP(Q110,Defaults!$B$27:$D$40,3,FALSE)*VLOOKUP(O110,Defaults!$B$43:$C$45,2,FALSE)</f>
        <v>#N/A</v>
      </c>
      <c r="CD110" s="103" t="e">
        <f>MIN(SUM(X110:AB110),Defaults!$C$89*BE110)</f>
        <v>#VALUE!</v>
      </c>
      <c r="CE110" s="108" t="e">
        <f t="shared" si="20"/>
        <v>#N/A</v>
      </c>
      <c r="CF110" s="109" t="e">
        <f t="shared" si="25"/>
        <v>#N/A</v>
      </c>
      <c r="CG110" s="416"/>
    </row>
    <row r="111" spans="2:85" ht="15.6" x14ac:dyDescent="0.3">
      <c r="B111" s="90" t="str">
        <f t="shared" si="17"/>
        <v/>
      </c>
      <c r="C111" s="116" t="str">
        <f>IFERROR("SALC"&amp;LEFT(L111,2)&amp;"_PP"&amp;M111&amp;"_"&amp;VLOOKUP(N111,Defaults!$F$10:$J$69,5,FALSE),"")</f>
        <v/>
      </c>
      <c r="D111" s="91"/>
      <c r="E111" s="98"/>
      <c r="F111" s="98"/>
      <c r="G111" s="92"/>
      <c r="H111" s="92"/>
      <c r="I111" s="92"/>
      <c r="J111" s="96"/>
      <c r="K111" s="94"/>
      <c r="L111" s="97"/>
      <c r="M111" s="97"/>
      <c r="N111" s="96"/>
      <c r="O111" s="97"/>
      <c r="P111" s="97"/>
      <c r="Q111" s="476"/>
      <c r="R111" s="95"/>
      <c r="S111" s="96"/>
      <c r="T111" s="98"/>
      <c r="U111" s="98"/>
      <c r="V111" s="98"/>
      <c r="W111" s="99"/>
      <c r="X111" s="100"/>
      <c r="Y111" s="99"/>
      <c r="Z111" s="99"/>
      <c r="AA111" s="99"/>
      <c r="AB111" s="101"/>
      <c r="AC111" s="102" t="str">
        <f t="shared" si="15"/>
        <v/>
      </c>
      <c r="AD111" s="98"/>
      <c r="AE111" s="96"/>
      <c r="AF111" s="468"/>
      <c r="AG111" s="104"/>
      <c r="AH111" s="469"/>
      <c r="AI111" s="98"/>
      <c r="AJ111" s="96"/>
      <c r="AK111" s="96"/>
      <c r="AL111" s="96"/>
      <c r="AM111" s="98"/>
      <c r="AN111" s="96"/>
      <c r="AO111" s="96"/>
      <c r="AP111" s="96"/>
      <c r="AQ111" s="98"/>
      <c r="AR111" s="96"/>
      <c r="AS111" s="96"/>
      <c r="AT111" s="430" t="str">
        <f>IFERROR(ROUNDDOWN(((X111)*(AF111/AE111)+Y111*(AF111/AE111)*(1-Defaults!$C$49)+Z111*(AF111/AE111)*(1-Defaults!$C$50)+AA111*(AF111/AE111)*(1-Defaults!$C$51)+AB111*Defaults!$C$20),0),"")</f>
        <v/>
      </c>
      <c r="AU111" s="103" t="b">
        <f>IF(AH111&gt;0,MAX(AH111,Defaults!C$20*SUM(AC111)))</f>
        <v>0</v>
      </c>
      <c r="AV111" s="430" t="str">
        <f>IF(AND(ISBLANK(AJ111),ISBLANK(AK111),ISBLANK(AL111)),"",ROUNDDOWN(IFERROR((SUM(X111:AA111))*AK111/AJ111+AB111*Defaults!$C$21,0),0))</f>
        <v/>
      </c>
      <c r="AW111" s="103" t="b">
        <f>IF(AND(NOT(ISBLANK(AJ111)),AJ111&lt;40),ROUNDDOWN(AL111*Defaults!C$21*AC111,0))</f>
        <v>0</v>
      </c>
      <c r="AX111" s="430" t="str">
        <f>IF(AND(ISBLANK(AN111),ISBLANK(AO111),ISBLANK(AP111)),"",ROUNDDOWN(IFERROR((SUM(X111:AA111))*AO111/AN111+AB111*Defaults!$C$22,0),0))</f>
        <v/>
      </c>
      <c r="AY111" s="103" t="b">
        <f>IF(AND(NOT(ISBLANK(AN111)),AN111&lt;40),ROUNDDOWN(AP111*Defaults!E$22*AC111,0))</f>
        <v>0</v>
      </c>
      <c r="AZ111" s="430" t="str">
        <f t="shared" si="16"/>
        <v/>
      </c>
      <c r="BA111" s="431" t="b">
        <f t="shared" si="18"/>
        <v>0</v>
      </c>
      <c r="BB111" s="432" t="str">
        <f>IF(S111=Defaults!$B$15,AZ111,IF(S111=Defaults!$B$14,MIN(AX111,AY111),IF(S111=Defaults!$B$13,MIN(AV111,AW111),IF(S111=Defaults!$B$12,MIN(AT111,AU111),""))))</f>
        <v/>
      </c>
      <c r="BC111" s="104"/>
      <c r="BD111" s="96"/>
      <c r="BE111" s="105" t="str">
        <f t="shared" si="19"/>
        <v/>
      </c>
      <c r="BF111" s="106" t="e">
        <f>IF(R111=Rural,VLOOKUP(N111,Defaults!$F$10:$I$69,4,FALSE),VLOOKUP(N111,Defaults!$F$10:$I$69,3,FALSE))*ISTEXT(R111)</f>
        <v>#N/A</v>
      </c>
      <c r="BG111" s="106" t="e">
        <f>IF(R111=Rural,VLOOKUP(N111,Defaults!$F$10:$I$69,3,FALSE),IF(BE111/SUM(X111:AB111)&gt;2.46,VLOOKUP(N111,Defaults!$F$10:$I$69,3,FALSE)*(1-MIN(0.3,0.07*((BE111/SUM(X111:AB111))-2.46)/2.46)),VLOOKUP(N111,Defaults!$F$10:$I$69,3,FALSE)))*ISTEXT(R111)</f>
        <v>#VALUE!</v>
      </c>
      <c r="BH111" s="106" t="e">
        <f t="shared" si="21"/>
        <v>#N/A</v>
      </c>
      <c r="BI111" s="106" t="e">
        <f t="shared" si="22"/>
        <v>#VALUE!</v>
      </c>
      <c r="BJ111" s="106" t="e">
        <f t="shared" si="23"/>
        <v>#N/A</v>
      </c>
      <c r="BK111" s="106" t="e">
        <f>$BJ111/Lifetime*VLOOKUP(VLOOKUP($N111,Defaults!$F$11:$K$70,6,FALSE)&amp;"_"&amp;$P111,'Auto GHG'!$C$36:$F$2517,4,FALSE)</f>
        <v>#N/A</v>
      </c>
      <c r="BL111" s="106" t="e">
        <f>$BJ111/Lifetime*VLOOKUP(VLOOKUP($N111,Defaults!$F$11:$K$70,6,FALSE)&amp;"_"&amp;$P111,'Auto Emissions'!$C$38:$P$2665,9,FALSE)/gPlb</f>
        <v>#N/A</v>
      </c>
      <c r="BM111" s="106" t="e">
        <f>$BJ111/Lifetime*VLOOKUP(VLOOKUP($N111,Defaults!$F$11:$K$70,6,FALSE)&amp;"_"&amp;$P111,'Auto Emissions'!$C$38:$P$2665,10,FALSE)/gPlb</f>
        <v>#N/A</v>
      </c>
      <c r="BN111" s="106" t="e">
        <f>$BJ111/Lifetime*VLOOKUP(VLOOKUP($N111,Defaults!$F$11:$K$70,6,FALSE)&amp;"_"&amp;$P111,'Auto Emissions'!$C$38:$P$2665,12,FALSE)/gPlb</f>
        <v>#N/A</v>
      </c>
      <c r="BO111" s="106" t="e">
        <f>$BJ111/Lifetime*VLOOKUP(VLOOKUP($N111,Defaults!$F$11:$K$70,6,FALSE)&amp;"_"&amp;$P111,'Auto Emissions'!$C$38:$P$2665,13,FALSE)/gPlb</f>
        <v>#N/A</v>
      </c>
      <c r="BP111" s="106" t="e">
        <f>$BJ111/Lifetime*VLOOKUP(VLOOKUP($N111,Defaults!$F$10:$K$69,6,FALSE)&amp;"_"&amp;$P111,'Gallon per VMT'!$C$29:$G$2000,5,FALSE)</f>
        <v>#N/A</v>
      </c>
      <c r="BQ111" s="107">
        <f>IF(R111="Rural",Defaults!$C$61,Defaults!$C$60)*ISTEXT(R111)</f>
        <v>0</v>
      </c>
      <c r="BR111" s="107">
        <f>Defaults!$C$60*ISTEXT(R111)</f>
        <v>0</v>
      </c>
      <c r="BS111" s="106" t="e">
        <f t="shared" si="24"/>
        <v>#VALUE!</v>
      </c>
      <c r="BT111" s="106" t="e">
        <f>BS111*Defaults!$C$64</f>
        <v>#VALUE!</v>
      </c>
      <c r="BU111" s="106" t="e">
        <f>BS111*Defaults!$C$65</f>
        <v>#VALUE!</v>
      </c>
      <c r="BV111" s="106" t="e">
        <f>BS111*Defaults!$C$66</f>
        <v>#VALUE!</v>
      </c>
      <c r="BW111" s="106" t="e">
        <f>BS111*Defaults!$C$67</f>
        <v>#VALUE!</v>
      </c>
      <c r="BX111" s="106" t="e">
        <f>Defaults!$C$73*BE111*Lifetime</f>
        <v>#VALUE!</v>
      </c>
      <c r="BY111" s="106">
        <f>IF($R111=Rural,$BX111*(Defaults!$C$82-Defaults!$C$76),0)</f>
        <v>0</v>
      </c>
      <c r="BZ111" s="106">
        <f>IF($R111=Rural,$BX111*(Defaults!$C$84-Defaults!$C$78),0)</f>
        <v>0</v>
      </c>
      <c r="CA111" s="106">
        <f>IF($R111=Rural,$BX111*(Defaults!$C$83-Defaults!$C$77),0)</f>
        <v>0</v>
      </c>
      <c r="CB111" s="106">
        <f>IF($R111=Rural,$BX111*(Defaults!$C$85-Defaults!$C$79),0)</f>
        <v>0</v>
      </c>
      <c r="CC111" s="106" t="e">
        <f>VLOOKUP(Q111,Defaults!$B$27:$D$40,3,FALSE)*VLOOKUP(O111,Defaults!$B$43:$C$45,2,FALSE)</f>
        <v>#N/A</v>
      </c>
      <c r="CD111" s="103" t="e">
        <f>MIN(SUM(X111:AB111),Defaults!$C$89*BE111)</f>
        <v>#VALUE!</v>
      </c>
      <c r="CE111" s="108" t="e">
        <f t="shared" si="20"/>
        <v>#N/A</v>
      </c>
      <c r="CF111" s="109" t="e">
        <f t="shared" si="25"/>
        <v>#N/A</v>
      </c>
      <c r="CG111" s="416"/>
    </row>
    <row r="112" spans="2:85" ht="15.6" x14ac:dyDescent="0.3">
      <c r="B112" s="90" t="str">
        <f t="shared" si="17"/>
        <v/>
      </c>
      <c r="C112" s="116" t="str">
        <f>IFERROR("SALC"&amp;LEFT(L112,2)&amp;"_PP"&amp;M112&amp;"_"&amp;VLOOKUP(N112,Defaults!$F$10:$J$69,5,FALSE),"")</f>
        <v/>
      </c>
      <c r="D112" s="91"/>
      <c r="E112" s="98"/>
      <c r="F112" s="98"/>
      <c r="G112" s="92"/>
      <c r="H112" s="92"/>
      <c r="I112" s="92"/>
      <c r="J112" s="96"/>
      <c r="K112" s="94"/>
      <c r="L112" s="97"/>
      <c r="M112" s="97"/>
      <c r="N112" s="96"/>
      <c r="O112" s="97"/>
      <c r="P112" s="97"/>
      <c r="Q112" s="476"/>
      <c r="R112" s="95"/>
      <c r="S112" s="96"/>
      <c r="T112" s="98"/>
      <c r="U112" s="98"/>
      <c r="V112" s="98"/>
      <c r="W112" s="99"/>
      <c r="X112" s="100"/>
      <c r="Y112" s="99"/>
      <c r="Z112" s="99"/>
      <c r="AA112" s="99"/>
      <c r="AB112" s="101"/>
      <c r="AC112" s="102" t="str">
        <f t="shared" si="15"/>
        <v/>
      </c>
      <c r="AD112" s="98"/>
      <c r="AE112" s="96"/>
      <c r="AF112" s="468"/>
      <c r="AG112" s="104"/>
      <c r="AH112" s="469"/>
      <c r="AI112" s="98"/>
      <c r="AJ112" s="96"/>
      <c r="AK112" s="96"/>
      <c r="AL112" s="96"/>
      <c r="AM112" s="98"/>
      <c r="AN112" s="96"/>
      <c r="AO112" s="96"/>
      <c r="AP112" s="96"/>
      <c r="AQ112" s="98"/>
      <c r="AR112" s="96"/>
      <c r="AS112" s="96"/>
      <c r="AT112" s="430" t="str">
        <f>IFERROR(ROUNDDOWN(((X112)*(AF112/AE112)+Y112*(AF112/AE112)*(1-Defaults!$C$49)+Z112*(AF112/AE112)*(1-Defaults!$C$50)+AA112*(AF112/AE112)*(1-Defaults!$C$51)+AB112*Defaults!$C$20),0),"")</f>
        <v/>
      </c>
      <c r="AU112" s="103" t="b">
        <f>IF(AH112&gt;0,MAX(AH112,Defaults!C$20*SUM(AC112)))</f>
        <v>0</v>
      </c>
      <c r="AV112" s="430" t="str">
        <f>IF(AND(ISBLANK(AJ112),ISBLANK(AK112),ISBLANK(AL112)),"",ROUNDDOWN(IFERROR((SUM(X112:AA112))*AK112/AJ112+AB112*Defaults!$C$21,0),0))</f>
        <v/>
      </c>
      <c r="AW112" s="103" t="b">
        <f>IF(AND(NOT(ISBLANK(AJ112)),AJ112&lt;40),ROUNDDOWN(AL112*Defaults!C$21*AC112,0))</f>
        <v>0</v>
      </c>
      <c r="AX112" s="430" t="str">
        <f>IF(AND(ISBLANK(AN112),ISBLANK(AO112),ISBLANK(AP112)),"",ROUNDDOWN(IFERROR((SUM(X112:AA112))*AO112/AN112+AB112*Defaults!$C$22,0),0))</f>
        <v/>
      </c>
      <c r="AY112" s="103" t="b">
        <f>IF(AND(NOT(ISBLANK(AN112)),AN112&lt;40),ROUNDDOWN(AP112*Defaults!E$22*AC112,0))</f>
        <v>0</v>
      </c>
      <c r="AZ112" s="430" t="str">
        <f t="shared" si="16"/>
        <v/>
      </c>
      <c r="BA112" s="431" t="b">
        <f t="shared" si="18"/>
        <v>0</v>
      </c>
      <c r="BB112" s="432" t="str">
        <f>IF(S112=Defaults!$B$15,AZ112,IF(S112=Defaults!$B$14,MIN(AX112,AY112),IF(S112=Defaults!$B$13,MIN(AV112,AW112),IF(S112=Defaults!$B$12,MIN(AT112,AU112),""))))</f>
        <v/>
      </c>
      <c r="BC112" s="104"/>
      <c r="BD112" s="96"/>
      <c r="BE112" s="105" t="str">
        <f t="shared" si="19"/>
        <v/>
      </c>
      <c r="BF112" s="106" t="e">
        <f>IF(R112=Rural,VLOOKUP(N112,Defaults!$F$10:$I$69,4,FALSE),VLOOKUP(N112,Defaults!$F$10:$I$69,3,FALSE))*ISTEXT(R112)</f>
        <v>#N/A</v>
      </c>
      <c r="BG112" s="106" t="e">
        <f>IF(R112=Rural,VLOOKUP(N112,Defaults!$F$10:$I$69,3,FALSE),IF(BE112/SUM(X112:AB112)&gt;2.46,VLOOKUP(N112,Defaults!$F$10:$I$69,3,FALSE)*(1-MIN(0.3,0.07*((BE112/SUM(X112:AB112))-2.46)/2.46)),VLOOKUP(N112,Defaults!$F$10:$I$69,3,FALSE)))*ISTEXT(R112)</f>
        <v>#VALUE!</v>
      </c>
      <c r="BH112" s="106" t="e">
        <f t="shared" si="21"/>
        <v>#N/A</v>
      </c>
      <c r="BI112" s="106" t="e">
        <f t="shared" si="22"/>
        <v>#VALUE!</v>
      </c>
      <c r="BJ112" s="106" t="e">
        <f t="shared" si="23"/>
        <v>#N/A</v>
      </c>
      <c r="BK112" s="106" t="e">
        <f>$BJ112/Lifetime*VLOOKUP(VLOOKUP($N112,Defaults!$F$11:$K$70,6,FALSE)&amp;"_"&amp;$P112,'Auto GHG'!$C$36:$F$2517,4,FALSE)</f>
        <v>#N/A</v>
      </c>
      <c r="BL112" s="106" t="e">
        <f>$BJ112/Lifetime*VLOOKUP(VLOOKUP($N112,Defaults!$F$11:$K$70,6,FALSE)&amp;"_"&amp;$P112,'Auto Emissions'!$C$38:$P$2665,9,FALSE)/gPlb</f>
        <v>#N/A</v>
      </c>
      <c r="BM112" s="106" t="e">
        <f>$BJ112/Lifetime*VLOOKUP(VLOOKUP($N112,Defaults!$F$11:$K$70,6,FALSE)&amp;"_"&amp;$P112,'Auto Emissions'!$C$38:$P$2665,10,FALSE)/gPlb</f>
        <v>#N/A</v>
      </c>
      <c r="BN112" s="106" t="e">
        <f>$BJ112/Lifetime*VLOOKUP(VLOOKUP($N112,Defaults!$F$11:$K$70,6,FALSE)&amp;"_"&amp;$P112,'Auto Emissions'!$C$38:$P$2665,12,FALSE)/gPlb</f>
        <v>#N/A</v>
      </c>
      <c r="BO112" s="106" t="e">
        <f>$BJ112/Lifetime*VLOOKUP(VLOOKUP($N112,Defaults!$F$11:$K$70,6,FALSE)&amp;"_"&amp;$P112,'Auto Emissions'!$C$38:$P$2665,13,FALSE)/gPlb</f>
        <v>#N/A</v>
      </c>
      <c r="BP112" s="106" t="e">
        <f>$BJ112/Lifetime*VLOOKUP(VLOOKUP($N112,Defaults!$F$10:$K$69,6,FALSE)&amp;"_"&amp;$P112,'Gallon per VMT'!$C$29:$G$2000,5,FALSE)</f>
        <v>#N/A</v>
      </c>
      <c r="BQ112" s="107">
        <f>IF(R112="Rural",Defaults!$C$61,Defaults!$C$60)*ISTEXT(R112)</f>
        <v>0</v>
      </c>
      <c r="BR112" s="107">
        <f>Defaults!$C$60*ISTEXT(R112)</f>
        <v>0</v>
      </c>
      <c r="BS112" s="106" t="e">
        <f t="shared" si="24"/>
        <v>#VALUE!</v>
      </c>
      <c r="BT112" s="106" t="e">
        <f>BS112*Defaults!$C$64</f>
        <v>#VALUE!</v>
      </c>
      <c r="BU112" s="106" t="e">
        <f>BS112*Defaults!$C$65</f>
        <v>#VALUE!</v>
      </c>
      <c r="BV112" s="106" t="e">
        <f>BS112*Defaults!$C$66</f>
        <v>#VALUE!</v>
      </c>
      <c r="BW112" s="106" t="e">
        <f>BS112*Defaults!$C$67</f>
        <v>#VALUE!</v>
      </c>
      <c r="BX112" s="106" t="e">
        <f>Defaults!$C$73*BE112*Lifetime</f>
        <v>#VALUE!</v>
      </c>
      <c r="BY112" s="106">
        <f>IF($R112=Rural,$BX112*(Defaults!$C$82-Defaults!$C$76),0)</f>
        <v>0</v>
      </c>
      <c r="BZ112" s="106">
        <f>IF($R112=Rural,$BX112*(Defaults!$C$84-Defaults!$C$78),0)</f>
        <v>0</v>
      </c>
      <c r="CA112" s="106">
        <f>IF($R112=Rural,$BX112*(Defaults!$C$83-Defaults!$C$77),0)</f>
        <v>0</v>
      </c>
      <c r="CB112" s="106">
        <f>IF($R112=Rural,$BX112*(Defaults!$C$85-Defaults!$C$79),0)</f>
        <v>0</v>
      </c>
      <c r="CC112" s="106" t="e">
        <f>VLOOKUP(Q112,Defaults!$B$27:$D$40,3,FALSE)*VLOOKUP(O112,Defaults!$B$43:$C$45,2,FALSE)</f>
        <v>#N/A</v>
      </c>
      <c r="CD112" s="103" t="e">
        <f>MIN(SUM(X112:AB112),Defaults!$C$89*BE112)</f>
        <v>#VALUE!</v>
      </c>
      <c r="CE112" s="108" t="e">
        <f t="shared" si="20"/>
        <v>#N/A</v>
      </c>
      <c r="CF112" s="109" t="e">
        <f t="shared" si="25"/>
        <v>#N/A</v>
      </c>
      <c r="CG112" s="416"/>
    </row>
    <row r="115" spans="3:6" ht="18" x14ac:dyDescent="0.35">
      <c r="C115" s="480" t="s">
        <v>3215</v>
      </c>
      <c r="D115" s="478"/>
      <c r="E115" s="478"/>
      <c r="F115" s="478"/>
    </row>
    <row r="116" spans="3:6" x14ac:dyDescent="0.3">
      <c r="C116" s="478"/>
      <c r="D116" s="478"/>
      <c r="E116" s="478"/>
      <c r="F116" s="478"/>
    </row>
    <row r="117" spans="3:6" x14ac:dyDescent="0.3">
      <c r="C117" s="479" t="s">
        <v>3214</v>
      </c>
      <c r="D117" s="479" t="s">
        <v>3209</v>
      </c>
      <c r="E117" s="479" t="s">
        <v>3212</v>
      </c>
      <c r="F117" s="479" t="s">
        <v>3210</v>
      </c>
    </row>
    <row r="118" spans="3:6" ht="15.6" x14ac:dyDescent="0.3">
      <c r="C118" s="481">
        <v>1</v>
      </c>
      <c r="D118" s="482"/>
      <c r="E118" s="482"/>
      <c r="F118" s="481">
        <f>D118*E118</f>
        <v>0</v>
      </c>
    </row>
    <row r="119" spans="3:6" ht="15.6" x14ac:dyDescent="0.3">
      <c r="C119" s="481">
        <v>2</v>
      </c>
      <c r="D119" s="482"/>
      <c r="E119" s="482"/>
      <c r="F119" s="481">
        <f t="shared" ref="F119:F120" si="26">D119*E119</f>
        <v>0</v>
      </c>
    </row>
    <row r="120" spans="3:6" ht="15.6" x14ac:dyDescent="0.3">
      <c r="C120" s="481">
        <v>3</v>
      </c>
      <c r="D120" s="482"/>
      <c r="E120" s="482"/>
      <c r="F120" s="481">
        <f t="shared" si="26"/>
        <v>0</v>
      </c>
    </row>
    <row r="121" spans="3:6" ht="15.6" x14ac:dyDescent="0.3">
      <c r="C121" s="481">
        <v>4</v>
      </c>
      <c r="D121" s="482"/>
      <c r="E121" s="482"/>
      <c r="F121" s="481">
        <f t="shared" ref="F121:F124" si="27">D121*E121</f>
        <v>0</v>
      </c>
    </row>
    <row r="122" spans="3:6" ht="15.6" x14ac:dyDescent="0.3">
      <c r="C122" s="481">
        <v>5</v>
      </c>
      <c r="D122" s="482"/>
      <c r="E122" s="482"/>
      <c r="F122" s="481">
        <f t="shared" si="27"/>
        <v>0</v>
      </c>
    </row>
    <row r="123" spans="3:6" ht="15.6" x14ac:dyDescent="0.3">
      <c r="C123" s="481">
        <v>6</v>
      </c>
      <c r="D123" s="482"/>
      <c r="E123" s="482"/>
      <c r="F123" s="481">
        <f t="shared" si="27"/>
        <v>0</v>
      </c>
    </row>
    <row r="124" spans="3:6" ht="15.6" x14ac:dyDescent="0.3">
      <c r="C124" s="481">
        <v>7</v>
      </c>
      <c r="D124" s="482"/>
      <c r="E124" s="482"/>
      <c r="F124" s="481">
        <f t="shared" si="27"/>
        <v>0</v>
      </c>
    </row>
    <row r="125" spans="3:6" ht="15.6" x14ac:dyDescent="0.3">
      <c r="C125" s="481">
        <v>8</v>
      </c>
      <c r="D125" s="482"/>
      <c r="E125" s="482"/>
      <c r="F125" s="481">
        <f t="shared" ref="F125:F127" si="28">D125*E125</f>
        <v>0</v>
      </c>
    </row>
    <row r="126" spans="3:6" ht="15.6" x14ac:dyDescent="0.3">
      <c r="C126" s="481">
        <v>9</v>
      </c>
      <c r="D126" s="482"/>
      <c r="E126" s="482"/>
      <c r="F126" s="481">
        <f t="shared" si="28"/>
        <v>0</v>
      </c>
    </row>
    <row r="127" spans="3:6" ht="15.6" x14ac:dyDescent="0.3">
      <c r="C127" s="481">
        <v>10</v>
      </c>
      <c r="D127" s="482"/>
      <c r="E127" s="482"/>
      <c r="F127" s="481">
        <f t="shared" si="28"/>
        <v>0</v>
      </c>
    </row>
    <row r="128" spans="3:6" x14ac:dyDescent="0.3">
      <c r="C128" s="479" t="s">
        <v>3211</v>
      </c>
      <c r="D128" s="481">
        <f>SUM(D118:D127)</f>
        <v>0</v>
      </c>
      <c r="E128" s="481">
        <f t="shared" ref="E128:F128" si="29">SUM(E118:E127)</f>
        <v>0</v>
      </c>
      <c r="F128" s="481">
        <f t="shared" si="29"/>
        <v>0</v>
      </c>
    </row>
    <row r="129" spans="3:6" x14ac:dyDescent="0.3">
      <c r="C129" s="479" t="s">
        <v>3213</v>
      </c>
      <c r="D129" s="481"/>
      <c r="E129" s="481"/>
      <c r="F129" s="479" t="e">
        <f>F128/E128</f>
        <v>#DIV/0!</v>
      </c>
    </row>
    <row r="130" spans="3:6" x14ac:dyDescent="0.3">
      <c r="C130" s="478"/>
      <c r="D130" s="478"/>
      <c r="E130" s="478"/>
      <c r="F130" s="478"/>
    </row>
    <row r="131" spans="3:6" x14ac:dyDescent="0.3">
      <c r="C131" s="478"/>
      <c r="D131" s="478"/>
      <c r="E131" s="478"/>
      <c r="F131" s="478"/>
    </row>
  </sheetData>
  <sheetProtection algorithmName="SHA-512" hashValue="nAM+A/fwLHNYnkHuG+2i4SuyiQXyMK+1Nz5dAd8R4F7rQH27omOso/TIi1A5Z/TXFWxbcnYekRQNTkrOuqXYQQ==" saltValue="wYR7ue50raPesYFHyOo0QQ==" spinCount="100000" sheet="1" objects="1" scenarios="1"/>
  <phoneticPr fontId="37" type="noConversion"/>
  <conditionalFormatting sqref="AH14:AH112">
    <cfRule type="expression" dxfId="90" priority="8">
      <formula>AND($AC14&gt;$AG14,$AG14&gt;0)</formula>
    </cfRule>
  </conditionalFormatting>
  <dataValidations count="2">
    <dataValidation errorStyle="warning" allowBlank="1" showInputMessage="1" showErrorMessage="1" prompt="If the reference community is less than 40 acres, the Isolated Community Rural Residential DU Count will be used instead of the reference density." sqref="AN14:AN112 AJ14:AJ112" xr:uid="{00000000-0002-0000-0200-000000000000}"/>
    <dataValidation allowBlank="1" showInputMessage="1" showErrorMessage="1" prompt="Enter the total number of residential parcels in the nearby reference communities to use the Isolated Community Rural Residential DU Count instead of the reference density." sqref="AH14:AH112" xr:uid="{00000000-0002-0000-0200-000001000000}"/>
  </dataValidations>
  <pageMargins left="0.7" right="0.7" top="0.98479166666666662" bottom="0.75" header="0.3" footer="0.3"/>
  <pageSetup scale="17" fitToHeight="0" orientation="landscape" r:id="rId1"/>
  <headerFooter>
    <oddFooter>&amp;L&amp;"Arial,Regular"&amp;12&amp;K000000August 28, 2020&amp;C&amp;"Arial,Regular"&amp;12Page &amp;P of &amp;N&amp;R&amp;"Arial,Regular"&amp;12&amp;K000000&amp;A</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8" id="{EFEE4A3B-249F-4B99-8D75-C00BE4BD7C69}">
            <xm:f>NOT($S14=Defaults!$B$12)</xm:f>
            <x14:dxf>
              <fill>
                <patternFill patternType="lightGray">
                  <fgColor theme="2"/>
                  <bgColor theme="1"/>
                </patternFill>
              </fill>
            </x14:dxf>
          </x14:cfRule>
          <xm:sqref>AD14:AG112</xm:sqref>
        </x14:conditionalFormatting>
        <x14:conditionalFormatting xmlns:xm="http://schemas.microsoft.com/office/excel/2006/main">
          <x14:cfRule type="expression" priority="17" id="{25A60FEC-FE14-4AD2-8649-58C6CAEDC382}">
            <xm:f>NOT($S14=Defaults!$B$13)</xm:f>
            <x14:dxf>
              <fill>
                <patternFill patternType="lightGray">
                  <fgColor theme="2" tint="-9.9917600024414813E-2"/>
                  <bgColor theme="1"/>
                </patternFill>
              </fill>
            </x14:dxf>
          </x14:cfRule>
          <xm:sqref>AI14:AL112</xm:sqref>
        </x14:conditionalFormatting>
        <x14:conditionalFormatting xmlns:xm="http://schemas.microsoft.com/office/excel/2006/main">
          <x14:cfRule type="expression" priority="3" id="{92BD4206-B356-4F07-8077-38D601F808F5}">
            <xm:f>NOT($S14=Defaults!$B$14)</xm:f>
            <x14:dxf>
              <fill>
                <patternFill patternType="lightGray">
                  <fgColor theme="2" tint="-9.9917600024414813E-2"/>
                  <bgColor theme="1"/>
                </patternFill>
              </fill>
            </x14:dxf>
          </x14:cfRule>
          <xm:sqref>AM14:AP112</xm:sqref>
        </x14:conditionalFormatting>
        <x14:conditionalFormatting xmlns:xm="http://schemas.microsoft.com/office/excel/2006/main">
          <x14:cfRule type="expression" priority="1" id="{19D73921-0418-4AFF-B8AE-2DB094A86380}">
            <xm:f>NOT($S14=Defaults!$B$15)</xm:f>
            <x14:dxf>
              <fill>
                <patternFill patternType="lightGray">
                  <fgColor theme="2" tint="-9.9917600024414813E-2"/>
                  <bgColor theme="1"/>
                </patternFill>
              </fill>
            </x14:dxf>
          </x14:cfRule>
          <xm:sqref>AQ14:AS112</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3000000}">
          <x14:formula1>
            <xm:f>Defaults!$C$12:$C$13</xm:f>
          </x14:formula1>
          <xm:sqref>R14:R112</xm:sqref>
        </x14:dataValidation>
        <x14:dataValidation type="list" allowBlank="1" showInputMessage="1" showErrorMessage="1" xr:uid="{00000000-0002-0000-0200-000004000000}">
          <x14:formula1>
            <xm:f>Defaults!$D$12:$D$13</xm:f>
          </x14:formula1>
          <xm:sqref>AP14:AP112 AL14:AL112</xm:sqref>
        </x14:dataValidation>
        <x14:dataValidation type="list" allowBlank="1" showInputMessage="1" showErrorMessage="1" xr:uid="{00000000-0002-0000-0200-000006000000}">
          <x14:formula1>
            <xm:f>'Gallon per VMT'!$B$29:$B$96</xm:f>
          </x14:formula1>
          <xm:sqref>P14:P112</xm:sqref>
        </x14:dataValidation>
        <x14:dataValidation type="list" allowBlank="1" showInputMessage="1" showErrorMessage="1" xr:uid="{00000000-0002-0000-0200-000007000000}">
          <x14:formula1>
            <xm:f>Defaults!$F$10:$F$69</xm:f>
          </x14:formula1>
          <xm:sqref>N14:N112</xm:sqref>
        </x14:dataValidation>
        <x14:dataValidation type="list" allowBlank="1" showInputMessage="1" showErrorMessage="1" xr:uid="{00000000-0002-0000-0200-000009000000}">
          <x14:formula1>
            <xm:f>Defaults!$F$71:$F$87</xm:f>
          </x14:formula1>
          <xm:sqref>L14:L112</xm:sqref>
        </x14:dataValidation>
        <x14:dataValidation type="list" allowBlank="1" showInputMessage="1" showErrorMessage="1" xr:uid="{00000000-0002-0000-0200-000002000000}">
          <x14:formula1>
            <xm:f>Defaults!$B$12:$B$17</xm:f>
          </x14:formula1>
          <xm:sqref>S14:S112</xm:sqref>
        </x14:dataValidation>
        <x14:dataValidation type="list" allowBlank="1" showInputMessage="1" showErrorMessage="1" xr:uid="{00000000-0002-0000-0200-000005000000}">
          <x14:formula1>
            <xm:f>Defaults!$B$27:$B$40</xm:f>
          </x14:formula1>
          <xm:sqref>Q14:Q112</xm:sqref>
        </x14:dataValidation>
        <x14:dataValidation type="list" allowBlank="1" showInputMessage="1" showErrorMessage="1" xr:uid="{00000000-0002-0000-0200-000008000000}">
          <x14:formula1>
            <xm:f>Defaults!$B$43:$B$45</xm:f>
          </x14:formula1>
          <xm:sqref>O14:O112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AG215"/>
  <sheetViews>
    <sheetView showGridLines="0" zoomScaleNormal="100" zoomScalePageLayoutView="40" workbookViewId="0">
      <selection activeCell="E15" sqref="E15"/>
    </sheetView>
  </sheetViews>
  <sheetFormatPr defaultColWidth="9.109375" defaultRowHeight="14.4" x14ac:dyDescent="0.3"/>
  <cols>
    <col min="1" max="1" width="2.88671875" style="1" customWidth="1"/>
    <col min="2" max="2" width="17.33203125" style="1" hidden="1" customWidth="1"/>
    <col min="3" max="3" width="19.44140625" style="1" customWidth="1"/>
    <col min="4" max="4" width="20.5546875" style="1" bestFit="1" customWidth="1"/>
    <col min="5" max="5" width="20.5546875" style="1" customWidth="1"/>
    <col min="6" max="6" width="11.5546875" style="1" customWidth="1"/>
    <col min="7" max="9" width="11.6640625" style="1" customWidth="1"/>
    <col min="10" max="10" width="11.5546875" style="1" customWidth="1"/>
    <col min="11" max="12" width="12.44140625" style="26" customWidth="1"/>
    <col min="13" max="13" width="15.88671875" style="30" customWidth="1"/>
    <col min="14" max="14" width="13.6640625" style="33" bestFit="1" customWidth="1"/>
    <col min="15" max="17" width="10" style="14" bestFit="1" customWidth="1"/>
    <col min="18" max="18" width="10" style="33" bestFit="1" customWidth="1"/>
    <col min="19" max="19" width="14.5546875" style="14" bestFit="1" customWidth="1"/>
    <col min="20" max="20" width="15.44140625" style="14" bestFit="1" customWidth="1"/>
    <col min="21" max="21" width="11.33203125" style="14" bestFit="1" customWidth="1"/>
    <col min="22" max="22" width="14.109375" style="14" bestFit="1" customWidth="1"/>
    <col min="23" max="23" width="10.44140625" style="14" bestFit="1" customWidth="1"/>
    <col min="24" max="27" width="10" style="14" bestFit="1" customWidth="1"/>
    <col min="28" max="28" width="14.5546875" style="14" bestFit="1" customWidth="1"/>
    <col min="29" max="29" width="15.44140625" style="14" bestFit="1" customWidth="1"/>
    <col min="30" max="30" width="12" style="14" customWidth="1"/>
    <col min="31" max="31" width="14.109375" style="14" bestFit="1" customWidth="1"/>
    <col min="32" max="32" width="11.33203125" style="14" customWidth="1"/>
    <col min="33" max="33" width="15.44140625" style="14" customWidth="1"/>
    <col min="34" max="16384" width="9.109375" style="1"/>
  </cols>
  <sheetData>
    <row r="1" spans="1:33" ht="18.75" customHeight="1" x14ac:dyDescent="0.3">
      <c r="C1" s="189"/>
      <c r="D1" s="189"/>
      <c r="E1" s="189"/>
      <c r="F1" s="189"/>
      <c r="G1" s="189"/>
      <c r="H1" s="172" t="s">
        <v>0</v>
      </c>
      <c r="I1" s="189"/>
      <c r="J1" s="189"/>
      <c r="K1" s="189"/>
      <c r="L1" s="189"/>
      <c r="M1" s="189"/>
      <c r="N1" s="189"/>
      <c r="O1" s="36"/>
      <c r="R1" s="29"/>
      <c r="X1" s="36"/>
    </row>
    <row r="2" spans="1:33" ht="15" customHeight="1" x14ac:dyDescent="0.3">
      <c r="C2" s="190"/>
      <c r="D2" s="190"/>
      <c r="E2" s="190"/>
      <c r="F2" s="190"/>
      <c r="G2" s="190"/>
      <c r="H2" s="173"/>
      <c r="I2" s="190"/>
      <c r="J2" s="190"/>
      <c r="K2" s="190"/>
      <c r="L2" s="190"/>
      <c r="M2" s="190"/>
      <c r="N2" s="190"/>
      <c r="O2" s="26"/>
      <c r="R2" s="31"/>
      <c r="X2" s="26"/>
    </row>
    <row r="3" spans="1:33" ht="18.75" customHeight="1" x14ac:dyDescent="0.3">
      <c r="C3" s="189"/>
      <c r="D3" s="189"/>
      <c r="E3" s="189"/>
      <c r="F3" s="189"/>
      <c r="G3" s="189"/>
      <c r="H3" s="172" t="s">
        <v>13</v>
      </c>
      <c r="I3" s="189"/>
      <c r="J3" s="189"/>
      <c r="K3" s="189"/>
      <c r="L3" s="189"/>
      <c r="M3" s="189"/>
      <c r="N3" s="189"/>
      <c r="O3" s="36"/>
      <c r="R3" s="29"/>
      <c r="X3" s="36"/>
    </row>
    <row r="4" spans="1:33" ht="18.75" customHeight="1" x14ac:dyDescent="0.3">
      <c r="C4" s="191"/>
      <c r="D4" s="191"/>
      <c r="E4" s="191"/>
      <c r="F4" s="191"/>
      <c r="G4" s="191"/>
      <c r="H4" s="174" t="s">
        <v>14</v>
      </c>
      <c r="I4" s="191"/>
      <c r="J4" s="191"/>
      <c r="K4" s="191"/>
      <c r="L4" s="191"/>
      <c r="M4" s="191"/>
      <c r="N4" s="191"/>
      <c r="O4" s="37"/>
      <c r="R4" s="32"/>
      <c r="X4" s="37"/>
    </row>
    <row r="5" spans="1:33" ht="15" customHeight="1" x14ac:dyDescent="0.3">
      <c r="C5" s="190"/>
      <c r="D5" s="190"/>
      <c r="E5" s="190"/>
      <c r="F5" s="190"/>
      <c r="G5" s="190"/>
      <c r="H5" s="173"/>
      <c r="I5" s="190"/>
      <c r="J5" s="190"/>
      <c r="K5" s="190"/>
      <c r="L5" s="190"/>
      <c r="M5" s="190"/>
      <c r="N5" s="190"/>
      <c r="O5" s="26"/>
      <c r="R5" s="31"/>
      <c r="X5" s="26"/>
    </row>
    <row r="6" spans="1:33" ht="18.75" customHeight="1" x14ac:dyDescent="0.3">
      <c r="C6" s="189"/>
      <c r="D6" s="189"/>
      <c r="E6" s="189"/>
      <c r="F6" s="189"/>
      <c r="G6" s="189"/>
      <c r="H6" s="172" t="s">
        <v>1</v>
      </c>
      <c r="I6" s="189"/>
      <c r="J6" s="189"/>
      <c r="K6" s="189"/>
      <c r="L6" s="189"/>
      <c r="M6" s="189"/>
      <c r="N6" s="189"/>
      <c r="O6" s="36"/>
      <c r="R6" s="29"/>
      <c r="X6" s="36"/>
    </row>
    <row r="7" spans="1:33" ht="15" customHeight="1" x14ac:dyDescent="0.3"/>
    <row r="8" spans="1:33" ht="15" customHeight="1" x14ac:dyDescent="0.3">
      <c r="A8" s="6"/>
      <c r="B8" s="6"/>
      <c r="C8" s="49" t="s">
        <v>3</v>
      </c>
      <c r="D8" s="49"/>
      <c r="E8" s="49"/>
      <c r="F8" s="49"/>
      <c r="G8" s="49"/>
      <c r="H8" s="49"/>
      <c r="I8" s="49"/>
      <c r="J8" s="49"/>
      <c r="K8" s="49"/>
      <c r="L8" s="49"/>
      <c r="M8" s="49"/>
    </row>
    <row r="9" spans="1:33" ht="15" customHeight="1" x14ac:dyDescent="0.3">
      <c r="C9" s="192" t="s">
        <v>15</v>
      </c>
      <c r="D9" s="193"/>
      <c r="E9" s="193"/>
      <c r="F9" s="193"/>
      <c r="G9" s="193"/>
      <c r="H9" s="193"/>
      <c r="I9" s="193"/>
      <c r="J9" s="193"/>
      <c r="K9" s="193"/>
      <c r="L9" s="193"/>
      <c r="M9" s="193"/>
      <c r="N9" s="194"/>
    </row>
    <row r="10" spans="1:33" ht="15" customHeight="1" thickBot="1" x14ac:dyDescent="0.35"/>
    <row r="11" spans="1:33" ht="15" customHeight="1" thickBot="1" x14ac:dyDescent="0.35">
      <c r="B11" s="45" t="s">
        <v>29</v>
      </c>
      <c r="C11" s="195" t="s">
        <v>2211</v>
      </c>
      <c r="D11" s="196"/>
      <c r="E11" s="196"/>
      <c r="F11" s="196"/>
      <c r="G11" s="196"/>
      <c r="H11" s="196"/>
      <c r="I11" s="197"/>
      <c r="J11" s="195" t="s">
        <v>5</v>
      </c>
      <c r="K11" s="196"/>
      <c r="L11" s="196"/>
      <c r="M11" s="196"/>
      <c r="N11" s="41"/>
      <c r="O11" s="198" t="s">
        <v>2307</v>
      </c>
      <c r="P11" s="199"/>
      <c r="Q11" s="199"/>
      <c r="R11" s="199"/>
      <c r="S11" s="199"/>
      <c r="T11" s="199"/>
      <c r="U11" s="199"/>
      <c r="V11" s="199"/>
      <c r="W11" s="200"/>
      <c r="X11" s="198" t="s">
        <v>2308</v>
      </c>
      <c r="Y11" s="199"/>
      <c r="Z11" s="199"/>
      <c r="AA11" s="199"/>
      <c r="AB11" s="199"/>
      <c r="AC11" s="199"/>
      <c r="AD11" s="199"/>
      <c r="AE11" s="199"/>
      <c r="AF11" s="200"/>
      <c r="AG11" s="1"/>
    </row>
    <row r="12" spans="1:33" s="7" customFormat="1" ht="90" customHeight="1" x14ac:dyDescent="0.3">
      <c r="B12" s="21"/>
      <c r="C12" s="22" t="s">
        <v>18</v>
      </c>
      <c r="D12" s="22" t="s">
        <v>19</v>
      </c>
      <c r="E12" s="22" t="s">
        <v>2305</v>
      </c>
      <c r="F12" s="22" t="s">
        <v>2306</v>
      </c>
      <c r="G12" s="22" t="s">
        <v>45</v>
      </c>
      <c r="H12" s="22" t="s">
        <v>46</v>
      </c>
      <c r="I12" s="22" t="s">
        <v>165</v>
      </c>
      <c r="J12" s="25" t="s">
        <v>2194</v>
      </c>
      <c r="K12" s="23" t="s">
        <v>2195</v>
      </c>
      <c r="L12" s="34" t="s">
        <v>2200</v>
      </c>
      <c r="M12" s="39" t="s">
        <v>2360</v>
      </c>
      <c r="N12" s="42" t="s">
        <v>2214</v>
      </c>
      <c r="O12" s="23" t="s">
        <v>2199</v>
      </c>
      <c r="P12" s="23" t="s">
        <v>2197</v>
      </c>
      <c r="Q12" s="23" t="s">
        <v>2198</v>
      </c>
      <c r="R12" s="23" t="s">
        <v>2196</v>
      </c>
      <c r="S12" s="23" t="s">
        <v>28</v>
      </c>
      <c r="T12" s="23" t="s">
        <v>2216</v>
      </c>
      <c r="U12" s="23" t="s">
        <v>2202</v>
      </c>
      <c r="V12" s="23" t="s">
        <v>2208</v>
      </c>
      <c r="W12" s="53" t="s">
        <v>2201</v>
      </c>
      <c r="X12" s="25" t="s">
        <v>2199</v>
      </c>
      <c r="Y12" s="23" t="s">
        <v>2197</v>
      </c>
      <c r="Z12" s="23" t="s">
        <v>2198</v>
      </c>
      <c r="AA12" s="23" t="s">
        <v>2196</v>
      </c>
      <c r="AB12" s="23" t="s">
        <v>28</v>
      </c>
      <c r="AC12" s="23" t="s">
        <v>2216</v>
      </c>
      <c r="AD12" s="23" t="s">
        <v>2202</v>
      </c>
      <c r="AE12" s="23" t="s">
        <v>2208</v>
      </c>
      <c r="AF12" s="56" t="s">
        <v>2201</v>
      </c>
    </row>
    <row r="13" spans="1:33" s="47" customFormat="1" ht="15" customHeight="1" x14ac:dyDescent="0.3">
      <c r="B13" s="24"/>
      <c r="C13" s="48"/>
      <c r="D13" s="48"/>
      <c r="E13" s="48"/>
      <c r="F13" s="119" t="s">
        <v>2359</v>
      </c>
      <c r="G13" s="119" t="s">
        <v>2359</v>
      </c>
      <c r="H13" s="119" t="s">
        <v>2359</v>
      </c>
      <c r="I13" s="120" t="s">
        <v>2359</v>
      </c>
      <c r="J13" s="27" t="s">
        <v>2203</v>
      </c>
      <c r="K13" s="15" t="s">
        <v>2203</v>
      </c>
      <c r="L13" s="35" t="s">
        <v>2204</v>
      </c>
      <c r="M13" s="40" t="s">
        <v>2205</v>
      </c>
      <c r="N13" s="43" t="s">
        <v>24</v>
      </c>
      <c r="O13" s="15" t="s">
        <v>44</v>
      </c>
      <c r="P13" s="15" t="s">
        <v>44</v>
      </c>
      <c r="Q13" s="15" t="s">
        <v>44</v>
      </c>
      <c r="R13" s="15" t="s">
        <v>44</v>
      </c>
      <c r="S13" s="17" t="s">
        <v>30</v>
      </c>
      <c r="T13" s="17"/>
      <c r="U13" s="17" t="s">
        <v>2206</v>
      </c>
      <c r="V13" s="17" t="s">
        <v>2207</v>
      </c>
      <c r="W13" s="54" t="s">
        <v>2206</v>
      </c>
      <c r="X13" s="27" t="s">
        <v>44</v>
      </c>
      <c r="Y13" s="15" t="s">
        <v>44</v>
      </c>
      <c r="Z13" s="15" t="s">
        <v>44</v>
      </c>
      <c r="AA13" s="15" t="s">
        <v>44</v>
      </c>
      <c r="AB13" s="17" t="s">
        <v>30</v>
      </c>
      <c r="AC13" s="17"/>
      <c r="AD13" s="17" t="s">
        <v>2206</v>
      </c>
      <c r="AE13" s="17" t="s">
        <v>2207</v>
      </c>
      <c r="AF13" s="57" t="s">
        <v>2206</v>
      </c>
    </row>
    <row r="14" spans="1:33" s="8" customFormat="1" ht="15" customHeight="1" x14ac:dyDescent="0.3">
      <c r="B14" s="417" t="s">
        <v>3198</v>
      </c>
      <c r="C14" s="18" t="str">
        <f>IFERROR(VLOOKUP($B14,Inputs!$B$14:$CF$112,2,FALSE),"")</f>
        <v/>
      </c>
      <c r="D14" s="16" t="str">
        <f>IFERROR(VLOOKUP($B14,Inputs!$B$14:$CF$112,4,FALSE),"")</f>
        <v/>
      </c>
      <c r="E14" s="16" t="str">
        <f>IFERROR(VLOOKUP($B14,Inputs!$B$14:$CF$112,5,FALSE),"")</f>
        <v/>
      </c>
      <c r="F14" s="19" t="str">
        <f>IFERROR((G14/G14)*SUM(G14:I14),"")</f>
        <v/>
      </c>
      <c r="G14" s="19" t="str">
        <f>IFERROR(VLOOKUP($B14,Inputs!$B$14:$CF$112,6,FALSE),"")</f>
        <v/>
      </c>
      <c r="H14" s="19" t="str">
        <f>IFERROR(VLOOKUP($B14,Inputs!$B$14:$CF$112,7,FALSE),"")</f>
        <v/>
      </c>
      <c r="I14" s="19" t="str">
        <f>IFERROR(VLOOKUP($B14,Inputs!$B$14:$CF$112,8,FALSE),"")</f>
        <v/>
      </c>
      <c r="J14" s="28" t="str">
        <f>IFERROR((G14/(G14+H14))*SUMIF(Inputs!C:C,C14,Inputs!BK:BK)+SUMIF(Inputs!C:C,C14,Inputs!BT:BT)+SUMIF(Inputs!C:C,C14,Inputs!BY:BY)+SUMIF(Inputs!C:C,C14,Inputs!CF:CF),"")</f>
        <v/>
      </c>
      <c r="K14" s="20" t="str">
        <f>IFERROR((G14/G14)*SUMIF(Inputs!C:C,C14,Inputs!BK:BK)+SUMIF(Inputs!C:C,C14,Inputs!BT:BT)+SUMIF(Inputs!C:C,C14,Inputs!BY:BY)+SUMIF(Inputs!C:C,C14,Inputs!CF:CF),"")</f>
        <v/>
      </c>
      <c r="L14" s="46" t="str">
        <f>IFERROR(K14/G14,"")</f>
        <v/>
      </c>
      <c r="M14" s="46" t="str">
        <f>IFERROR(K14/F14,"")</f>
        <v/>
      </c>
      <c r="N14" s="44" t="str">
        <f>IFERROR((G14/G14)*SUMIF(Inputs!C:C,$C14,Inputs!BE:BE),"")</f>
        <v/>
      </c>
      <c r="O14" s="38" t="str">
        <f>IFERROR(($G14/($G14+$H14))*X14,"")</f>
        <v/>
      </c>
      <c r="P14" s="38" t="str">
        <f>IFERROR(($G14/($G14+$H14))*Y14,"")</f>
        <v/>
      </c>
      <c r="Q14" s="51" t="str">
        <f>IFERROR(($G14/($G14+$H14))*Z14,"")</f>
        <v/>
      </c>
      <c r="R14" s="51" t="str">
        <f>IFERROR(($G14/($G14+$H14))*AA14,"")</f>
        <v/>
      </c>
      <c r="S14" s="51" t="str">
        <f>IFERROR(($G14/($G14+$H14))*AB14,"")</f>
        <v/>
      </c>
      <c r="T14" s="52" t="str">
        <f>IFERROR((G14/G14)*S14*costPmile,"")</f>
        <v/>
      </c>
      <c r="U14" s="51" t="str">
        <f>IFERROR(($G14/($G14+$H14))*AD14,"")</f>
        <v/>
      </c>
      <c r="V14" s="38" t="str">
        <f>IFERROR(($G14/($G14+$H14))*AE14,"")</f>
        <v/>
      </c>
      <c r="W14" s="38" t="str">
        <f>IFERROR(($G14/($G14+$H14))*AF14,"")</f>
        <v/>
      </c>
      <c r="X14" s="28" t="str">
        <f>IFERROR((G14/G14)*SUMIF(Inputs!C:C,$C14,Inputs!BO:BO),"")</f>
        <v/>
      </c>
      <c r="Y14" s="38" t="str">
        <f>IFERROR((G14/G14)*SUMIF(Inputs!C:C,$C14,Inputs!BM:BM)+SUMIF(Inputs!C:C,$C14,Inputs!BV:BV)+SUMIF(Inputs!C:C,$C14,Inputs!BZ:BZ),"")</f>
        <v/>
      </c>
      <c r="Z14" s="20" t="str">
        <f>IFERROR((G14/G14)*SUMIF(Inputs!C:C,$C14,Inputs!BN:BN)+SUMIF(Inputs!C:C,$C14,Inputs!BW:BW)+SUMIF(Inputs!C:C,$C14,Inputs!CB:CB),"")</f>
        <v/>
      </c>
      <c r="AA14" s="38" t="str">
        <f>IFERROR((G14/G14)*SUMIF(Inputs!C:C,$C14,Inputs!BL:BL)+SUMIF(Inputs!C:C,$C14,Inputs!BU:BU)+SUMIF(Inputs!C:C,$C14,Inputs!CA:CA),"")</f>
        <v/>
      </c>
      <c r="AB14" s="20" t="str">
        <f>IFERROR((G14/G14)*SUMIF(Inputs!C:C,$C14,Inputs!BJ:BJ),"")</f>
        <v/>
      </c>
      <c r="AC14" s="50" t="str">
        <f>IFERROR((G14/G14)*AB14*costPmile,"")</f>
        <v/>
      </c>
      <c r="AD14" s="20" t="str">
        <f>IFERROR((G14/G14)*SUMIF(Inputs!C:C,$C14,Inputs!CD:CD),"")</f>
        <v/>
      </c>
      <c r="AE14" s="20" t="str">
        <f>IFERROR((G14/G14)*SUMIF(Inputs!C:C,$C14,Inputs!BP:BP),"")</f>
        <v/>
      </c>
      <c r="AF14" s="55" t="str">
        <f>IFERROR(VLOOKUP($B14,Inputs!$B$14:$CF$112,9,FALSE),"")</f>
        <v/>
      </c>
    </row>
    <row r="15" spans="1:33" s="8" customFormat="1" ht="15" customHeight="1" x14ac:dyDescent="0.3">
      <c r="B15" s="417" t="s">
        <v>3200</v>
      </c>
      <c r="C15" s="18" t="str">
        <f>IFERROR(VLOOKUP($B15,Inputs!$B$14:$CF$112,2,FALSE),"")</f>
        <v/>
      </c>
      <c r="D15" s="16" t="str">
        <f>IFERROR(VLOOKUP($B15,Inputs!$B$14:$CF$112,4,FALSE),"")</f>
        <v/>
      </c>
      <c r="E15" s="16" t="str">
        <f>IFERROR(VLOOKUP($B15,Inputs!$B$14:$CF$112,5,FALSE),"")</f>
        <v/>
      </c>
      <c r="F15" s="19" t="str">
        <f t="shared" ref="F15:F59" si="0">IFERROR((G15/G15)*SUM(G15:I15),"")</f>
        <v/>
      </c>
      <c r="G15" s="19" t="str">
        <f>IFERROR(VLOOKUP($B15,Inputs!$B$14:$CF$112,6,FALSE),"")</f>
        <v/>
      </c>
      <c r="H15" s="19" t="str">
        <f>IFERROR(VLOOKUP($B15,Inputs!$B$14:$CF$112,7,FALSE),"")</f>
        <v/>
      </c>
      <c r="I15" s="19" t="str">
        <f>IFERROR(VLOOKUP($B15,Inputs!$B$14:$CF$112,8,FALSE),"")</f>
        <v/>
      </c>
      <c r="J15" s="28" t="str">
        <f>IFERROR((G15/(G15+H15))*SUMIF(Inputs!C:C,C15,Inputs!BK:BK)+SUMIF(Inputs!C:C,C15,Inputs!BT:BT)+SUMIF(Inputs!C:C,C15,Inputs!BY:BY)+SUMIF(Inputs!C:C,C15,Inputs!CF:CF),"")</f>
        <v/>
      </c>
      <c r="K15" s="20" t="str">
        <f>IFERROR((G15/G15)*SUMIF(Inputs!C:C,C15,Inputs!BK:BK)+SUMIF(Inputs!C:C,C15,Inputs!BT:BT)+SUMIF(Inputs!C:C,C15,Inputs!BY:BY)+SUMIF(Inputs!C:C,C15,Inputs!CF:CF),"")</f>
        <v/>
      </c>
      <c r="L15" s="46" t="str">
        <f t="shared" ref="L15:L59" si="1">IFERROR(K15/G15,"")</f>
        <v/>
      </c>
      <c r="M15" s="46" t="str">
        <f t="shared" ref="M15:M59" si="2">IFERROR(K15/F15,"")</f>
        <v/>
      </c>
      <c r="N15" s="44" t="str">
        <f>IFERROR((G15/G15)*SUMIF(Inputs!C:C,$C15,Inputs!BE:BE),"")</f>
        <v/>
      </c>
      <c r="O15" s="38" t="str">
        <f t="shared" ref="O15:O59" si="3">IFERROR(($G15/($G15+$H15))*X15,"")</f>
        <v/>
      </c>
      <c r="P15" s="38" t="str">
        <f t="shared" ref="P15:P59" si="4">IFERROR(($G15/($G15+$H15))*Y15,"")</f>
        <v/>
      </c>
      <c r="Q15" s="51" t="str">
        <f t="shared" ref="Q15:Q59" si="5">IFERROR(($G15/($G15+$H15))*Z15,"")</f>
        <v/>
      </c>
      <c r="R15" s="51" t="str">
        <f t="shared" ref="R15:R59" si="6">IFERROR(($G15/($G15+$H15))*AA15,"")</f>
        <v/>
      </c>
      <c r="S15" s="51" t="str">
        <f t="shared" ref="S15:S59" si="7">IFERROR(($G15/($G15+$H15))*AB15,"")</f>
        <v/>
      </c>
      <c r="T15" s="52" t="str">
        <f t="shared" ref="T15:T59" si="8">IFERROR((G15/G15)*S15*costPmile,"")</f>
        <v/>
      </c>
      <c r="U15" s="51" t="str">
        <f t="shared" ref="U15:U59" si="9">IFERROR(($G15/($G15+$H15))*AD15,"")</f>
        <v/>
      </c>
      <c r="V15" s="38" t="str">
        <f t="shared" ref="V15:V59" si="10">IFERROR(($G15/($G15+$H15))*AE15,"")</f>
        <v/>
      </c>
      <c r="W15" s="38" t="str">
        <f t="shared" ref="W15:W59" si="11">IFERROR(($G15/($G15+$H15))*AF15,"")</f>
        <v/>
      </c>
      <c r="X15" s="28" t="str">
        <f>IFERROR((G15/G15)*SUMIF(Inputs!C:C,$C15,Inputs!BO:BO),"")</f>
        <v/>
      </c>
      <c r="Y15" s="38" t="str">
        <f>IFERROR((G15/G15)*SUMIF(Inputs!C:C,$C15,Inputs!BM:BM)+SUMIF(Inputs!C:C,$C15,Inputs!BV:BV)+SUMIF(Inputs!C:C,$C15,Inputs!BZ:BZ),"")</f>
        <v/>
      </c>
      <c r="Z15" s="20" t="str">
        <f>IFERROR((G15/G15)*SUMIF(Inputs!C:C,$C15,Inputs!BN:BN)+SUMIF(Inputs!C:C,$C15,Inputs!BW:BW)+SUMIF(Inputs!C:C,$C15,Inputs!CB:CB),"")</f>
        <v/>
      </c>
      <c r="AA15" s="38" t="str">
        <f>IFERROR((G15/G15)*SUMIF(Inputs!C:C,$C15,Inputs!BL:BL)+SUMIF(Inputs!C:C,$C15,Inputs!BU:BU)+SUMIF(Inputs!C:C,$C15,Inputs!CA:CA),"")</f>
        <v/>
      </c>
      <c r="AB15" s="20" t="str">
        <f>IFERROR((G15/G15)*SUMIF(Inputs!C:C,$C15,Inputs!BJ:BJ),"")</f>
        <v/>
      </c>
      <c r="AC15" s="50" t="str">
        <f t="shared" ref="AC15:AC59" si="12">IFERROR((G15/G15)*AB15*costPmile,"")</f>
        <v/>
      </c>
      <c r="AD15" s="20" t="str">
        <f>IFERROR((G15/G15)*SUMIF(Inputs!C:C,$C15,Inputs!CD:CD),"")</f>
        <v/>
      </c>
      <c r="AE15" s="20" t="str">
        <f>IFERROR((G15/G15)*SUMIF(Inputs!C:C,$C15,Inputs!BP:BP),"")</f>
        <v/>
      </c>
      <c r="AF15" s="55" t="str">
        <f>IFERROR(VLOOKUP($B15,Inputs!$B$14:$CF$112,9,FALSE),"")</f>
        <v/>
      </c>
    </row>
    <row r="16" spans="1:33" s="8" customFormat="1" ht="15" customHeight="1" x14ac:dyDescent="0.3">
      <c r="B16" s="417" t="s">
        <v>3107</v>
      </c>
      <c r="C16" s="18" t="str">
        <f>IFERROR(VLOOKUP($B16,Inputs!$B$14:$CF$112,2,FALSE),"")</f>
        <v/>
      </c>
      <c r="D16" s="16" t="str">
        <f>IFERROR(VLOOKUP($B16,Inputs!$B$14:$CF$112,4,FALSE),"")</f>
        <v/>
      </c>
      <c r="E16" s="16" t="str">
        <f>IFERROR(VLOOKUP($B16,Inputs!$B$14:$CF$112,5,FALSE),"")</f>
        <v/>
      </c>
      <c r="F16" s="19" t="str">
        <f t="shared" si="0"/>
        <v/>
      </c>
      <c r="G16" s="19" t="str">
        <f>IFERROR(VLOOKUP($B16,Inputs!$B$14:$CF$112,6,FALSE),"")</f>
        <v/>
      </c>
      <c r="H16" s="19" t="str">
        <f>IFERROR(VLOOKUP($B16,Inputs!$B$14:$CF$112,7,FALSE),"")</f>
        <v/>
      </c>
      <c r="I16" s="19" t="str">
        <f>IFERROR(VLOOKUP($B16,Inputs!$B$14:$CF$112,8,FALSE),"")</f>
        <v/>
      </c>
      <c r="J16" s="28" t="str">
        <f>IFERROR((G16/(G16+H16))*SUMIF(Inputs!C:C,C16,Inputs!BK:BK)+SUMIF(Inputs!C:C,C16,Inputs!BT:BT)+SUMIF(Inputs!C:C,C16,Inputs!BY:BY)+SUMIF(Inputs!C:C,C16,Inputs!CF:CF),"")</f>
        <v/>
      </c>
      <c r="K16" s="20" t="str">
        <f>IFERROR((G16/G16)*SUMIF(Inputs!C:C,C16,Inputs!BK:BK)+SUMIF(Inputs!C:C,C16,Inputs!BT:BT)+SUMIF(Inputs!C:C,C16,Inputs!BY:BY)+SUMIF(Inputs!C:C,C16,Inputs!CF:CF),"")</f>
        <v/>
      </c>
      <c r="L16" s="46" t="str">
        <f t="shared" si="1"/>
        <v/>
      </c>
      <c r="M16" s="46" t="str">
        <f t="shared" si="2"/>
        <v/>
      </c>
      <c r="N16" s="44" t="str">
        <f>IFERROR((G16/G16)*SUMIF(Inputs!C:C,$C16,Inputs!BE:BE),"")</f>
        <v/>
      </c>
      <c r="O16" s="38" t="str">
        <f t="shared" si="3"/>
        <v/>
      </c>
      <c r="P16" s="38" t="str">
        <f t="shared" si="4"/>
        <v/>
      </c>
      <c r="Q16" s="51" t="str">
        <f t="shared" si="5"/>
        <v/>
      </c>
      <c r="R16" s="51" t="str">
        <f t="shared" si="6"/>
        <v/>
      </c>
      <c r="S16" s="51" t="str">
        <f t="shared" si="7"/>
        <v/>
      </c>
      <c r="T16" s="52" t="str">
        <f t="shared" si="8"/>
        <v/>
      </c>
      <c r="U16" s="51" t="str">
        <f t="shared" si="9"/>
        <v/>
      </c>
      <c r="V16" s="38" t="str">
        <f t="shared" si="10"/>
        <v/>
      </c>
      <c r="W16" s="38" t="str">
        <f t="shared" si="11"/>
        <v/>
      </c>
      <c r="X16" s="28" t="str">
        <f>IFERROR((G16/G16)*SUMIF(Inputs!C:C,$C16,Inputs!BO:BO),"")</f>
        <v/>
      </c>
      <c r="Y16" s="38" t="str">
        <f>IFERROR((G16/G16)*SUMIF(Inputs!C:C,$C16,Inputs!BM:BM)+SUMIF(Inputs!C:C,$C16,Inputs!BV:BV)+SUMIF(Inputs!C:C,$C16,Inputs!BZ:BZ),"")</f>
        <v/>
      </c>
      <c r="Z16" s="20" t="str">
        <f>IFERROR((G16/G16)*SUMIF(Inputs!C:C,$C16,Inputs!BN:BN)+SUMIF(Inputs!C:C,$C16,Inputs!BW:BW)+SUMIF(Inputs!C:C,$C16,Inputs!CB:CB),"")</f>
        <v/>
      </c>
      <c r="AA16" s="38" t="str">
        <f>IFERROR((G16/G16)*SUMIF(Inputs!C:C,$C16,Inputs!BL:BL)+SUMIF(Inputs!C:C,$C16,Inputs!BU:BU)+SUMIF(Inputs!C:C,$C16,Inputs!CA:CA),"")</f>
        <v/>
      </c>
      <c r="AB16" s="20" t="str">
        <f>IFERROR((G16/G16)*SUMIF(Inputs!C:C,$C16,Inputs!BJ:BJ),"")</f>
        <v/>
      </c>
      <c r="AC16" s="50" t="str">
        <f t="shared" si="12"/>
        <v/>
      </c>
      <c r="AD16" s="20" t="str">
        <f>IFERROR((G16/G16)*SUMIF(Inputs!C:C,$C16,Inputs!CD:CD),"")</f>
        <v/>
      </c>
      <c r="AE16" s="20" t="str">
        <f>IFERROR((G16/G16)*SUMIF(Inputs!C:C,$C16,Inputs!BP:BP),"")</f>
        <v/>
      </c>
      <c r="AF16" s="55" t="str">
        <f>IFERROR(VLOOKUP($B16,Inputs!$B$14:$CF$112,9,FALSE),"")</f>
        <v/>
      </c>
    </row>
    <row r="17" spans="1:33" s="8" customFormat="1" ht="15" customHeight="1" x14ac:dyDescent="0.3">
      <c r="B17" s="417" t="s">
        <v>3201</v>
      </c>
      <c r="C17" s="18" t="str">
        <f>IFERROR(VLOOKUP($B17,Inputs!$B$14:$CF$112,2,FALSE),"")</f>
        <v/>
      </c>
      <c r="D17" s="16" t="str">
        <f>IFERROR(VLOOKUP($B17,Inputs!$B$14:$CF$112,4,FALSE),"")</f>
        <v/>
      </c>
      <c r="E17" s="16" t="str">
        <f>IFERROR(VLOOKUP($B17,Inputs!$B$14:$CF$112,5,FALSE),"")</f>
        <v/>
      </c>
      <c r="F17" s="19" t="str">
        <f t="shared" si="0"/>
        <v/>
      </c>
      <c r="G17" s="19" t="str">
        <f>IFERROR(VLOOKUP($B17,Inputs!$B$14:$CF$112,6,FALSE),"")</f>
        <v/>
      </c>
      <c r="H17" s="19" t="str">
        <f>IFERROR(VLOOKUP($B17,Inputs!$B$14:$CF$112,7,FALSE),"")</f>
        <v/>
      </c>
      <c r="I17" s="19" t="str">
        <f>IFERROR(VLOOKUP($B17,Inputs!$B$14:$CF$112,8,FALSE),"")</f>
        <v/>
      </c>
      <c r="J17" s="28" t="str">
        <f>IFERROR((G17/(G17+H17))*SUMIF(Inputs!C:C,C17,Inputs!BK:BK)+SUMIF(Inputs!C:C,C17,Inputs!BT:BT)+SUMIF(Inputs!C:C,C17,Inputs!BY:BY)+SUMIF(Inputs!C:C,C17,Inputs!CF:CF),"")</f>
        <v/>
      </c>
      <c r="K17" s="20" t="str">
        <f>IFERROR((G17/G17)*SUMIF(Inputs!C:C,C17,Inputs!BK:BK)+SUMIF(Inputs!C:C,C17,Inputs!BT:BT)+SUMIF(Inputs!C:C,C17,Inputs!BY:BY)+SUMIF(Inputs!C:C,C17,Inputs!CF:CF),"")</f>
        <v/>
      </c>
      <c r="L17" s="46" t="str">
        <f t="shared" si="1"/>
        <v/>
      </c>
      <c r="M17" s="46" t="str">
        <f t="shared" si="2"/>
        <v/>
      </c>
      <c r="N17" s="44" t="str">
        <f>IFERROR((G17/G17)*SUMIF(Inputs!C:C,$C17,Inputs!BE:BE),"")</f>
        <v/>
      </c>
      <c r="O17" s="38" t="str">
        <f t="shared" si="3"/>
        <v/>
      </c>
      <c r="P17" s="38" t="str">
        <f t="shared" si="4"/>
        <v/>
      </c>
      <c r="Q17" s="51" t="str">
        <f t="shared" si="5"/>
        <v/>
      </c>
      <c r="R17" s="51" t="str">
        <f t="shared" si="6"/>
        <v/>
      </c>
      <c r="S17" s="51" t="str">
        <f t="shared" si="7"/>
        <v/>
      </c>
      <c r="T17" s="52" t="str">
        <f t="shared" si="8"/>
        <v/>
      </c>
      <c r="U17" s="51" t="str">
        <f t="shared" si="9"/>
        <v/>
      </c>
      <c r="V17" s="38" t="str">
        <f t="shared" si="10"/>
        <v/>
      </c>
      <c r="W17" s="38" t="str">
        <f t="shared" si="11"/>
        <v/>
      </c>
      <c r="X17" s="28" t="str">
        <f>IFERROR((G17/G17)*SUMIF(Inputs!C:C,$C17,Inputs!BO:BO),"")</f>
        <v/>
      </c>
      <c r="Y17" s="38" t="str">
        <f>IFERROR((G17/G17)*SUMIF(Inputs!C:C,$C17,Inputs!BM:BM)+SUMIF(Inputs!C:C,$C17,Inputs!BV:BV)+SUMIF(Inputs!C:C,$C17,Inputs!BZ:BZ),"")</f>
        <v/>
      </c>
      <c r="Z17" s="20" t="str">
        <f>IFERROR((G17/G17)*SUMIF(Inputs!C:C,$C17,Inputs!BN:BN)+SUMIF(Inputs!C:C,$C17,Inputs!BW:BW)+SUMIF(Inputs!C:C,$C17,Inputs!CB:CB),"")</f>
        <v/>
      </c>
      <c r="AA17" s="38" t="str">
        <f>IFERROR((G17/G17)*SUMIF(Inputs!C:C,$C17,Inputs!BL:BL)+SUMIF(Inputs!C:C,$C17,Inputs!BU:BU)+SUMIF(Inputs!C:C,$C17,Inputs!CA:CA),"")</f>
        <v/>
      </c>
      <c r="AB17" s="20" t="str">
        <f>IFERROR((G17/G17)*SUMIF(Inputs!C:C,$C17,Inputs!BJ:BJ),"")</f>
        <v/>
      </c>
      <c r="AC17" s="50" t="str">
        <f t="shared" si="12"/>
        <v/>
      </c>
      <c r="AD17" s="20" t="str">
        <f>IFERROR((G17/G17)*SUMIF(Inputs!C:C,$C17,Inputs!CD:CD),"")</f>
        <v/>
      </c>
      <c r="AE17" s="20" t="str">
        <f>IFERROR((G17/G17)*SUMIF(Inputs!C:C,$C17,Inputs!BP:BP),"")</f>
        <v/>
      </c>
      <c r="AF17" s="55" t="str">
        <f>IFERROR(VLOOKUP($B17,Inputs!$B$14:$CF$112,9,FALSE),"")</f>
        <v/>
      </c>
    </row>
    <row r="18" spans="1:33" s="8" customFormat="1" ht="15" customHeight="1" x14ac:dyDescent="0.3">
      <c r="B18" s="417" t="s">
        <v>3199</v>
      </c>
      <c r="C18" s="18" t="str">
        <f>IFERROR(VLOOKUP($B18,Inputs!$B$14:$CF$112,2,FALSE),"")</f>
        <v/>
      </c>
      <c r="D18" s="16" t="str">
        <f>IFERROR(VLOOKUP($B18,Inputs!$B$14:$CF$112,4,FALSE),"")</f>
        <v/>
      </c>
      <c r="E18" s="16" t="str">
        <f>IFERROR(VLOOKUP($B18,Inputs!$B$14:$CF$112,5,FALSE),"")</f>
        <v/>
      </c>
      <c r="F18" s="19" t="str">
        <f t="shared" si="0"/>
        <v/>
      </c>
      <c r="G18" s="19" t="str">
        <f>IFERROR(VLOOKUP($B18,Inputs!$B$14:$CF$112,6,FALSE),"")</f>
        <v/>
      </c>
      <c r="H18" s="19" t="str">
        <f>IFERROR(VLOOKUP($B18,Inputs!$B$14:$CF$112,7,FALSE),"")</f>
        <v/>
      </c>
      <c r="I18" s="19" t="str">
        <f>IFERROR(VLOOKUP($B18,Inputs!$B$14:$CF$112,8,FALSE),"")</f>
        <v/>
      </c>
      <c r="J18" s="28" t="str">
        <f>IFERROR((G18/(G18+H18))*SUMIF(Inputs!C:C,C18,Inputs!BK:BK)+SUMIF(Inputs!C:C,C18,Inputs!BT:BT)+SUMIF(Inputs!C:C,C18,Inputs!BY:BY)+SUMIF(Inputs!C:C,C18,Inputs!CF:CF),"")</f>
        <v/>
      </c>
      <c r="K18" s="20" t="str">
        <f>IFERROR((G18/G18)*SUMIF(Inputs!C:C,C18,Inputs!BK:BK)+SUMIF(Inputs!C:C,C18,Inputs!BT:BT)+SUMIF(Inputs!C:C,C18,Inputs!BY:BY)+SUMIF(Inputs!C:C,C18,Inputs!CF:CF),"")</f>
        <v/>
      </c>
      <c r="L18" s="46" t="str">
        <f t="shared" si="1"/>
        <v/>
      </c>
      <c r="M18" s="46" t="str">
        <f t="shared" si="2"/>
        <v/>
      </c>
      <c r="N18" s="44" t="str">
        <f>IFERROR((G18/G18)*SUMIF(Inputs!C:C,$C18,Inputs!BE:BE),"")</f>
        <v/>
      </c>
      <c r="O18" s="38" t="str">
        <f t="shared" si="3"/>
        <v/>
      </c>
      <c r="P18" s="38" t="str">
        <f t="shared" si="4"/>
        <v/>
      </c>
      <c r="Q18" s="51" t="str">
        <f t="shared" si="5"/>
        <v/>
      </c>
      <c r="R18" s="51" t="str">
        <f t="shared" si="6"/>
        <v/>
      </c>
      <c r="S18" s="51" t="str">
        <f t="shared" si="7"/>
        <v/>
      </c>
      <c r="T18" s="52" t="str">
        <f t="shared" si="8"/>
        <v/>
      </c>
      <c r="U18" s="51" t="str">
        <f t="shared" si="9"/>
        <v/>
      </c>
      <c r="V18" s="38" t="str">
        <f t="shared" si="10"/>
        <v/>
      </c>
      <c r="W18" s="38" t="str">
        <f t="shared" si="11"/>
        <v/>
      </c>
      <c r="X18" s="28" t="str">
        <f>IFERROR((G18/G18)*SUMIF(Inputs!C:C,$C18,Inputs!BO:BO),"")</f>
        <v/>
      </c>
      <c r="Y18" s="38" t="str">
        <f>IFERROR((G18/G18)*SUMIF(Inputs!C:C,$C18,Inputs!BM:BM)+SUMIF(Inputs!C:C,$C18,Inputs!BV:BV)+SUMIF(Inputs!C:C,$C18,Inputs!BZ:BZ),"")</f>
        <v/>
      </c>
      <c r="Z18" s="20" t="str">
        <f>IFERROR((G18/G18)*SUMIF(Inputs!C:C,$C18,Inputs!BN:BN)+SUMIF(Inputs!C:C,$C18,Inputs!BW:BW)+SUMIF(Inputs!C:C,$C18,Inputs!CB:CB),"")</f>
        <v/>
      </c>
      <c r="AA18" s="38" t="str">
        <f>IFERROR((G18/G18)*SUMIF(Inputs!C:C,$C18,Inputs!BL:BL)+SUMIF(Inputs!C:C,$C18,Inputs!BU:BU)+SUMIF(Inputs!C:C,$C18,Inputs!CA:CA),"")</f>
        <v/>
      </c>
      <c r="AB18" s="20" t="str">
        <f>IFERROR((G18/G18)*SUMIF(Inputs!C:C,$C18,Inputs!BJ:BJ),"")</f>
        <v/>
      </c>
      <c r="AC18" s="50" t="str">
        <f t="shared" si="12"/>
        <v/>
      </c>
      <c r="AD18" s="20" t="str">
        <f>IFERROR((G18/G18)*SUMIF(Inputs!C:C,$C18,Inputs!CD:CD),"")</f>
        <v/>
      </c>
      <c r="AE18" s="20" t="str">
        <f>IFERROR((G18/G18)*SUMIF(Inputs!C:C,$C18,Inputs!BP:BP),"")</f>
        <v/>
      </c>
      <c r="AF18" s="55" t="str">
        <f>IFERROR(VLOOKUP($B18,Inputs!$B$14:$CF$112,9,FALSE),"")</f>
        <v/>
      </c>
    </row>
    <row r="19" spans="1:33" s="8" customFormat="1" ht="15" customHeight="1" x14ac:dyDescent="0.3">
      <c r="B19" s="417" t="s">
        <v>3106</v>
      </c>
      <c r="C19" s="18" t="str">
        <f>IFERROR(VLOOKUP($B19,Inputs!$B$14:$CF$112,2,FALSE),"")</f>
        <v/>
      </c>
      <c r="D19" s="16" t="str">
        <f>IFERROR(VLOOKUP($B19,Inputs!$B$14:$CF$112,4,FALSE),"")</f>
        <v/>
      </c>
      <c r="E19" s="16" t="str">
        <f>IFERROR(VLOOKUP($B19,Inputs!$B$14:$CF$112,5,FALSE),"")</f>
        <v/>
      </c>
      <c r="F19" s="19" t="str">
        <f t="shared" si="0"/>
        <v/>
      </c>
      <c r="G19" s="19" t="str">
        <f>IFERROR(VLOOKUP($B19,Inputs!$B$14:$CF$112,6,FALSE),"")</f>
        <v/>
      </c>
      <c r="H19" s="19" t="str">
        <f>IFERROR(VLOOKUP($B19,Inputs!$B$14:$CF$112,7,FALSE),"")</f>
        <v/>
      </c>
      <c r="I19" s="19" t="str">
        <f>IFERROR(VLOOKUP($B19,Inputs!$B$14:$CF$112,8,FALSE),"")</f>
        <v/>
      </c>
      <c r="J19" s="28" t="str">
        <f>IFERROR((G19/(G19+H19))*SUMIF(Inputs!C:C,C19,Inputs!BK:BK)+SUMIF(Inputs!C:C,C19,Inputs!BT:BT)+SUMIF(Inputs!C:C,C19,Inputs!BY:BY)+SUMIF(Inputs!C:C,C19,Inputs!CF:CF),"")</f>
        <v/>
      </c>
      <c r="K19" s="20" t="str">
        <f>IFERROR((G19/G19)*SUMIF(Inputs!C:C,C19,Inputs!BK:BK)+SUMIF(Inputs!C:C,C19,Inputs!BT:BT)+SUMIF(Inputs!C:C,C19,Inputs!BY:BY)+SUMIF(Inputs!C:C,C19,Inputs!CF:CF),"")</f>
        <v/>
      </c>
      <c r="L19" s="46" t="str">
        <f t="shared" si="1"/>
        <v/>
      </c>
      <c r="M19" s="46" t="str">
        <f t="shared" si="2"/>
        <v/>
      </c>
      <c r="N19" s="44" t="str">
        <f>IFERROR((G19/G19)*SUMIF(Inputs!C:C,$C19,Inputs!BE:BE),"")</f>
        <v/>
      </c>
      <c r="O19" s="38" t="str">
        <f t="shared" si="3"/>
        <v/>
      </c>
      <c r="P19" s="38" t="str">
        <f t="shared" si="4"/>
        <v/>
      </c>
      <c r="Q19" s="51" t="str">
        <f t="shared" si="5"/>
        <v/>
      </c>
      <c r="R19" s="51" t="str">
        <f t="shared" si="6"/>
        <v/>
      </c>
      <c r="S19" s="51" t="str">
        <f t="shared" si="7"/>
        <v/>
      </c>
      <c r="T19" s="52" t="str">
        <f t="shared" si="8"/>
        <v/>
      </c>
      <c r="U19" s="51" t="str">
        <f t="shared" si="9"/>
        <v/>
      </c>
      <c r="V19" s="38" t="str">
        <f t="shared" si="10"/>
        <v/>
      </c>
      <c r="W19" s="38" t="str">
        <f t="shared" si="11"/>
        <v/>
      </c>
      <c r="X19" s="28" t="str">
        <f>IFERROR((G19/G19)*SUMIF(Inputs!C:C,$C19,Inputs!BO:BO),"")</f>
        <v/>
      </c>
      <c r="Y19" s="38" t="str">
        <f>IFERROR((G19/G19)*SUMIF(Inputs!C:C,$C19,Inputs!BM:BM)+SUMIF(Inputs!C:C,$C19,Inputs!BV:BV)+SUMIF(Inputs!C:C,$C19,Inputs!BZ:BZ),"")</f>
        <v/>
      </c>
      <c r="Z19" s="20" t="str">
        <f>IFERROR((G19/G19)*SUMIF(Inputs!C:C,$C19,Inputs!BN:BN)+SUMIF(Inputs!C:C,$C19,Inputs!BW:BW)+SUMIF(Inputs!C:C,$C19,Inputs!CB:CB),"")</f>
        <v/>
      </c>
      <c r="AA19" s="38" t="str">
        <f>IFERROR((G19/G19)*SUMIF(Inputs!C:C,$C19,Inputs!BL:BL)+SUMIF(Inputs!C:C,$C19,Inputs!BU:BU)+SUMIF(Inputs!C:C,$C19,Inputs!CA:CA),"")</f>
        <v/>
      </c>
      <c r="AB19" s="20" t="str">
        <f>IFERROR((G19/G19)*SUMIF(Inputs!C:C,$C19,Inputs!BJ:BJ),"")</f>
        <v/>
      </c>
      <c r="AC19" s="50" t="str">
        <f t="shared" si="12"/>
        <v/>
      </c>
      <c r="AD19" s="20" t="str">
        <f>IFERROR((G19/G19)*SUMIF(Inputs!C:C,$C19,Inputs!CD:CD),"")</f>
        <v/>
      </c>
      <c r="AE19" s="20" t="str">
        <f>IFERROR((G19/G19)*SUMIF(Inputs!C:C,$C19,Inputs!BP:BP),"")</f>
        <v/>
      </c>
      <c r="AF19" s="55" t="str">
        <f>IFERROR(VLOOKUP($B19,Inputs!$B$14:$CF$112,9,FALSE),"")</f>
        <v/>
      </c>
    </row>
    <row r="20" spans="1:33" s="8" customFormat="1" ht="15" customHeight="1" x14ac:dyDescent="0.3">
      <c r="B20" s="417" t="s">
        <v>3202</v>
      </c>
      <c r="C20" s="18" t="str">
        <f>IFERROR(VLOOKUP($B20,Inputs!$B$14:$CF$112,2,FALSE),"")</f>
        <v/>
      </c>
      <c r="D20" s="16" t="str">
        <f>IFERROR(VLOOKUP($B20,Inputs!$B$14:$CF$112,4,FALSE),"")</f>
        <v/>
      </c>
      <c r="E20" s="16" t="str">
        <f>IFERROR(VLOOKUP($B20,Inputs!$B$14:$CF$112,5,FALSE),"")</f>
        <v/>
      </c>
      <c r="F20" s="19" t="str">
        <f t="shared" si="0"/>
        <v/>
      </c>
      <c r="G20" s="19" t="str">
        <f>IFERROR(VLOOKUP($B20,Inputs!$B$14:$CF$112,6,FALSE),"")</f>
        <v/>
      </c>
      <c r="H20" s="19" t="str">
        <f>IFERROR(VLOOKUP($B20,Inputs!$B$14:$CF$112,7,FALSE),"")</f>
        <v/>
      </c>
      <c r="I20" s="19" t="str">
        <f>IFERROR(VLOOKUP($B20,Inputs!$B$14:$CF$112,8,FALSE),"")</f>
        <v/>
      </c>
      <c r="J20" s="28" t="str">
        <f>IFERROR((G20/(G20+H20))*SUMIF(Inputs!C:C,C20,Inputs!BK:BK)+SUMIF(Inputs!C:C,C20,Inputs!BT:BT)+SUMIF(Inputs!C:C,C20,Inputs!BY:BY)+SUMIF(Inputs!C:C,C20,Inputs!CF:CF),"")</f>
        <v/>
      </c>
      <c r="K20" s="20" t="str">
        <f>IFERROR((G20/G20)*SUMIF(Inputs!C:C,C20,Inputs!BK:BK)+SUMIF(Inputs!C:C,C20,Inputs!BT:BT)+SUMIF(Inputs!C:C,C20,Inputs!BY:BY)+SUMIF(Inputs!C:C,C20,Inputs!CF:CF),"")</f>
        <v/>
      </c>
      <c r="L20" s="46" t="str">
        <f t="shared" si="1"/>
        <v/>
      </c>
      <c r="M20" s="46" t="str">
        <f t="shared" si="2"/>
        <v/>
      </c>
      <c r="N20" s="44" t="str">
        <f>IFERROR((G20/G20)*SUMIF(Inputs!C:C,$C20,Inputs!BE:BE),"")</f>
        <v/>
      </c>
      <c r="O20" s="38" t="str">
        <f t="shared" si="3"/>
        <v/>
      </c>
      <c r="P20" s="38" t="str">
        <f t="shared" si="4"/>
        <v/>
      </c>
      <c r="Q20" s="51" t="str">
        <f t="shared" si="5"/>
        <v/>
      </c>
      <c r="R20" s="51" t="str">
        <f t="shared" si="6"/>
        <v/>
      </c>
      <c r="S20" s="51" t="str">
        <f t="shared" si="7"/>
        <v/>
      </c>
      <c r="T20" s="52" t="str">
        <f t="shared" si="8"/>
        <v/>
      </c>
      <c r="U20" s="51" t="str">
        <f t="shared" si="9"/>
        <v/>
      </c>
      <c r="V20" s="38" t="str">
        <f t="shared" si="10"/>
        <v/>
      </c>
      <c r="W20" s="38" t="str">
        <f t="shared" si="11"/>
        <v/>
      </c>
      <c r="X20" s="28" t="str">
        <f>IFERROR((G20/G20)*SUMIF(Inputs!C:C,$C20,Inputs!BO:BO),"")</f>
        <v/>
      </c>
      <c r="Y20" s="38" t="str">
        <f>IFERROR((G20/G20)*SUMIF(Inputs!C:C,$C20,Inputs!BM:BM)+SUMIF(Inputs!C:C,$C20,Inputs!BV:BV)+SUMIF(Inputs!C:C,$C20,Inputs!BZ:BZ),"")</f>
        <v/>
      </c>
      <c r="Z20" s="20" t="str">
        <f>IFERROR((G20/G20)*SUMIF(Inputs!C:C,$C20,Inputs!BN:BN)+SUMIF(Inputs!C:C,$C20,Inputs!BW:BW)+SUMIF(Inputs!C:C,$C20,Inputs!CB:CB),"")</f>
        <v/>
      </c>
      <c r="AA20" s="38" t="str">
        <f>IFERROR((G20/G20)*SUMIF(Inputs!C:C,$C20,Inputs!BL:BL)+SUMIF(Inputs!C:C,$C20,Inputs!BU:BU)+SUMIF(Inputs!C:C,$C20,Inputs!CA:CA),"")</f>
        <v/>
      </c>
      <c r="AB20" s="20" t="str">
        <f>IFERROR((G20/G20)*SUMIF(Inputs!C:C,$C20,Inputs!BJ:BJ),"")</f>
        <v/>
      </c>
      <c r="AC20" s="50" t="str">
        <f t="shared" si="12"/>
        <v/>
      </c>
      <c r="AD20" s="20" t="str">
        <f>IFERROR((G20/G20)*SUMIF(Inputs!C:C,$C20,Inputs!CD:CD),"")</f>
        <v/>
      </c>
      <c r="AE20" s="20" t="str">
        <f>IFERROR((G20/G20)*SUMIF(Inputs!C:C,$C20,Inputs!BP:BP),"")</f>
        <v/>
      </c>
      <c r="AF20" s="55" t="str">
        <f>IFERROR(VLOOKUP($B20,Inputs!$B$14:$CF$112,9,FALSE),"")</f>
        <v/>
      </c>
    </row>
    <row r="21" spans="1:33" s="8" customFormat="1" ht="15" customHeight="1" x14ac:dyDescent="0.3">
      <c r="A21" s="9"/>
      <c r="B21" s="417" t="s">
        <v>3203</v>
      </c>
      <c r="C21" s="18" t="str">
        <f>IFERROR(VLOOKUP($B21,Inputs!$B$14:$CF$112,2,FALSE),"")</f>
        <v/>
      </c>
      <c r="D21" s="16" t="str">
        <f>IFERROR(VLOOKUP($B21,Inputs!$B$14:$CF$112,4,FALSE),"")</f>
        <v/>
      </c>
      <c r="E21" s="16" t="str">
        <f>IFERROR(VLOOKUP($B21,Inputs!$B$14:$CF$112,5,FALSE),"")</f>
        <v/>
      </c>
      <c r="F21" s="19" t="str">
        <f t="shared" si="0"/>
        <v/>
      </c>
      <c r="G21" s="19" t="str">
        <f>IFERROR(VLOOKUP($B21,Inputs!$B$14:$CF$112,6,FALSE),"")</f>
        <v/>
      </c>
      <c r="H21" s="19" t="str">
        <f>IFERROR(VLOOKUP($B21,Inputs!$B$14:$CF$112,7,FALSE),"")</f>
        <v/>
      </c>
      <c r="I21" s="19" t="str">
        <f>IFERROR(VLOOKUP($B21,Inputs!$B$14:$CF$112,8,FALSE),"")</f>
        <v/>
      </c>
      <c r="J21" s="28" t="str">
        <f>IFERROR((G21/(G21+H21))*SUMIF(Inputs!C:C,C21,Inputs!BK:BK)+SUMIF(Inputs!C:C,C21,Inputs!BT:BT)+SUMIF(Inputs!C:C,C21,Inputs!BY:BY)+SUMIF(Inputs!C:C,C21,Inputs!CF:CF),"")</f>
        <v/>
      </c>
      <c r="K21" s="20" t="str">
        <f>IFERROR((G21/G21)*SUMIF(Inputs!C:C,C21,Inputs!BK:BK)+SUMIF(Inputs!C:C,C21,Inputs!BT:BT)+SUMIF(Inputs!C:C,C21,Inputs!BY:BY)+SUMIF(Inputs!C:C,C21,Inputs!CF:CF),"")</f>
        <v/>
      </c>
      <c r="L21" s="46" t="str">
        <f t="shared" si="1"/>
        <v/>
      </c>
      <c r="M21" s="46" t="str">
        <f t="shared" si="2"/>
        <v/>
      </c>
      <c r="N21" s="44" t="str">
        <f>IFERROR((G21/G21)*SUMIF(Inputs!C:C,$C21,Inputs!BE:BE),"")</f>
        <v/>
      </c>
      <c r="O21" s="38" t="str">
        <f t="shared" si="3"/>
        <v/>
      </c>
      <c r="P21" s="38" t="str">
        <f t="shared" si="4"/>
        <v/>
      </c>
      <c r="Q21" s="51" t="str">
        <f t="shared" si="5"/>
        <v/>
      </c>
      <c r="R21" s="51" t="str">
        <f t="shared" si="6"/>
        <v/>
      </c>
      <c r="S21" s="51" t="str">
        <f t="shared" si="7"/>
        <v/>
      </c>
      <c r="T21" s="52" t="str">
        <f t="shared" si="8"/>
        <v/>
      </c>
      <c r="U21" s="51" t="str">
        <f t="shared" si="9"/>
        <v/>
      </c>
      <c r="V21" s="38" t="str">
        <f t="shared" si="10"/>
        <v/>
      </c>
      <c r="W21" s="38" t="str">
        <f t="shared" si="11"/>
        <v/>
      </c>
      <c r="X21" s="28" t="str">
        <f>IFERROR((G21/G21)*SUMIF(Inputs!C:C,$C21,Inputs!BO:BO),"")</f>
        <v/>
      </c>
      <c r="Y21" s="38" t="str">
        <f>IFERROR((G21/G21)*SUMIF(Inputs!C:C,$C21,Inputs!BM:BM)+SUMIF(Inputs!C:C,$C21,Inputs!BV:BV)+SUMIF(Inputs!C:C,$C21,Inputs!BZ:BZ),"")</f>
        <v/>
      </c>
      <c r="Z21" s="20" t="str">
        <f>IFERROR((G21/G21)*SUMIF(Inputs!C:C,$C21,Inputs!BN:BN)+SUMIF(Inputs!C:C,$C21,Inputs!BW:BW)+SUMIF(Inputs!C:C,$C21,Inputs!CB:CB),"")</f>
        <v/>
      </c>
      <c r="AA21" s="38" t="str">
        <f>IFERROR((G21/G21)*SUMIF(Inputs!C:C,$C21,Inputs!BL:BL)+SUMIF(Inputs!C:C,$C21,Inputs!BU:BU)+SUMIF(Inputs!C:C,$C21,Inputs!CA:CA),"")</f>
        <v/>
      </c>
      <c r="AB21" s="20" t="str">
        <f>IFERROR((G21/G21)*SUMIF(Inputs!C:C,$C21,Inputs!BJ:BJ),"")</f>
        <v/>
      </c>
      <c r="AC21" s="50" t="str">
        <f t="shared" si="12"/>
        <v/>
      </c>
      <c r="AD21" s="20" t="str">
        <f>IFERROR((G21/G21)*SUMIF(Inputs!C:C,$C21,Inputs!CD:CD),"")</f>
        <v/>
      </c>
      <c r="AE21" s="20" t="str">
        <f>IFERROR((G21/G21)*SUMIF(Inputs!C:C,$C21,Inputs!BP:BP),"")</f>
        <v/>
      </c>
      <c r="AF21" s="55" t="str">
        <f>IFERROR(VLOOKUP($B21,Inputs!$B$14:$CF$112,9,FALSE),"")</f>
        <v/>
      </c>
    </row>
    <row r="22" spans="1:33" s="8" customFormat="1" ht="15" customHeight="1" x14ac:dyDescent="0.3">
      <c r="A22" s="10"/>
      <c r="B22" s="417" t="s">
        <v>3204</v>
      </c>
      <c r="C22" s="18" t="str">
        <f>IFERROR(VLOOKUP($B22,Inputs!$B$14:$CF$112,2,FALSE),"")</f>
        <v/>
      </c>
      <c r="D22" s="16" t="str">
        <f>IFERROR(VLOOKUP($B22,Inputs!$B$14:$CF$112,4,FALSE),"")</f>
        <v/>
      </c>
      <c r="E22" s="16" t="str">
        <f>IFERROR(VLOOKUP($B22,Inputs!$B$14:$CF$112,5,FALSE),"")</f>
        <v/>
      </c>
      <c r="F22" s="19" t="str">
        <f t="shared" si="0"/>
        <v/>
      </c>
      <c r="G22" s="19" t="str">
        <f>IFERROR(VLOOKUP($B22,Inputs!$B$14:$CF$112,6,FALSE),"")</f>
        <v/>
      </c>
      <c r="H22" s="19" t="str">
        <f>IFERROR(VLOOKUP($B22,Inputs!$B$14:$CF$112,7,FALSE),"")</f>
        <v/>
      </c>
      <c r="I22" s="19" t="str">
        <f>IFERROR(VLOOKUP($B22,Inputs!$B$14:$CF$112,8,FALSE),"")</f>
        <v/>
      </c>
      <c r="J22" s="28" t="str">
        <f>IFERROR((G22/(G22+H22))*SUMIF(Inputs!C:C,C22,Inputs!BK:BK)+SUMIF(Inputs!C:C,C22,Inputs!BT:BT)+SUMIF(Inputs!C:C,C22,Inputs!BY:BY)+SUMIF(Inputs!C:C,C22,Inputs!CF:CF),"")</f>
        <v/>
      </c>
      <c r="K22" s="20" t="str">
        <f>IFERROR((G22/G22)*SUMIF(Inputs!C:C,C22,Inputs!BK:BK)+SUMIF(Inputs!C:C,C22,Inputs!BT:BT)+SUMIF(Inputs!C:C,C22,Inputs!BY:BY)+SUMIF(Inputs!C:C,C22,Inputs!CF:CF),"")</f>
        <v/>
      </c>
      <c r="L22" s="46" t="str">
        <f t="shared" si="1"/>
        <v/>
      </c>
      <c r="M22" s="46" t="str">
        <f t="shared" si="2"/>
        <v/>
      </c>
      <c r="N22" s="44" t="str">
        <f>IFERROR((G22/G22)*SUMIF(Inputs!C:C,$C22,Inputs!BE:BE),"")</f>
        <v/>
      </c>
      <c r="O22" s="38" t="str">
        <f t="shared" si="3"/>
        <v/>
      </c>
      <c r="P22" s="38" t="str">
        <f t="shared" si="4"/>
        <v/>
      </c>
      <c r="Q22" s="51" t="str">
        <f t="shared" si="5"/>
        <v/>
      </c>
      <c r="R22" s="51" t="str">
        <f t="shared" si="6"/>
        <v/>
      </c>
      <c r="S22" s="51" t="str">
        <f t="shared" si="7"/>
        <v/>
      </c>
      <c r="T22" s="52" t="str">
        <f t="shared" si="8"/>
        <v/>
      </c>
      <c r="U22" s="51" t="str">
        <f t="shared" si="9"/>
        <v/>
      </c>
      <c r="V22" s="38" t="str">
        <f t="shared" si="10"/>
        <v/>
      </c>
      <c r="W22" s="38" t="str">
        <f t="shared" si="11"/>
        <v/>
      </c>
      <c r="X22" s="28" t="str">
        <f>IFERROR((G22/G22)*SUMIF(Inputs!C:C,$C22,Inputs!BO:BO),"")</f>
        <v/>
      </c>
      <c r="Y22" s="38" t="str">
        <f>IFERROR((G22/G22)*SUMIF(Inputs!C:C,$C22,Inputs!BM:BM)+SUMIF(Inputs!C:C,$C22,Inputs!BV:BV)+SUMIF(Inputs!C:C,$C22,Inputs!BZ:BZ),"")</f>
        <v/>
      </c>
      <c r="Z22" s="20" t="str">
        <f>IFERROR((G22/G22)*SUMIF(Inputs!C:C,$C22,Inputs!BN:BN)+SUMIF(Inputs!C:C,$C22,Inputs!BW:BW)+SUMIF(Inputs!C:C,$C22,Inputs!CB:CB),"")</f>
        <v/>
      </c>
      <c r="AA22" s="38" t="str">
        <f>IFERROR((G22/G22)*SUMIF(Inputs!C:C,$C22,Inputs!BL:BL)+SUMIF(Inputs!C:C,$C22,Inputs!BU:BU)+SUMIF(Inputs!C:C,$C22,Inputs!CA:CA),"")</f>
        <v/>
      </c>
      <c r="AB22" s="20" t="str">
        <f>IFERROR((G22/G22)*SUMIF(Inputs!C:C,$C22,Inputs!BJ:BJ),"")</f>
        <v/>
      </c>
      <c r="AC22" s="50" t="str">
        <f t="shared" si="12"/>
        <v/>
      </c>
      <c r="AD22" s="20" t="str">
        <f>IFERROR((G22/G22)*SUMIF(Inputs!C:C,$C22,Inputs!CD:CD),"")</f>
        <v/>
      </c>
      <c r="AE22" s="20" t="str">
        <f>IFERROR((G22/G22)*SUMIF(Inputs!C:C,$C22,Inputs!BP:BP),"")</f>
        <v/>
      </c>
      <c r="AF22" s="55" t="str">
        <f>IFERROR(VLOOKUP($B22,Inputs!$B$14:$CF$112,9,FALSE),"")</f>
        <v/>
      </c>
    </row>
    <row r="23" spans="1:33" s="8" customFormat="1" ht="15" customHeight="1" x14ac:dyDescent="0.3">
      <c r="A23" s="10"/>
      <c r="B23" s="417" t="s">
        <v>3110</v>
      </c>
      <c r="C23" s="18" t="str">
        <f>IFERROR(VLOOKUP($B23,Inputs!$B$14:$CF$112,2,FALSE),"")</f>
        <v/>
      </c>
      <c r="D23" s="16" t="str">
        <f>IFERROR(VLOOKUP($B23,Inputs!$B$14:$CF$112,4,FALSE),"")</f>
        <v/>
      </c>
      <c r="E23" s="16" t="str">
        <f>IFERROR(VLOOKUP($B23,Inputs!$B$14:$CF$112,5,FALSE),"")</f>
        <v/>
      </c>
      <c r="F23" s="19" t="str">
        <f t="shared" si="0"/>
        <v/>
      </c>
      <c r="G23" s="19" t="str">
        <f>IFERROR(VLOOKUP($B23,Inputs!$B$14:$CF$112,6,FALSE),"")</f>
        <v/>
      </c>
      <c r="H23" s="19" t="str">
        <f>IFERROR(VLOOKUP($B23,Inputs!$B$14:$CF$112,7,FALSE),"")</f>
        <v/>
      </c>
      <c r="I23" s="19" t="str">
        <f>IFERROR(VLOOKUP($B23,Inputs!$B$14:$CF$112,8,FALSE),"")</f>
        <v/>
      </c>
      <c r="J23" s="28" t="str">
        <f>IFERROR((G23/(G23+H23))*SUMIF(Inputs!C:C,C23,Inputs!BK:BK)+SUMIF(Inputs!C:C,C23,Inputs!BT:BT)+SUMIF(Inputs!C:C,C23,Inputs!BY:BY)+SUMIF(Inputs!C:C,C23,Inputs!CF:CF),"")</f>
        <v/>
      </c>
      <c r="K23" s="20" t="str">
        <f>IFERROR((G23/G23)*SUMIF(Inputs!C:C,C23,Inputs!BK:BK)+SUMIF(Inputs!C:C,C23,Inputs!BT:BT)+SUMIF(Inputs!C:C,C23,Inputs!BY:BY)+SUMIF(Inputs!C:C,C23,Inputs!CF:CF),"")</f>
        <v/>
      </c>
      <c r="L23" s="46" t="str">
        <f t="shared" si="1"/>
        <v/>
      </c>
      <c r="M23" s="46" t="str">
        <f t="shared" si="2"/>
        <v/>
      </c>
      <c r="N23" s="44" t="str">
        <f>IFERROR((G23/G23)*SUMIF(Inputs!C:C,$C23,Inputs!BE:BE),"")</f>
        <v/>
      </c>
      <c r="O23" s="38" t="str">
        <f t="shared" si="3"/>
        <v/>
      </c>
      <c r="P23" s="38" t="str">
        <f t="shared" si="4"/>
        <v/>
      </c>
      <c r="Q23" s="51" t="str">
        <f t="shared" si="5"/>
        <v/>
      </c>
      <c r="R23" s="51" t="str">
        <f t="shared" si="6"/>
        <v/>
      </c>
      <c r="S23" s="51" t="str">
        <f t="shared" si="7"/>
        <v/>
      </c>
      <c r="T23" s="52" t="str">
        <f t="shared" si="8"/>
        <v/>
      </c>
      <c r="U23" s="51" t="str">
        <f t="shared" si="9"/>
        <v/>
      </c>
      <c r="V23" s="38" t="str">
        <f t="shared" si="10"/>
        <v/>
      </c>
      <c r="W23" s="38" t="str">
        <f t="shared" si="11"/>
        <v/>
      </c>
      <c r="X23" s="28" t="str">
        <f>IFERROR((G23/G23)*SUMIF(Inputs!C:C,$C23,Inputs!BO:BO),"")</f>
        <v/>
      </c>
      <c r="Y23" s="38" t="str">
        <f>IFERROR((G23/G23)*SUMIF(Inputs!C:C,$C23,Inputs!BM:BM)+SUMIF(Inputs!C:C,$C23,Inputs!BV:BV)+SUMIF(Inputs!C:C,$C23,Inputs!BZ:BZ),"")</f>
        <v/>
      </c>
      <c r="Z23" s="20" t="str">
        <f>IFERROR((G23/G23)*SUMIF(Inputs!C:C,$C23,Inputs!BN:BN)+SUMIF(Inputs!C:C,$C23,Inputs!BW:BW)+SUMIF(Inputs!C:C,$C23,Inputs!CB:CB),"")</f>
        <v/>
      </c>
      <c r="AA23" s="38" t="str">
        <f>IFERROR((G23/G23)*SUMIF(Inputs!C:C,$C23,Inputs!BL:BL)+SUMIF(Inputs!C:C,$C23,Inputs!BU:BU)+SUMIF(Inputs!C:C,$C23,Inputs!CA:CA),"")</f>
        <v/>
      </c>
      <c r="AB23" s="20" t="str">
        <f>IFERROR((G23/G23)*SUMIF(Inputs!C:C,$C23,Inputs!BJ:BJ),"")</f>
        <v/>
      </c>
      <c r="AC23" s="50" t="str">
        <f t="shared" si="12"/>
        <v/>
      </c>
      <c r="AD23" s="20" t="str">
        <f>IFERROR((G23/G23)*SUMIF(Inputs!C:C,$C23,Inputs!CD:CD),"")</f>
        <v/>
      </c>
      <c r="AE23" s="20" t="str">
        <f>IFERROR((G23/G23)*SUMIF(Inputs!C:C,$C23,Inputs!BP:BP),"")</f>
        <v/>
      </c>
      <c r="AF23" s="55" t="str">
        <f>IFERROR(VLOOKUP($B23,Inputs!$B$14:$CF$112,9,FALSE),"")</f>
        <v/>
      </c>
    </row>
    <row r="24" spans="1:33" s="8" customFormat="1" ht="15" customHeight="1" x14ac:dyDescent="0.3">
      <c r="A24" s="10"/>
      <c r="B24" s="417" t="s">
        <v>3111</v>
      </c>
      <c r="C24" s="18" t="str">
        <f>IFERROR(VLOOKUP($B24,Inputs!$B$14:$CF$112,2,FALSE),"")</f>
        <v/>
      </c>
      <c r="D24" s="16" t="str">
        <f>IFERROR(VLOOKUP($B24,Inputs!$B$14:$CF$112,4,FALSE),"")</f>
        <v/>
      </c>
      <c r="E24" s="16" t="str">
        <f>IFERROR(VLOOKUP($B24,Inputs!$B$14:$CF$112,5,FALSE),"")</f>
        <v/>
      </c>
      <c r="F24" s="19" t="str">
        <f t="shared" si="0"/>
        <v/>
      </c>
      <c r="G24" s="19" t="str">
        <f>IFERROR(VLOOKUP($B24,Inputs!$B$14:$CF$112,6,FALSE),"")</f>
        <v/>
      </c>
      <c r="H24" s="19" t="str">
        <f>IFERROR(VLOOKUP($B24,Inputs!$B$14:$CF$112,7,FALSE),"")</f>
        <v/>
      </c>
      <c r="I24" s="19" t="str">
        <f>IFERROR(VLOOKUP($B24,Inputs!$B$14:$CF$112,8,FALSE),"")</f>
        <v/>
      </c>
      <c r="J24" s="28" t="str">
        <f>IFERROR((G24/(G24+H24))*SUMIF(Inputs!C:C,C24,Inputs!BK:BK)+SUMIF(Inputs!C:C,C24,Inputs!BT:BT)+SUMIF(Inputs!C:C,C24,Inputs!BY:BY)+SUMIF(Inputs!C:C,C24,Inputs!CF:CF),"")</f>
        <v/>
      </c>
      <c r="K24" s="20" t="str">
        <f>IFERROR((G24/G24)*SUMIF(Inputs!C:C,C24,Inputs!BK:BK)+SUMIF(Inputs!C:C,C24,Inputs!BT:BT)+SUMIF(Inputs!C:C,C24,Inputs!BY:BY)+SUMIF(Inputs!C:C,C24,Inputs!CF:CF),"")</f>
        <v/>
      </c>
      <c r="L24" s="46" t="str">
        <f t="shared" si="1"/>
        <v/>
      </c>
      <c r="M24" s="46" t="str">
        <f t="shared" si="2"/>
        <v/>
      </c>
      <c r="N24" s="44" t="str">
        <f>IFERROR((G24/G24)*SUMIF(Inputs!C:C,$C24,Inputs!BE:BE),"")</f>
        <v/>
      </c>
      <c r="O24" s="38" t="str">
        <f t="shared" si="3"/>
        <v/>
      </c>
      <c r="P24" s="38" t="str">
        <f t="shared" si="4"/>
        <v/>
      </c>
      <c r="Q24" s="51" t="str">
        <f t="shared" si="5"/>
        <v/>
      </c>
      <c r="R24" s="51" t="str">
        <f t="shared" si="6"/>
        <v/>
      </c>
      <c r="S24" s="51" t="str">
        <f t="shared" si="7"/>
        <v/>
      </c>
      <c r="T24" s="52" t="str">
        <f t="shared" si="8"/>
        <v/>
      </c>
      <c r="U24" s="51" t="str">
        <f t="shared" si="9"/>
        <v/>
      </c>
      <c r="V24" s="38" t="str">
        <f t="shared" si="10"/>
        <v/>
      </c>
      <c r="W24" s="38" t="str">
        <f t="shared" si="11"/>
        <v/>
      </c>
      <c r="X24" s="28" t="str">
        <f>IFERROR((G24/G24)*SUMIF(Inputs!C:C,$C24,Inputs!BO:BO),"")</f>
        <v/>
      </c>
      <c r="Y24" s="38" t="str">
        <f>IFERROR((G24/G24)*SUMIF(Inputs!C:C,$C24,Inputs!BM:BM)+SUMIF(Inputs!C:C,$C24,Inputs!BV:BV)+SUMIF(Inputs!C:C,$C24,Inputs!BZ:BZ),"")</f>
        <v/>
      </c>
      <c r="Z24" s="20" t="str">
        <f>IFERROR((G24/G24)*SUMIF(Inputs!C:C,$C24,Inputs!BN:BN)+SUMIF(Inputs!C:C,$C24,Inputs!BW:BW)+SUMIF(Inputs!C:C,$C24,Inputs!CB:CB),"")</f>
        <v/>
      </c>
      <c r="AA24" s="38" t="str">
        <f>IFERROR((G24/G24)*SUMIF(Inputs!C:C,$C24,Inputs!BL:BL)+SUMIF(Inputs!C:C,$C24,Inputs!BU:BU)+SUMIF(Inputs!C:C,$C24,Inputs!CA:CA),"")</f>
        <v/>
      </c>
      <c r="AB24" s="20" t="str">
        <f>IFERROR((G24/G24)*SUMIF(Inputs!C:C,$C24,Inputs!BJ:BJ),"")</f>
        <v/>
      </c>
      <c r="AC24" s="50" t="str">
        <f t="shared" si="12"/>
        <v/>
      </c>
      <c r="AD24" s="20" t="str">
        <f>IFERROR((G24/G24)*SUMIF(Inputs!C:C,$C24,Inputs!CD:CD),"")</f>
        <v/>
      </c>
      <c r="AE24" s="20" t="str">
        <f>IFERROR((G24/G24)*SUMIF(Inputs!C:C,$C24,Inputs!BP:BP),"")</f>
        <v/>
      </c>
      <c r="AF24" s="55" t="str">
        <f>IFERROR(VLOOKUP($B24,Inputs!$B$14:$CF$112,9,FALSE),"")</f>
        <v/>
      </c>
    </row>
    <row r="25" spans="1:33" s="8" customFormat="1" ht="15" customHeight="1" x14ac:dyDescent="0.3">
      <c r="A25" s="10"/>
      <c r="B25" s="417" t="s">
        <v>3105</v>
      </c>
      <c r="C25" s="18" t="str">
        <f>IFERROR(VLOOKUP($B25,Inputs!$B$14:$CF$112,2,FALSE),"")</f>
        <v/>
      </c>
      <c r="D25" s="16" t="str">
        <f>IFERROR(VLOOKUP($B25,Inputs!$B$14:$CF$112,4,FALSE),"")</f>
        <v/>
      </c>
      <c r="E25" s="16" t="str">
        <f>IFERROR(VLOOKUP($B25,Inputs!$B$14:$CF$112,5,FALSE),"")</f>
        <v/>
      </c>
      <c r="F25" s="19" t="str">
        <f t="shared" si="0"/>
        <v/>
      </c>
      <c r="G25" s="19" t="str">
        <f>IFERROR(VLOOKUP($B25,Inputs!$B$14:$CF$112,6,FALSE),"")</f>
        <v/>
      </c>
      <c r="H25" s="19" t="str">
        <f>IFERROR(VLOOKUP($B25,Inputs!$B$14:$CF$112,7,FALSE),"")</f>
        <v/>
      </c>
      <c r="I25" s="19" t="str">
        <f>IFERROR(VLOOKUP($B25,Inputs!$B$14:$CF$112,8,FALSE),"")</f>
        <v/>
      </c>
      <c r="J25" s="28" t="str">
        <f>IFERROR((G25/(G25+H25))*SUMIF(Inputs!C:C,C25,Inputs!BK:BK)+SUMIF(Inputs!C:C,C25,Inputs!BT:BT)+SUMIF(Inputs!C:C,C25,Inputs!BY:BY)+SUMIF(Inputs!C:C,C25,Inputs!CF:CF),"")</f>
        <v/>
      </c>
      <c r="K25" s="20" t="str">
        <f>IFERROR((G25/G25)*SUMIF(Inputs!C:C,C25,Inputs!BK:BK)+SUMIF(Inputs!C:C,C25,Inputs!BT:BT)+SUMIF(Inputs!C:C,C25,Inputs!BY:BY)+SUMIF(Inputs!C:C,C25,Inputs!CF:CF),"")</f>
        <v/>
      </c>
      <c r="L25" s="46" t="str">
        <f t="shared" si="1"/>
        <v/>
      </c>
      <c r="M25" s="46" t="str">
        <f t="shared" si="2"/>
        <v/>
      </c>
      <c r="N25" s="44" t="str">
        <f>IFERROR((G25/G25)*SUMIF(Inputs!C:C,$C25,Inputs!BE:BE),"")</f>
        <v/>
      </c>
      <c r="O25" s="38" t="str">
        <f t="shared" si="3"/>
        <v/>
      </c>
      <c r="P25" s="38" t="str">
        <f t="shared" si="4"/>
        <v/>
      </c>
      <c r="Q25" s="51" t="str">
        <f t="shared" si="5"/>
        <v/>
      </c>
      <c r="R25" s="51" t="str">
        <f t="shared" si="6"/>
        <v/>
      </c>
      <c r="S25" s="51" t="str">
        <f t="shared" si="7"/>
        <v/>
      </c>
      <c r="T25" s="52" t="str">
        <f t="shared" si="8"/>
        <v/>
      </c>
      <c r="U25" s="51" t="str">
        <f t="shared" si="9"/>
        <v/>
      </c>
      <c r="V25" s="38" t="str">
        <f t="shared" si="10"/>
        <v/>
      </c>
      <c r="W25" s="38" t="str">
        <f t="shared" si="11"/>
        <v/>
      </c>
      <c r="X25" s="28" t="str">
        <f>IFERROR((G25/G25)*SUMIF(Inputs!C:C,$C25,Inputs!BO:BO),"")</f>
        <v/>
      </c>
      <c r="Y25" s="38" t="str">
        <f>IFERROR((G25/G25)*SUMIF(Inputs!C:C,$C25,Inputs!BM:BM)+SUMIF(Inputs!C:C,$C25,Inputs!BV:BV)+SUMIF(Inputs!C:C,$C25,Inputs!BZ:BZ),"")</f>
        <v/>
      </c>
      <c r="Z25" s="20" t="str">
        <f>IFERROR((G25/G25)*SUMIF(Inputs!C:C,$C25,Inputs!BN:BN)+SUMIF(Inputs!C:C,$C25,Inputs!BW:BW)+SUMIF(Inputs!C:C,$C25,Inputs!CB:CB),"")</f>
        <v/>
      </c>
      <c r="AA25" s="38" t="str">
        <f>IFERROR((G25/G25)*SUMIF(Inputs!C:C,$C25,Inputs!BL:BL)+SUMIF(Inputs!C:C,$C25,Inputs!BU:BU)+SUMIF(Inputs!C:C,$C25,Inputs!CA:CA),"")</f>
        <v/>
      </c>
      <c r="AB25" s="20" t="str">
        <f>IFERROR((G25/G25)*SUMIF(Inputs!C:C,$C25,Inputs!BJ:BJ),"")</f>
        <v/>
      </c>
      <c r="AC25" s="50" t="str">
        <f t="shared" si="12"/>
        <v/>
      </c>
      <c r="AD25" s="20" t="str">
        <f>IFERROR((G25/G25)*SUMIF(Inputs!C:C,$C25,Inputs!CD:CD),"")</f>
        <v/>
      </c>
      <c r="AE25" s="20" t="str">
        <f>IFERROR((G25/G25)*SUMIF(Inputs!C:C,$C25,Inputs!BP:BP),"")</f>
        <v/>
      </c>
      <c r="AF25" s="55" t="str">
        <f>IFERROR(VLOOKUP($B25,Inputs!$B$14:$CF$112,9,FALSE),"")</f>
        <v/>
      </c>
    </row>
    <row r="26" spans="1:33" s="8" customFormat="1" ht="15" customHeight="1" x14ac:dyDescent="0.3">
      <c r="A26" s="10"/>
      <c r="B26" s="417" t="s">
        <v>3112</v>
      </c>
      <c r="C26" s="18" t="str">
        <f>IFERROR(VLOOKUP($B26,Inputs!$B$14:$CF$112,2,FALSE),"")</f>
        <v/>
      </c>
      <c r="D26" s="16" t="str">
        <f>IFERROR(VLOOKUP($B26,Inputs!$B$14:$CF$112,4,FALSE),"")</f>
        <v/>
      </c>
      <c r="E26" s="16" t="str">
        <f>IFERROR(VLOOKUP($B26,Inputs!$B$14:$CF$112,5,FALSE),"")</f>
        <v/>
      </c>
      <c r="F26" s="19" t="str">
        <f t="shared" si="0"/>
        <v/>
      </c>
      <c r="G26" s="19" t="str">
        <f>IFERROR(VLOOKUP($B26,Inputs!$B$14:$CF$112,6,FALSE),"")</f>
        <v/>
      </c>
      <c r="H26" s="19" t="str">
        <f>IFERROR(VLOOKUP($B26,Inputs!$B$14:$CF$112,7,FALSE),"")</f>
        <v/>
      </c>
      <c r="I26" s="19" t="str">
        <f>IFERROR(VLOOKUP($B26,Inputs!$B$14:$CF$112,8,FALSE),"")</f>
        <v/>
      </c>
      <c r="J26" s="28" t="str">
        <f>IFERROR((G26/(G26+H26))*SUMIF(Inputs!C:C,C26,Inputs!BK:BK)+SUMIF(Inputs!C:C,C26,Inputs!BT:BT)+SUMIF(Inputs!C:C,C26,Inputs!BY:BY)+SUMIF(Inputs!C:C,C26,Inputs!CF:CF),"")</f>
        <v/>
      </c>
      <c r="K26" s="20" t="str">
        <f>IFERROR((G26/G26)*SUMIF(Inputs!C:C,C26,Inputs!BK:BK)+SUMIF(Inputs!C:C,C26,Inputs!BT:BT)+SUMIF(Inputs!C:C,C26,Inputs!BY:BY)+SUMIF(Inputs!C:C,C26,Inputs!CF:CF),"")</f>
        <v/>
      </c>
      <c r="L26" s="46" t="str">
        <f t="shared" si="1"/>
        <v/>
      </c>
      <c r="M26" s="46" t="str">
        <f t="shared" si="2"/>
        <v/>
      </c>
      <c r="N26" s="44" t="str">
        <f>IFERROR((G26/G26)*SUMIF(Inputs!C:C,$C26,Inputs!BE:BE),"")</f>
        <v/>
      </c>
      <c r="O26" s="38" t="str">
        <f t="shared" si="3"/>
        <v/>
      </c>
      <c r="P26" s="38" t="str">
        <f t="shared" si="4"/>
        <v/>
      </c>
      <c r="Q26" s="51" t="str">
        <f t="shared" si="5"/>
        <v/>
      </c>
      <c r="R26" s="51" t="str">
        <f t="shared" si="6"/>
        <v/>
      </c>
      <c r="S26" s="51" t="str">
        <f t="shared" si="7"/>
        <v/>
      </c>
      <c r="T26" s="52" t="str">
        <f t="shared" si="8"/>
        <v/>
      </c>
      <c r="U26" s="51" t="str">
        <f t="shared" si="9"/>
        <v/>
      </c>
      <c r="V26" s="38" t="str">
        <f t="shared" si="10"/>
        <v/>
      </c>
      <c r="W26" s="38" t="str">
        <f t="shared" si="11"/>
        <v/>
      </c>
      <c r="X26" s="28" t="str">
        <f>IFERROR((G26/G26)*SUMIF(Inputs!C:C,$C26,Inputs!BO:BO),"")</f>
        <v/>
      </c>
      <c r="Y26" s="38" t="str">
        <f>IFERROR((G26/G26)*SUMIF(Inputs!C:C,$C26,Inputs!BM:BM)+SUMIF(Inputs!C:C,$C26,Inputs!BV:BV)+SUMIF(Inputs!C:C,$C26,Inputs!BZ:BZ),"")</f>
        <v/>
      </c>
      <c r="Z26" s="20" t="str">
        <f>IFERROR((G26/G26)*SUMIF(Inputs!C:C,$C26,Inputs!BN:BN)+SUMIF(Inputs!C:C,$C26,Inputs!BW:BW)+SUMIF(Inputs!C:C,$C26,Inputs!CB:CB),"")</f>
        <v/>
      </c>
      <c r="AA26" s="38" t="str">
        <f>IFERROR((G26/G26)*SUMIF(Inputs!C:C,$C26,Inputs!BL:BL)+SUMIF(Inputs!C:C,$C26,Inputs!BU:BU)+SUMIF(Inputs!C:C,$C26,Inputs!CA:CA),"")</f>
        <v/>
      </c>
      <c r="AB26" s="20" t="str">
        <f>IFERROR((G26/G26)*SUMIF(Inputs!C:C,$C26,Inputs!BJ:BJ),"")</f>
        <v/>
      </c>
      <c r="AC26" s="50" t="str">
        <f t="shared" si="12"/>
        <v/>
      </c>
      <c r="AD26" s="20" t="str">
        <f>IFERROR((G26/G26)*SUMIF(Inputs!C:C,$C26,Inputs!CD:CD),"")</f>
        <v/>
      </c>
      <c r="AE26" s="20" t="str">
        <f>IFERROR((G26/G26)*SUMIF(Inputs!C:C,$C26,Inputs!BP:BP),"")</f>
        <v/>
      </c>
      <c r="AF26" s="55" t="str">
        <f>IFERROR(VLOOKUP($B26,Inputs!$B$14:$CF$112,9,FALSE),"")</f>
        <v/>
      </c>
    </row>
    <row r="27" spans="1:33" s="8" customFormat="1" ht="15" customHeight="1" x14ac:dyDescent="0.3">
      <c r="A27" s="10"/>
      <c r="B27" s="417" t="s">
        <v>3113</v>
      </c>
      <c r="C27" s="18" t="str">
        <f>IFERROR(VLOOKUP($B27,Inputs!$B$14:$CF$112,2,FALSE),"")</f>
        <v/>
      </c>
      <c r="D27" s="16" t="str">
        <f>IFERROR(VLOOKUP($B27,Inputs!$B$14:$CF$112,4,FALSE),"")</f>
        <v/>
      </c>
      <c r="E27" s="16" t="str">
        <f>IFERROR(VLOOKUP($B27,Inputs!$B$14:$CF$112,5,FALSE),"")</f>
        <v/>
      </c>
      <c r="F27" s="19" t="str">
        <f t="shared" si="0"/>
        <v/>
      </c>
      <c r="G27" s="19" t="str">
        <f>IFERROR(VLOOKUP($B27,Inputs!$B$14:$CF$112,6,FALSE),"")</f>
        <v/>
      </c>
      <c r="H27" s="19" t="str">
        <f>IFERROR(VLOOKUP($B27,Inputs!$B$14:$CF$112,7,FALSE),"")</f>
        <v/>
      </c>
      <c r="I27" s="19" t="str">
        <f>IFERROR(VLOOKUP($B27,Inputs!$B$14:$CF$112,8,FALSE),"")</f>
        <v/>
      </c>
      <c r="J27" s="28" t="str">
        <f>IFERROR((G27/(G27+H27))*SUMIF(Inputs!C:C,C27,Inputs!BK:BK)+SUMIF(Inputs!C:C,C27,Inputs!BT:BT)+SUMIF(Inputs!C:C,C27,Inputs!BY:BY)+SUMIF(Inputs!C:C,C27,Inputs!CF:CF),"")</f>
        <v/>
      </c>
      <c r="K27" s="20" t="str">
        <f>IFERROR((G27/G27)*SUMIF(Inputs!C:C,C27,Inputs!BK:BK)+SUMIF(Inputs!C:C,C27,Inputs!BT:BT)+SUMIF(Inputs!C:C,C27,Inputs!BY:BY)+SUMIF(Inputs!C:C,C27,Inputs!CF:CF),"")</f>
        <v/>
      </c>
      <c r="L27" s="46" t="str">
        <f t="shared" si="1"/>
        <v/>
      </c>
      <c r="M27" s="46" t="str">
        <f t="shared" si="2"/>
        <v/>
      </c>
      <c r="N27" s="44" t="str">
        <f>IFERROR((G27/G27)*SUMIF(Inputs!C:C,$C27,Inputs!BE:BE),"")</f>
        <v/>
      </c>
      <c r="O27" s="38" t="str">
        <f t="shared" si="3"/>
        <v/>
      </c>
      <c r="P27" s="38" t="str">
        <f t="shared" si="4"/>
        <v/>
      </c>
      <c r="Q27" s="51" t="str">
        <f t="shared" si="5"/>
        <v/>
      </c>
      <c r="R27" s="51" t="str">
        <f t="shared" si="6"/>
        <v/>
      </c>
      <c r="S27" s="51" t="str">
        <f t="shared" si="7"/>
        <v/>
      </c>
      <c r="T27" s="52" t="str">
        <f t="shared" si="8"/>
        <v/>
      </c>
      <c r="U27" s="51" t="str">
        <f t="shared" si="9"/>
        <v/>
      </c>
      <c r="V27" s="38" t="str">
        <f t="shared" si="10"/>
        <v/>
      </c>
      <c r="W27" s="38" t="str">
        <f t="shared" si="11"/>
        <v/>
      </c>
      <c r="X27" s="28" t="str">
        <f>IFERROR((G27/G27)*SUMIF(Inputs!C:C,$C27,Inputs!BO:BO),"")</f>
        <v/>
      </c>
      <c r="Y27" s="38" t="str">
        <f>IFERROR((G27/G27)*SUMIF(Inputs!C:C,$C27,Inputs!BM:BM)+SUMIF(Inputs!C:C,$C27,Inputs!BV:BV)+SUMIF(Inputs!C:C,$C27,Inputs!BZ:BZ),"")</f>
        <v/>
      </c>
      <c r="Z27" s="20" t="str">
        <f>IFERROR((G27/G27)*SUMIF(Inputs!C:C,$C27,Inputs!BN:BN)+SUMIF(Inputs!C:C,$C27,Inputs!BW:BW)+SUMIF(Inputs!C:C,$C27,Inputs!CB:CB),"")</f>
        <v/>
      </c>
      <c r="AA27" s="38" t="str">
        <f>IFERROR((G27/G27)*SUMIF(Inputs!C:C,$C27,Inputs!BL:BL)+SUMIF(Inputs!C:C,$C27,Inputs!BU:BU)+SUMIF(Inputs!C:C,$C27,Inputs!CA:CA),"")</f>
        <v/>
      </c>
      <c r="AB27" s="20" t="str">
        <f>IFERROR((G27/G27)*SUMIF(Inputs!C:C,$C27,Inputs!BJ:BJ),"")</f>
        <v/>
      </c>
      <c r="AC27" s="50" t="str">
        <f t="shared" si="12"/>
        <v/>
      </c>
      <c r="AD27" s="20" t="str">
        <f>IFERROR((G27/G27)*SUMIF(Inputs!C:C,$C27,Inputs!CD:CD),"")</f>
        <v/>
      </c>
      <c r="AE27" s="20" t="str">
        <f>IFERROR((G27/G27)*SUMIF(Inputs!C:C,$C27,Inputs!BP:BP),"")</f>
        <v/>
      </c>
      <c r="AF27" s="55" t="str">
        <f>IFERROR(VLOOKUP($B27,Inputs!$B$14:$CF$112,9,FALSE),"")</f>
        <v/>
      </c>
    </row>
    <row r="28" spans="1:33" s="8" customFormat="1" ht="15" customHeight="1" x14ac:dyDescent="0.3">
      <c r="A28" s="10"/>
      <c r="B28" s="417" t="s">
        <v>3114</v>
      </c>
      <c r="C28" s="18" t="str">
        <f>IFERROR(VLOOKUP($B28,Inputs!$B$14:$CF$112,2,FALSE),"")</f>
        <v/>
      </c>
      <c r="D28" s="16" t="str">
        <f>IFERROR(VLOOKUP($B28,Inputs!$B$14:$CF$112,4,FALSE),"")</f>
        <v/>
      </c>
      <c r="E28" s="16" t="str">
        <f>IFERROR(VLOOKUP($B28,Inputs!$B$14:$CF$112,5,FALSE),"")</f>
        <v/>
      </c>
      <c r="F28" s="19" t="str">
        <f t="shared" si="0"/>
        <v/>
      </c>
      <c r="G28" s="19" t="str">
        <f>IFERROR(VLOOKUP($B28,Inputs!$B$14:$CF$112,6,FALSE),"")</f>
        <v/>
      </c>
      <c r="H28" s="19" t="str">
        <f>IFERROR(VLOOKUP($B28,Inputs!$B$14:$CF$112,7,FALSE),"")</f>
        <v/>
      </c>
      <c r="I28" s="19" t="str">
        <f>IFERROR(VLOOKUP($B28,Inputs!$B$14:$CF$112,8,FALSE),"")</f>
        <v/>
      </c>
      <c r="J28" s="28" t="str">
        <f>IFERROR((G28/(G28+H28))*SUMIF(Inputs!C:C,C28,Inputs!BK:BK)+SUMIF(Inputs!C:C,C28,Inputs!BT:BT)+SUMIF(Inputs!C:C,C28,Inputs!BY:BY)+SUMIF(Inputs!C:C,C28,Inputs!CF:CF),"")</f>
        <v/>
      </c>
      <c r="K28" s="20" t="str">
        <f>IFERROR((G28/G28)*SUMIF(Inputs!C:C,C28,Inputs!BK:BK)+SUMIF(Inputs!C:C,C28,Inputs!BT:BT)+SUMIF(Inputs!C:C,C28,Inputs!BY:BY)+SUMIF(Inputs!C:C,C28,Inputs!CF:CF),"")</f>
        <v/>
      </c>
      <c r="L28" s="46" t="str">
        <f t="shared" si="1"/>
        <v/>
      </c>
      <c r="M28" s="46" t="str">
        <f t="shared" si="2"/>
        <v/>
      </c>
      <c r="N28" s="44" t="str">
        <f>IFERROR((G28/G28)*SUMIF(Inputs!C:C,$C28,Inputs!BE:BE),"")</f>
        <v/>
      </c>
      <c r="O28" s="38" t="str">
        <f t="shared" si="3"/>
        <v/>
      </c>
      <c r="P28" s="38" t="str">
        <f t="shared" si="4"/>
        <v/>
      </c>
      <c r="Q28" s="51" t="str">
        <f t="shared" si="5"/>
        <v/>
      </c>
      <c r="R28" s="51" t="str">
        <f t="shared" si="6"/>
        <v/>
      </c>
      <c r="S28" s="51" t="str">
        <f t="shared" si="7"/>
        <v/>
      </c>
      <c r="T28" s="52" t="str">
        <f t="shared" si="8"/>
        <v/>
      </c>
      <c r="U28" s="51" t="str">
        <f t="shared" si="9"/>
        <v/>
      </c>
      <c r="V28" s="38" t="str">
        <f t="shared" si="10"/>
        <v/>
      </c>
      <c r="W28" s="38" t="str">
        <f t="shared" si="11"/>
        <v/>
      </c>
      <c r="X28" s="28" t="str">
        <f>IFERROR((G28/G28)*SUMIF(Inputs!C:C,$C28,Inputs!BO:BO),"")</f>
        <v/>
      </c>
      <c r="Y28" s="38" t="str">
        <f>IFERROR((G28/G28)*SUMIF(Inputs!C:C,$C28,Inputs!BM:BM)+SUMIF(Inputs!C:C,$C28,Inputs!BV:BV)+SUMIF(Inputs!C:C,$C28,Inputs!BZ:BZ),"")</f>
        <v/>
      </c>
      <c r="Z28" s="20" t="str">
        <f>IFERROR((G28/G28)*SUMIF(Inputs!C:C,$C28,Inputs!BN:BN)+SUMIF(Inputs!C:C,$C28,Inputs!BW:BW)+SUMIF(Inputs!C:C,$C28,Inputs!CB:CB),"")</f>
        <v/>
      </c>
      <c r="AA28" s="38" t="str">
        <f>IFERROR((G28/G28)*SUMIF(Inputs!C:C,$C28,Inputs!BL:BL)+SUMIF(Inputs!C:C,$C28,Inputs!BU:BU)+SUMIF(Inputs!C:C,$C28,Inputs!CA:CA),"")</f>
        <v/>
      </c>
      <c r="AB28" s="20" t="str">
        <f>IFERROR((G28/G28)*SUMIF(Inputs!C:C,$C28,Inputs!BJ:BJ),"")</f>
        <v/>
      </c>
      <c r="AC28" s="50" t="str">
        <f t="shared" si="12"/>
        <v/>
      </c>
      <c r="AD28" s="20" t="str">
        <f>IFERROR((G28/G28)*SUMIF(Inputs!C:C,$C28,Inputs!CD:CD),"")</f>
        <v/>
      </c>
      <c r="AE28" s="20" t="str">
        <f>IFERROR((G28/G28)*SUMIF(Inputs!C:C,$C28,Inputs!BP:BP),"")</f>
        <v/>
      </c>
      <c r="AF28" s="55" t="str">
        <f>IFERROR(VLOOKUP($B28,Inputs!$B$14:$CF$112,9,FALSE),"")</f>
        <v/>
      </c>
    </row>
    <row r="29" spans="1:33" s="8" customFormat="1" ht="15" customHeight="1" x14ac:dyDescent="0.3">
      <c r="A29" s="11"/>
      <c r="B29" s="417" t="s">
        <v>3115</v>
      </c>
      <c r="C29" s="18" t="str">
        <f>IFERROR(VLOOKUP($B29,Inputs!$B$14:$CF$112,2,FALSE),"")</f>
        <v/>
      </c>
      <c r="D29" s="16" t="str">
        <f>IFERROR(VLOOKUP($B29,Inputs!$B$14:$CF$112,4,FALSE),"")</f>
        <v/>
      </c>
      <c r="E29" s="16" t="str">
        <f>IFERROR(VLOOKUP($B29,Inputs!$B$14:$CF$112,5,FALSE),"")</f>
        <v/>
      </c>
      <c r="F29" s="19" t="str">
        <f t="shared" si="0"/>
        <v/>
      </c>
      <c r="G29" s="19" t="str">
        <f>IFERROR(VLOOKUP($B29,Inputs!$B$14:$CF$112,6,FALSE),"")</f>
        <v/>
      </c>
      <c r="H29" s="19" t="str">
        <f>IFERROR(VLOOKUP($B29,Inputs!$B$14:$CF$112,7,FALSE),"")</f>
        <v/>
      </c>
      <c r="I29" s="19" t="str">
        <f>IFERROR(VLOOKUP($B29,Inputs!$B$14:$CF$112,8,FALSE),"")</f>
        <v/>
      </c>
      <c r="J29" s="28" t="str">
        <f>IFERROR((G29/(G29+H29))*SUMIF(Inputs!C:C,C29,Inputs!BK:BK)+SUMIF(Inputs!C:C,C29,Inputs!BT:BT)+SUMIF(Inputs!C:C,C29,Inputs!BY:BY)+SUMIF(Inputs!C:C,C29,Inputs!CF:CF),"")</f>
        <v/>
      </c>
      <c r="K29" s="20" t="str">
        <f>IFERROR((G29/G29)*SUMIF(Inputs!C:C,C29,Inputs!BK:BK)+SUMIF(Inputs!C:C,C29,Inputs!BT:BT)+SUMIF(Inputs!C:C,C29,Inputs!BY:BY)+SUMIF(Inputs!C:C,C29,Inputs!CF:CF),"")</f>
        <v/>
      </c>
      <c r="L29" s="46" t="str">
        <f t="shared" si="1"/>
        <v/>
      </c>
      <c r="M29" s="46" t="str">
        <f t="shared" si="2"/>
        <v/>
      </c>
      <c r="N29" s="44" t="str">
        <f>IFERROR((G29/G29)*SUMIF(Inputs!C:C,$C29,Inputs!BE:BE),"")</f>
        <v/>
      </c>
      <c r="O29" s="38" t="str">
        <f t="shared" si="3"/>
        <v/>
      </c>
      <c r="P29" s="38" t="str">
        <f t="shared" si="4"/>
        <v/>
      </c>
      <c r="Q29" s="51" t="str">
        <f t="shared" si="5"/>
        <v/>
      </c>
      <c r="R29" s="51" t="str">
        <f t="shared" si="6"/>
        <v/>
      </c>
      <c r="S29" s="51" t="str">
        <f t="shared" si="7"/>
        <v/>
      </c>
      <c r="T29" s="52" t="str">
        <f t="shared" si="8"/>
        <v/>
      </c>
      <c r="U29" s="51" t="str">
        <f t="shared" si="9"/>
        <v/>
      </c>
      <c r="V29" s="38" t="str">
        <f t="shared" si="10"/>
        <v/>
      </c>
      <c r="W29" s="38" t="str">
        <f t="shared" si="11"/>
        <v/>
      </c>
      <c r="X29" s="28" t="str">
        <f>IFERROR((G29/G29)*SUMIF(Inputs!C:C,$C29,Inputs!BO:BO),"")</f>
        <v/>
      </c>
      <c r="Y29" s="38" t="str">
        <f>IFERROR((G29/G29)*SUMIF(Inputs!C:C,$C29,Inputs!BM:BM)+SUMIF(Inputs!C:C,$C29,Inputs!BV:BV)+SUMIF(Inputs!C:C,$C29,Inputs!BZ:BZ),"")</f>
        <v/>
      </c>
      <c r="Z29" s="20" t="str">
        <f>IFERROR((G29/G29)*SUMIF(Inputs!C:C,$C29,Inputs!BN:BN)+SUMIF(Inputs!C:C,$C29,Inputs!BW:BW)+SUMIF(Inputs!C:C,$C29,Inputs!CB:CB),"")</f>
        <v/>
      </c>
      <c r="AA29" s="38" t="str">
        <f>IFERROR((G29/G29)*SUMIF(Inputs!C:C,$C29,Inputs!BL:BL)+SUMIF(Inputs!C:C,$C29,Inputs!BU:BU)+SUMIF(Inputs!C:C,$C29,Inputs!CA:CA),"")</f>
        <v/>
      </c>
      <c r="AB29" s="20" t="str">
        <f>IFERROR((G29/G29)*SUMIF(Inputs!C:C,$C29,Inputs!BJ:BJ),"")</f>
        <v/>
      </c>
      <c r="AC29" s="50" t="str">
        <f t="shared" si="12"/>
        <v/>
      </c>
      <c r="AD29" s="20" t="str">
        <f>IFERROR((G29/G29)*SUMIF(Inputs!C:C,$C29,Inputs!CD:CD),"")</f>
        <v/>
      </c>
      <c r="AE29" s="20" t="str">
        <f>IFERROR((G29/G29)*SUMIF(Inputs!C:C,$C29,Inputs!BP:BP),"")</f>
        <v/>
      </c>
      <c r="AF29" s="55" t="str">
        <f>IFERROR(VLOOKUP($B29,Inputs!$B$14:$CF$112,9,FALSE),"")</f>
        <v/>
      </c>
    </row>
    <row r="30" spans="1:33" s="8" customFormat="1" ht="15" customHeight="1" x14ac:dyDescent="0.3">
      <c r="A30" s="12"/>
      <c r="B30" s="417" t="s">
        <v>3116</v>
      </c>
      <c r="C30" s="18" t="str">
        <f>IFERROR(VLOOKUP($B30,Inputs!$B$14:$CF$112,2,FALSE),"")</f>
        <v/>
      </c>
      <c r="D30" s="16" t="str">
        <f>IFERROR(VLOOKUP($B30,Inputs!$B$14:$CF$112,4,FALSE),"")</f>
        <v/>
      </c>
      <c r="E30" s="16" t="str">
        <f>IFERROR(VLOOKUP($B30,Inputs!$B$14:$CF$112,5,FALSE),"")</f>
        <v/>
      </c>
      <c r="F30" s="19" t="str">
        <f t="shared" si="0"/>
        <v/>
      </c>
      <c r="G30" s="19" t="str">
        <f>IFERROR(VLOOKUP($B30,Inputs!$B$14:$CF$112,6,FALSE),"")</f>
        <v/>
      </c>
      <c r="H30" s="19" t="str">
        <f>IFERROR(VLOOKUP($B30,Inputs!$B$14:$CF$112,7,FALSE),"")</f>
        <v/>
      </c>
      <c r="I30" s="19" t="str">
        <f>IFERROR(VLOOKUP($B30,Inputs!$B$14:$CF$112,8,FALSE),"")</f>
        <v/>
      </c>
      <c r="J30" s="28" t="str">
        <f>IFERROR((G30/(G30+H30))*SUMIF(Inputs!C:C,C30,Inputs!BK:BK)+SUMIF(Inputs!C:C,C30,Inputs!BT:BT)+SUMIF(Inputs!C:C,C30,Inputs!BY:BY)+SUMIF(Inputs!C:C,C30,Inputs!CF:CF),"")</f>
        <v/>
      </c>
      <c r="K30" s="20" t="str">
        <f>IFERROR((G30/G30)*SUMIF(Inputs!C:C,C30,Inputs!BK:BK)+SUMIF(Inputs!C:C,C30,Inputs!BT:BT)+SUMIF(Inputs!C:C,C30,Inputs!BY:BY)+SUMIF(Inputs!C:C,C30,Inputs!CF:CF),"")</f>
        <v/>
      </c>
      <c r="L30" s="46" t="str">
        <f t="shared" si="1"/>
        <v/>
      </c>
      <c r="M30" s="46" t="str">
        <f t="shared" si="2"/>
        <v/>
      </c>
      <c r="N30" s="44" t="str">
        <f>IFERROR((G30/G30)*SUMIF(Inputs!C:C,$C30,Inputs!BE:BE),"")</f>
        <v/>
      </c>
      <c r="O30" s="38" t="str">
        <f t="shared" si="3"/>
        <v/>
      </c>
      <c r="P30" s="38" t="str">
        <f t="shared" si="4"/>
        <v/>
      </c>
      <c r="Q30" s="51" t="str">
        <f t="shared" si="5"/>
        <v/>
      </c>
      <c r="R30" s="51" t="str">
        <f t="shared" si="6"/>
        <v/>
      </c>
      <c r="S30" s="51" t="str">
        <f t="shared" si="7"/>
        <v/>
      </c>
      <c r="T30" s="52" t="str">
        <f t="shared" si="8"/>
        <v/>
      </c>
      <c r="U30" s="51" t="str">
        <f t="shared" si="9"/>
        <v/>
      </c>
      <c r="V30" s="38" t="str">
        <f t="shared" si="10"/>
        <v/>
      </c>
      <c r="W30" s="38" t="str">
        <f t="shared" si="11"/>
        <v/>
      </c>
      <c r="X30" s="28" t="str">
        <f>IFERROR((G30/G30)*SUMIF(Inputs!C:C,$C30,Inputs!BO:BO),"")</f>
        <v/>
      </c>
      <c r="Y30" s="38" t="str">
        <f>IFERROR((G30/G30)*SUMIF(Inputs!C:C,$C30,Inputs!BM:BM)+SUMIF(Inputs!C:C,$C30,Inputs!BV:BV)+SUMIF(Inputs!C:C,$C30,Inputs!BZ:BZ),"")</f>
        <v/>
      </c>
      <c r="Z30" s="20" t="str">
        <f>IFERROR((G30/G30)*SUMIF(Inputs!C:C,$C30,Inputs!BN:BN)+SUMIF(Inputs!C:C,$C30,Inputs!BW:BW)+SUMIF(Inputs!C:C,$C30,Inputs!CB:CB),"")</f>
        <v/>
      </c>
      <c r="AA30" s="38" t="str">
        <f>IFERROR((G30/G30)*SUMIF(Inputs!C:C,$C30,Inputs!BL:BL)+SUMIF(Inputs!C:C,$C30,Inputs!BU:BU)+SUMIF(Inputs!C:C,$C30,Inputs!CA:CA),"")</f>
        <v/>
      </c>
      <c r="AB30" s="20" t="str">
        <f>IFERROR((G30/G30)*SUMIF(Inputs!C:C,$C30,Inputs!BJ:BJ),"")</f>
        <v/>
      </c>
      <c r="AC30" s="50" t="str">
        <f t="shared" si="12"/>
        <v/>
      </c>
      <c r="AD30" s="20" t="str">
        <f>IFERROR((G30/G30)*SUMIF(Inputs!C:C,$C30,Inputs!CD:CD),"")</f>
        <v/>
      </c>
      <c r="AE30" s="20" t="str">
        <f>IFERROR((G30/G30)*SUMIF(Inputs!C:C,$C30,Inputs!BP:BP),"")</f>
        <v/>
      </c>
      <c r="AF30" s="55" t="str">
        <f>IFERROR(VLOOKUP($B30,Inputs!$B$14:$CF$112,9,FALSE),"")</f>
        <v/>
      </c>
    </row>
    <row r="31" spans="1:33" s="8" customFormat="1" ht="15" customHeight="1" x14ac:dyDescent="0.3">
      <c r="A31" s="13"/>
      <c r="B31" s="417" t="s">
        <v>3117</v>
      </c>
      <c r="C31" s="18" t="str">
        <f>IFERROR(VLOOKUP($B31,Inputs!$B$14:$CF$112,2,FALSE),"")</f>
        <v/>
      </c>
      <c r="D31" s="16" t="str">
        <f>IFERROR(VLOOKUP($B31,Inputs!$B$14:$CF$112,4,FALSE),"")</f>
        <v/>
      </c>
      <c r="E31" s="16" t="str">
        <f>IFERROR(VLOOKUP($B31,Inputs!$B$14:$CF$112,5,FALSE),"")</f>
        <v/>
      </c>
      <c r="F31" s="19" t="str">
        <f t="shared" si="0"/>
        <v/>
      </c>
      <c r="G31" s="19" t="str">
        <f>IFERROR(VLOOKUP($B31,Inputs!$B$14:$CF$112,6,FALSE),"")</f>
        <v/>
      </c>
      <c r="H31" s="19" t="str">
        <f>IFERROR(VLOOKUP($B31,Inputs!$B$14:$CF$112,7,FALSE),"")</f>
        <v/>
      </c>
      <c r="I31" s="19" t="str">
        <f>IFERROR(VLOOKUP($B31,Inputs!$B$14:$CF$112,8,FALSE),"")</f>
        <v/>
      </c>
      <c r="J31" s="28" t="str">
        <f>IFERROR((G31/(G31+H31))*SUMIF(Inputs!C:C,C31,Inputs!BK:BK)+SUMIF(Inputs!C:C,C31,Inputs!BT:BT)+SUMIF(Inputs!C:C,C31,Inputs!BY:BY)+SUMIF(Inputs!C:C,C31,Inputs!CF:CF),"")</f>
        <v/>
      </c>
      <c r="K31" s="20" t="str">
        <f>IFERROR((G31/G31)*SUMIF(Inputs!C:C,C31,Inputs!BK:BK)+SUMIF(Inputs!C:C,C31,Inputs!BT:BT)+SUMIF(Inputs!C:C,C31,Inputs!BY:BY)+SUMIF(Inputs!C:C,C31,Inputs!CF:CF),"")</f>
        <v/>
      </c>
      <c r="L31" s="46" t="str">
        <f t="shared" si="1"/>
        <v/>
      </c>
      <c r="M31" s="46" t="str">
        <f t="shared" si="2"/>
        <v/>
      </c>
      <c r="N31" s="44" t="str">
        <f>IFERROR((G31/G31)*SUMIF(Inputs!C:C,$C31,Inputs!BE:BE),"")</f>
        <v/>
      </c>
      <c r="O31" s="38" t="str">
        <f t="shared" si="3"/>
        <v/>
      </c>
      <c r="P31" s="38" t="str">
        <f t="shared" si="4"/>
        <v/>
      </c>
      <c r="Q31" s="51" t="str">
        <f t="shared" si="5"/>
        <v/>
      </c>
      <c r="R31" s="51" t="str">
        <f t="shared" si="6"/>
        <v/>
      </c>
      <c r="S31" s="51" t="str">
        <f t="shared" si="7"/>
        <v/>
      </c>
      <c r="T31" s="52" t="str">
        <f t="shared" si="8"/>
        <v/>
      </c>
      <c r="U31" s="51" t="str">
        <f t="shared" si="9"/>
        <v/>
      </c>
      <c r="V31" s="38" t="str">
        <f t="shared" si="10"/>
        <v/>
      </c>
      <c r="W31" s="38" t="str">
        <f t="shared" si="11"/>
        <v/>
      </c>
      <c r="X31" s="28" t="str">
        <f>IFERROR((G31/G31)*SUMIF(Inputs!C:C,$C31,Inputs!BO:BO),"")</f>
        <v/>
      </c>
      <c r="Y31" s="38" t="str">
        <f>IFERROR((G31/G31)*SUMIF(Inputs!C:C,$C31,Inputs!BM:BM)+SUMIF(Inputs!C:C,$C31,Inputs!BV:BV)+SUMIF(Inputs!C:C,$C31,Inputs!BZ:BZ),"")</f>
        <v/>
      </c>
      <c r="Z31" s="20" t="str">
        <f>IFERROR((G31/G31)*SUMIF(Inputs!C:C,$C31,Inputs!BN:BN)+SUMIF(Inputs!C:C,$C31,Inputs!BW:BW)+SUMIF(Inputs!C:C,$C31,Inputs!CB:CB),"")</f>
        <v/>
      </c>
      <c r="AA31" s="38" t="str">
        <f>IFERROR((G31/G31)*SUMIF(Inputs!C:C,$C31,Inputs!BL:BL)+SUMIF(Inputs!C:C,$C31,Inputs!BU:BU)+SUMIF(Inputs!C:C,$C31,Inputs!CA:CA),"")</f>
        <v/>
      </c>
      <c r="AB31" s="20" t="str">
        <f>IFERROR((G31/G31)*SUMIF(Inputs!C:C,$C31,Inputs!BJ:BJ),"")</f>
        <v/>
      </c>
      <c r="AC31" s="50" t="str">
        <f t="shared" si="12"/>
        <v/>
      </c>
      <c r="AD31" s="20" t="str">
        <f>IFERROR((G31/G31)*SUMIF(Inputs!C:C,$C31,Inputs!CD:CD),"")</f>
        <v/>
      </c>
      <c r="AE31" s="20" t="str">
        <f>IFERROR((G31/G31)*SUMIF(Inputs!C:C,$C31,Inputs!BP:BP),"")</f>
        <v/>
      </c>
      <c r="AF31" s="55" t="str">
        <f>IFERROR(VLOOKUP($B31,Inputs!$B$14:$CF$112,9,FALSE),"")</f>
        <v/>
      </c>
    </row>
    <row r="32" spans="1:33" ht="15" customHeight="1" x14ac:dyDescent="0.3">
      <c r="A32" s="5"/>
      <c r="B32" s="417" t="s">
        <v>3118</v>
      </c>
      <c r="C32" s="18" t="str">
        <f>IFERROR(VLOOKUP($B32,Inputs!$B$14:$CF$112,2,FALSE),"")</f>
        <v/>
      </c>
      <c r="D32" s="16" t="str">
        <f>IFERROR(VLOOKUP($B32,Inputs!$B$14:$CF$112,4,FALSE),"")</f>
        <v/>
      </c>
      <c r="E32" s="16" t="str">
        <f>IFERROR(VLOOKUP($B32,Inputs!$B$14:$CF$112,5,FALSE),"")</f>
        <v/>
      </c>
      <c r="F32" s="19" t="str">
        <f t="shared" si="0"/>
        <v/>
      </c>
      <c r="G32" s="19" t="str">
        <f>IFERROR(VLOOKUP($B32,Inputs!$B$14:$CF$112,6,FALSE),"")</f>
        <v/>
      </c>
      <c r="H32" s="19" t="str">
        <f>IFERROR(VLOOKUP($B32,Inputs!$B$14:$CF$112,7,FALSE),"")</f>
        <v/>
      </c>
      <c r="I32" s="19" t="str">
        <f>IFERROR(VLOOKUP($B32,Inputs!$B$14:$CF$112,8,FALSE),"")</f>
        <v/>
      </c>
      <c r="J32" s="28" t="str">
        <f>IFERROR((G32/(G32+H32))*SUMIF(Inputs!C:C,C32,Inputs!BK:BK)+SUMIF(Inputs!C:C,C32,Inputs!BT:BT)+SUMIF(Inputs!C:C,C32,Inputs!BY:BY)+SUMIF(Inputs!C:C,C32,Inputs!CF:CF),"")</f>
        <v/>
      </c>
      <c r="K32" s="20" t="str">
        <f>IFERROR((G32/G32)*SUMIF(Inputs!C:C,C32,Inputs!BK:BK)+SUMIF(Inputs!C:C,C32,Inputs!BT:BT)+SUMIF(Inputs!C:C,C32,Inputs!BY:BY)+SUMIF(Inputs!C:C,C32,Inputs!CF:CF),"")</f>
        <v/>
      </c>
      <c r="L32" s="46" t="str">
        <f t="shared" si="1"/>
        <v/>
      </c>
      <c r="M32" s="46" t="str">
        <f t="shared" si="2"/>
        <v/>
      </c>
      <c r="N32" s="44" t="str">
        <f>IFERROR((G32/G32)*SUMIF(Inputs!C:C,$C32,Inputs!BE:BE),"")</f>
        <v/>
      </c>
      <c r="O32" s="38" t="str">
        <f t="shared" si="3"/>
        <v/>
      </c>
      <c r="P32" s="38" t="str">
        <f t="shared" si="4"/>
        <v/>
      </c>
      <c r="Q32" s="51" t="str">
        <f t="shared" si="5"/>
        <v/>
      </c>
      <c r="R32" s="51" t="str">
        <f t="shared" si="6"/>
        <v/>
      </c>
      <c r="S32" s="51" t="str">
        <f t="shared" si="7"/>
        <v/>
      </c>
      <c r="T32" s="52" t="str">
        <f t="shared" si="8"/>
        <v/>
      </c>
      <c r="U32" s="51" t="str">
        <f t="shared" si="9"/>
        <v/>
      </c>
      <c r="V32" s="38" t="str">
        <f t="shared" si="10"/>
        <v/>
      </c>
      <c r="W32" s="38" t="str">
        <f t="shared" si="11"/>
        <v/>
      </c>
      <c r="X32" s="28" t="str">
        <f>IFERROR((G32/G32)*SUMIF(Inputs!C:C,$C32,Inputs!BO:BO),"")</f>
        <v/>
      </c>
      <c r="Y32" s="38" t="str">
        <f>IFERROR((G32/G32)*SUMIF(Inputs!C:C,$C32,Inputs!BM:BM)+SUMIF(Inputs!C:C,$C32,Inputs!BV:BV)+SUMIF(Inputs!C:C,$C32,Inputs!BZ:BZ),"")</f>
        <v/>
      </c>
      <c r="Z32" s="20" t="str">
        <f>IFERROR((G32/G32)*SUMIF(Inputs!C:C,$C32,Inputs!BN:BN)+SUMIF(Inputs!C:C,$C32,Inputs!BW:BW)+SUMIF(Inputs!C:C,$C32,Inputs!CB:CB),"")</f>
        <v/>
      </c>
      <c r="AA32" s="38" t="str">
        <f>IFERROR((G32/G32)*SUMIF(Inputs!C:C,$C32,Inputs!BL:BL)+SUMIF(Inputs!C:C,$C32,Inputs!BU:BU)+SUMIF(Inputs!C:C,$C32,Inputs!CA:CA),"")</f>
        <v/>
      </c>
      <c r="AB32" s="20" t="str">
        <f>IFERROR((G32/G32)*SUMIF(Inputs!C:C,$C32,Inputs!BJ:BJ),"")</f>
        <v/>
      </c>
      <c r="AC32" s="50" t="str">
        <f t="shared" si="12"/>
        <v/>
      </c>
      <c r="AD32" s="20" t="str">
        <f>IFERROR((G32/G32)*SUMIF(Inputs!C:C,$C32,Inputs!CD:CD),"")</f>
        <v/>
      </c>
      <c r="AE32" s="20" t="str">
        <f>IFERROR((G32/G32)*SUMIF(Inputs!C:C,$C32,Inputs!BP:BP),"")</f>
        <v/>
      </c>
      <c r="AF32" s="55" t="str">
        <f>IFERROR(VLOOKUP($B32,Inputs!$B$14:$CF$112,9,FALSE),"")</f>
        <v/>
      </c>
      <c r="AG32" s="1"/>
    </row>
    <row r="33" spans="1:33" ht="15" customHeight="1" x14ac:dyDescent="0.3">
      <c r="A33" s="5"/>
      <c r="B33" s="417" t="s">
        <v>3119</v>
      </c>
      <c r="C33" s="18" t="str">
        <f>IFERROR(VLOOKUP($B33,Inputs!$B$14:$CF$112,2,FALSE),"")</f>
        <v/>
      </c>
      <c r="D33" s="16" t="str">
        <f>IFERROR(VLOOKUP($B33,Inputs!$B$14:$CF$112,4,FALSE),"")</f>
        <v/>
      </c>
      <c r="E33" s="16" t="str">
        <f>IFERROR(VLOOKUP($B33,Inputs!$B$14:$CF$112,5,FALSE),"")</f>
        <v/>
      </c>
      <c r="F33" s="19" t="str">
        <f t="shared" si="0"/>
        <v/>
      </c>
      <c r="G33" s="19" t="str">
        <f>IFERROR(VLOOKUP($B33,Inputs!$B$14:$CF$112,6,FALSE),"")</f>
        <v/>
      </c>
      <c r="H33" s="19" t="str">
        <f>IFERROR(VLOOKUP($B33,Inputs!$B$14:$CF$112,7,FALSE),"")</f>
        <v/>
      </c>
      <c r="I33" s="19" t="str">
        <f>IFERROR(VLOOKUP($B33,Inputs!$B$14:$CF$112,8,FALSE),"")</f>
        <v/>
      </c>
      <c r="J33" s="28" t="str">
        <f>IFERROR((G33/(G33+H33))*SUMIF(Inputs!C:C,C33,Inputs!BK:BK)+SUMIF(Inputs!C:C,C33,Inputs!BT:BT)+SUMIF(Inputs!C:C,C33,Inputs!BY:BY)+SUMIF(Inputs!C:C,C33,Inputs!CF:CF),"")</f>
        <v/>
      </c>
      <c r="K33" s="20" t="str">
        <f>IFERROR((G33/G33)*SUMIF(Inputs!C:C,C33,Inputs!BK:BK)+SUMIF(Inputs!C:C,C33,Inputs!BT:BT)+SUMIF(Inputs!C:C,C33,Inputs!BY:BY)+SUMIF(Inputs!C:C,C33,Inputs!CF:CF),"")</f>
        <v/>
      </c>
      <c r="L33" s="46" t="str">
        <f t="shared" si="1"/>
        <v/>
      </c>
      <c r="M33" s="46" t="str">
        <f t="shared" si="2"/>
        <v/>
      </c>
      <c r="N33" s="44" t="str">
        <f>IFERROR((G33/G33)*SUMIF(Inputs!C:C,$C33,Inputs!BE:BE),"")</f>
        <v/>
      </c>
      <c r="O33" s="38" t="str">
        <f t="shared" si="3"/>
        <v/>
      </c>
      <c r="P33" s="38" t="str">
        <f t="shared" si="4"/>
        <v/>
      </c>
      <c r="Q33" s="51" t="str">
        <f t="shared" si="5"/>
        <v/>
      </c>
      <c r="R33" s="51" t="str">
        <f t="shared" si="6"/>
        <v/>
      </c>
      <c r="S33" s="51" t="str">
        <f t="shared" si="7"/>
        <v/>
      </c>
      <c r="T33" s="52" t="str">
        <f t="shared" si="8"/>
        <v/>
      </c>
      <c r="U33" s="51" t="str">
        <f t="shared" si="9"/>
        <v/>
      </c>
      <c r="V33" s="38" t="str">
        <f t="shared" si="10"/>
        <v/>
      </c>
      <c r="W33" s="38" t="str">
        <f t="shared" si="11"/>
        <v/>
      </c>
      <c r="X33" s="28" t="str">
        <f>IFERROR((G33/G33)*SUMIF(Inputs!C:C,$C33,Inputs!BO:BO),"")</f>
        <v/>
      </c>
      <c r="Y33" s="38" t="str">
        <f>IFERROR((G33/G33)*SUMIF(Inputs!C:C,$C33,Inputs!BM:BM)+SUMIF(Inputs!C:C,$C33,Inputs!BV:BV)+SUMIF(Inputs!C:C,$C33,Inputs!BZ:BZ),"")</f>
        <v/>
      </c>
      <c r="Z33" s="20" t="str">
        <f>IFERROR((G33/G33)*SUMIF(Inputs!C:C,$C33,Inputs!BN:BN)+SUMIF(Inputs!C:C,$C33,Inputs!BW:BW)+SUMIF(Inputs!C:C,$C33,Inputs!CB:CB),"")</f>
        <v/>
      </c>
      <c r="AA33" s="38" t="str">
        <f>IFERROR((G33/G33)*SUMIF(Inputs!C:C,$C33,Inputs!BL:BL)+SUMIF(Inputs!C:C,$C33,Inputs!BU:BU)+SUMIF(Inputs!C:C,$C33,Inputs!CA:CA),"")</f>
        <v/>
      </c>
      <c r="AB33" s="20" t="str">
        <f>IFERROR((G33/G33)*SUMIF(Inputs!C:C,$C33,Inputs!BJ:BJ),"")</f>
        <v/>
      </c>
      <c r="AC33" s="50" t="str">
        <f t="shared" si="12"/>
        <v/>
      </c>
      <c r="AD33" s="20" t="str">
        <f>IFERROR((G33/G33)*SUMIF(Inputs!C:C,$C33,Inputs!CD:CD),"")</f>
        <v/>
      </c>
      <c r="AE33" s="20" t="str">
        <f>IFERROR((G33/G33)*SUMIF(Inputs!C:C,$C33,Inputs!BP:BP),"")</f>
        <v/>
      </c>
      <c r="AF33" s="55" t="str">
        <f>IFERROR(VLOOKUP($B33,Inputs!$B$14:$CF$112,9,FALSE),"")</f>
        <v/>
      </c>
      <c r="AG33" s="1"/>
    </row>
    <row r="34" spans="1:33" ht="15" customHeight="1" x14ac:dyDescent="0.3">
      <c r="A34" s="5"/>
      <c r="B34" s="417" t="s">
        <v>3120</v>
      </c>
      <c r="C34" s="18" t="str">
        <f>IFERROR(VLOOKUP($B34,Inputs!$B$14:$CF$112,2,FALSE),"")</f>
        <v/>
      </c>
      <c r="D34" s="16" t="str">
        <f>IFERROR(VLOOKUP($B34,Inputs!$B$14:$CF$112,4,FALSE),"")</f>
        <v/>
      </c>
      <c r="E34" s="16" t="str">
        <f>IFERROR(VLOOKUP($B34,Inputs!$B$14:$CF$112,5,FALSE),"")</f>
        <v/>
      </c>
      <c r="F34" s="19" t="str">
        <f t="shared" si="0"/>
        <v/>
      </c>
      <c r="G34" s="19" t="str">
        <f>IFERROR(VLOOKUP($B34,Inputs!$B$14:$CF$112,6,FALSE),"")</f>
        <v/>
      </c>
      <c r="H34" s="19" t="str">
        <f>IFERROR(VLOOKUP($B34,Inputs!$B$14:$CF$112,7,FALSE),"")</f>
        <v/>
      </c>
      <c r="I34" s="19" t="str">
        <f>IFERROR(VLOOKUP($B34,Inputs!$B$14:$CF$112,8,FALSE),"")</f>
        <v/>
      </c>
      <c r="J34" s="28" t="str">
        <f>IFERROR((G34/(G34+H34))*SUMIF(Inputs!C:C,C34,Inputs!BK:BK)+SUMIF(Inputs!C:C,C34,Inputs!BT:BT)+SUMIF(Inputs!C:C,C34,Inputs!BY:BY)+SUMIF(Inputs!C:C,C34,Inputs!CF:CF),"")</f>
        <v/>
      </c>
      <c r="K34" s="20" t="str">
        <f>IFERROR((G34/G34)*SUMIF(Inputs!C:C,C34,Inputs!BK:BK)+SUMIF(Inputs!C:C,C34,Inputs!BT:BT)+SUMIF(Inputs!C:C,C34,Inputs!BY:BY)+SUMIF(Inputs!C:C,C34,Inputs!CF:CF),"")</f>
        <v/>
      </c>
      <c r="L34" s="46" t="str">
        <f t="shared" si="1"/>
        <v/>
      </c>
      <c r="M34" s="46" t="str">
        <f t="shared" si="2"/>
        <v/>
      </c>
      <c r="N34" s="44" t="str">
        <f>IFERROR((G34/G34)*SUMIF(Inputs!C:C,$C34,Inputs!BE:BE),"")</f>
        <v/>
      </c>
      <c r="O34" s="38" t="str">
        <f t="shared" si="3"/>
        <v/>
      </c>
      <c r="P34" s="38" t="str">
        <f t="shared" si="4"/>
        <v/>
      </c>
      <c r="Q34" s="51" t="str">
        <f t="shared" si="5"/>
        <v/>
      </c>
      <c r="R34" s="51" t="str">
        <f t="shared" si="6"/>
        <v/>
      </c>
      <c r="S34" s="51" t="str">
        <f t="shared" si="7"/>
        <v/>
      </c>
      <c r="T34" s="52" t="str">
        <f t="shared" si="8"/>
        <v/>
      </c>
      <c r="U34" s="51" t="str">
        <f t="shared" si="9"/>
        <v/>
      </c>
      <c r="V34" s="38" t="str">
        <f t="shared" si="10"/>
        <v/>
      </c>
      <c r="W34" s="38" t="str">
        <f t="shared" si="11"/>
        <v/>
      </c>
      <c r="X34" s="28" t="str">
        <f>IFERROR((G34/G34)*SUMIF(Inputs!C:C,$C34,Inputs!BO:BO),"")</f>
        <v/>
      </c>
      <c r="Y34" s="38" t="str">
        <f>IFERROR((G34/G34)*SUMIF(Inputs!C:C,$C34,Inputs!BM:BM)+SUMIF(Inputs!C:C,$C34,Inputs!BV:BV)+SUMIF(Inputs!C:C,$C34,Inputs!BZ:BZ),"")</f>
        <v/>
      </c>
      <c r="Z34" s="20" t="str">
        <f>IFERROR((G34/G34)*SUMIF(Inputs!C:C,$C34,Inputs!BN:BN)+SUMIF(Inputs!C:C,$C34,Inputs!BW:BW)+SUMIF(Inputs!C:C,$C34,Inputs!CB:CB),"")</f>
        <v/>
      </c>
      <c r="AA34" s="38" t="str">
        <f>IFERROR((G34/G34)*SUMIF(Inputs!C:C,$C34,Inputs!BL:BL)+SUMIF(Inputs!C:C,$C34,Inputs!BU:BU)+SUMIF(Inputs!C:C,$C34,Inputs!CA:CA),"")</f>
        <v/>
      </c>
      <c r="AB34" s="20" t="str">
        <f>IFERROR((G34/G34)*SUMIF(Inputs!C:C,$C34,Inputs!BJ:BJ),"")</f>
        <v/>
      </c>
      <c r="AC34" s="50" t="str">
        <f t="shared" si="12"/>
        <v/>
      </c>
      <c r="AD34" s="20" t="str">
        <f>IFERROR((G34/G34)*SUMIF(Inputs!C:C,$C34,Inputs!CD:CD),"")</f>
        <v/>
      </c>
      <c r="AE34" s="20" t="str">
        <f>IFERROR((G34/G34)*SUMIF(Inputs!C:C,$C34,Inputs!BP:BP),"")</f>
        <v/>
      </c>
      <c r="AF34" s="55" t="str">
        <f>IFERROR(VLOOKUP($B34,Inputs!$B$14:$CF$112,9,FALSE),"")</f>
        <v/>
      </c>
      <c r="AG34" s="1"/>
    </row>
    <row r="35" spans="1:33" ht="15" customHeight="1" x14ac:dyDescent="0.3">
      <c r="A35" s="5"/>
      <c r="B35" s="417" t="s">
        <v>3108</v>
      </c>
      <c r="C35" s="18" t="str">
        <f>IFERROR(VLOOKUP($B35,Inputs!$B$14:$CF$112,2,FALSE),"")</f>
        <v/>
      </c>
      <c r="D35" s="16" t="str">
        <f>IFERROR(VLOOKUP($B35,Inputs!$B$14:$CF$112,4,FALSE),"")</f>
        <v/>
      </c>
      <c r="E35" s="16" t="str">
        <f>IFERROR(VLOOKUP($B35,Inputs!$B$14:$CF$112,5,FALSE),"")</f>
        <v/>
      </c>
      <c r="F35" s="19" t="str">
        <f t="shared" si="0"/>
        <v/>
      </c>
      <c r="G35" s="19" t="str">
        <f>IFERROR(VLOOKUP($B35,Inputs!$B$14:$CF$112,6,FALSE),"")</f>
        <v/>
      </c>
      <c r="H35" s="19" t="str">
        <f>IFERROR(VLOOKUP($B35,Inputs!$B$14:$CF$112,7,FALSE),"")</f>
        <v/>
      </c>
      <c r="I35" s="19" t="str">
        <f>IFERROR(VLOOKUP($B35,Inputs!$B$14:$CF$112,8,FALSE),"")</f>
        <v/>
      </c>
      <c r="J35" s="28" t="str">
        <f>IFERROR((G35/(G35+H35))*SUMIF(Inputs!C:C,C35,Inputs!BK:BK)+SUMIF(Inputs!C:C,C35,Inputs!BT:BT)+SUMIF(Inputs!C:C,C35,Inputs!BY:BY)+SUMIF(Inputs!C:C,C35,Inputs!CF:CF),"")</f>
        <v/>
      </c>
      <c r="K35" s="20" t="str">
        <f>IFERROR((G35/G35)*SUMIF(Inputs!C:C,C35,Inputs!BK:BK)+SUMIF(Inputs!C:C,C35,Inputs!BT:BT)+SUMIF(Inputs!C:C,C35,Inputs!BY:BY)+SUMIF(Inputs!C:C,C35,Inputs!CF:CF),"")</f>
        <v/>
      </c>
      <c r="L35" s="46" t="str">
        <f t="shared" si="1"/>
        <v/>
      </c>
      <c r="M35" s="46" t="str">
        <f t="shared" si="2"/>
        <v/>
      </c>
      <c r="N35" s="44" t="str">
        <f>IFERROR((G35/G35)*SUMIF(Inputs!C:C,$C35,Inputs!BE:BE),"")</f>
        <v/>
      </c>
      <c r="O35" s="38" t="str">
        <f t="shared" si="3"/>
        <v/>
      </c>
      <c r="P35" s="38" t="str">
        <f t="shared" si="4"/>
        <v/>
      </c>
      <c r="Q35" s="51" t="str">
        <f t="shared" si="5"/>
        <v/>
      </c>
      <c r="R35" s="51" t="str">
        <f t="shared" si="6"/>
        <v/>
      </c>
      <c r="S35" s="51" t="str">
        <f t="shared" si="7"/>
        <v/>
      </c>
      <c r="T35" s="52" t="str">
        <f t="shared" si="8"/>
        <v/>
      </c>
      <c r="U35" s="51" t="str">
        <f t="shared" si="9"/>
        <v/>
      </c>
      <c r="V35" s="38" t="str">
        <f t="shared" si="10"/>
        <v/>
      </c>
      <c r="W35" s="38" t="str">
        <f t="shared" si="11"/>
        <v/>
      </c>
      <c r="X35" s="28" t="str">
        <f>IFERROR((G35/G35)*SUMIF(Inputs!C:C,$C35,Inputs!BO:BO),"")</f>
        <v/>
      </c>
      <c r="Y35" s="38" t="str">
        <f>IFERROR((G35/G35)*SUMIF(Inputs!C:C,$C35,Inputs!BM:BM)+SUMIF(Inputs!C:C,$C35,Inputs!BV:BV)+SUMIF(Inputs!C:C,$C35,Inputs!BZ:BZ),"")</f>
        <v/>
      </c>
      <c r="Z35" s="20" t="str">
        <f>IFERROR((G35/G35)*SUMIF(Inputs!C:C,$C35,Inputs!BN:BN)+SUMIF(Inputs!C:C,$C35,Inputs!BW:BW)+SUMIF(Inputs!C:C,$C35,Inputs!CB:CB),"")</f>
        <v/>
      </c>
      <c r="AA35" s="38" t="str">
        <f>IFERROR((G35/G35)*SUMIF(Inputs!C:C,$C35,Inputs!BL:BL)+SUMIF(Inputs!C:C,$C35,Inputs!BU:BU)+SUMIF(Inputs!C:C,$C35,Inputs!CA:CA),"")</f>
        <v/>
      </c>
      <c r="AB35" s="20" t="str">
        <f>IFERROR((G35/G35)*SUMIF(Inputs!C:C,$C35,Inputs!BJ:BJ),"")</f>
        <v/>
      </c>
      <c r="AC35" s="50" t="str">
        <f t="shared" si="12"/>
        <v/>
      </c>
      <c r="AD35" s="20" t="str">
        <f>IFERROR((G35/G35)*SUMIF(Inputs!C:C,$C35,Inputs!CD:CD),"")</f>
        <v/>
      </c>
      <c r="AE35" s="20" t="str">
        <f>IFERROR((G35/G35)*SUMIF(Inputs!C:C,$C35,Inputs!BP:BP),"")</f>
        <v/>
      </c>
      <c r="AF35" s="55" t="str">
        <f>IFERROR(VLOOKUP($B35,Inputs!$B$14:$CF$112,9,FALSE),"")</f>
        <v/>
      </c>
      <c r="AG35" s="1"/>
    </row>
    <row r="36" spans="1:33" ht="15" customHeight="1" x14ac:dyDescent="0.3">
      <c r="A36" s="5"/>
      <c r="B36" s="417" t="s">
        <v>3121</v>
      </c>
      <c r="C36" s="18" t="str">
        <f>IFERROR(VLOOKUP($B36,Inputs!$B$14:$CF$112,2,FALSE),"")</f>
        <v/>
      </c>
      <c r="D36" s="16" t="str">
        <f>IFERROR(VLOOKUP($B36,Inputs!$B$14:$CF$112,4,FALSE),"")</f>
        <v/>
      </c>
      <c r="E36" s="16" t="str">
        <f>IFERROR(VLOOKUP($B36,Inputs!$B$14:$CF$112,5,FALSE),"")</f>
        <v/>
      </c>
      <c r="F36" s="19" t="str">
        <f t="shared" si="0"/>
        <v/>
      </c>
      <c r="G36" s="19" t="str">
        <f>IFERROR(VLOOKUP($B36,Inputs!$B$14:$CF$112,6,FALSE),"")</f>
        <v/>
      </c>
      <c r="H36" s="19" t="str">
        <f>IFERROR(VLOOKUP($B36,Inputs!$B$14:$CF$112,7,FALSE),"")</f>
        <v/>
      </c>
      <c r="I36" s="19" t="str">
        <f>IFERROR(VLOOKUP($B36,Inputs!$B$14:$CF$112,8,FALSE),"")</f>
        <v/>
      </c>
      <c r="J36" s="28" t="str">
        <f>IFERROR((G36/(G36+H36))*SUMIF(Inputs!C:C,C36,Inputs!BK:BK)+SUMIF(Inputs!C:C,C36,Inputs!BT:BT)+SUMIF(Inputs!C:C,C36,Inputs!BY:BY)+SUMIF(Inputs!C:C,C36,Inputs!CF:CF),"")</f>
        <v/>
      </c>
      <c r="K36" s="20" t="str">
        <f>IFERROR((G36/G36)*SUMIF(Inputs!C:C,C36,Inputs!BK:BK)+SUMIF(Inputs!C:C,C36,Inputs!BT:BT)+SUMIF(Inputs!C:C,C36,Inputs!BY:BY)+SUMIF(Inputs!C:C,C36,Inputs!CF:CF),"")</f>
        <v/>
      </c>
      <c r="L36" s="46" t="str">
        <f t="shared" si="1"/>
        <v/>
      </c>
      <c r="M36" s="46" t="str">
        <f t="shared" si="2"/>
        <v/>
      </c>
      <c r="N36" s="44" t="str">
        <f>IFERROR((G36/G36)*SUMIF(Inputs!C:C,$C36,Inputs!BE:BE),"")</f>
        <v/>
      </c>
      <c r="O36" s="38" t="str">
        <f t="shared" si="3"/>
        <v/>
      </c>
      <c r="P36" s="38" t="str">
        <f t="shared" si="4"/>
        <v/>
      </c>
      <c r="Q36" s="51" t="str">
        <f t="shared" si="5"/>
        <v/>
      </c>
      <c r="R36" s="51" t="str">
        <f t="shared" si="6"/>
        <v/>
      </c>
      <c r="S36" s="51" t="str">
        <f t="shared" si="7"/>
        <v/>
      </c>
      <c r="T36" s="52" t="str">
        <f t="shared" si="8"/>
        <v/>
      </c>
      <c r="U36" s="51" t="str">
        <f t="shared" si="9"/>
        <v/>
      </c>
      <c r="V36" s="38" t="str">
        <f t="shared" si="10"/>
        <v/>
      </c>
      <c r="W36" s="38" t="str">
        <f t="shared" si="11"/>
        <v/>
      </c>
      <c r="X36" s="28" t="str">
        <f>IFERROR((G36/G36)*SUMIF(Inputs!C:C,$C36,Inputs!BO:BO),"")</f>
        <v/>
      </c>
      <c r="Y36" s="38" t="str">
        <f>IFERROR((G36/G36)*SUMIF(Inputs!C:C,$C36,Inputs!BM:BM)+SUMIF(Inputs!C:C,$C36,Inputs!BV:BV)+SUMIF(Inputs!C:C,$C36,Inputs!BZ:BZ),"")</f>
        <v/>
      </c>
      <c r="Z36" s="20" t="str">
        <f>IFERROR((G36/G36)*SUMIF(Inputs!C:C,$C36,Inputs!BN:BN)+SUMIF(Inputs!C:C,$C36,Inputs!BW:BW)+SUMIF(Inputs!C:C,$C36,Inputs!CB:CB),"")</f>
        <v/>
      </c>
      <c r="AA36" s="38" t="str">
        <f>IFERROR((G36/G36)*SUMIF(Inputs!C:C,$C36,Inputs!BL:BL)+SUMIF(Inputs!C:C,$C36,Inputs!BU:BU)+SUMIF(Inputs!C:C,$C36,Inputs!CA:CA),"")</f>
        <v/>
      </c>
      <c r="AB36" s="20" t="str">
        <f>IFERROR((G36/G36)*SUMIF(Inputs!C:C,$C36,Inputs!BJ:BJ),"")</f>
        <v/>
      </c>
      <c r="AC36" s="50" t="str">
        <f t="shared" si="12"/>
        <v/>
      </c>
      <c r="AD36" s="20" t="str">
        <f>IFERROR((G36/G36)*SUMIF(Inputs!C:C,$C36,Inputs!CD:CD),"")</f>
        <v/>
      </c>
      <c r="AE36" s="20" t="str">
        <f>IFERROR((G36/G36)*SUMIF(Inputs!C:C,$C36,Inputs!BP:BP),"")</f>
        <v/>
      </c>
      <c r="AF36" s="55" t="str">
        <f>IFERROR(VLOOKUP($B36,Inputs!$B$14:$CF$112,9,FALSE),"")</f>
        <v/>
      </c>
      <c r="AG36" s="1"/>
    </row>
    <row r="37" spans="1:33" ht="15" customHeight="1" x14ac:dyDescent="0.3">
      <c r="A37" s="5"/>
      <c r="B37" s="417" t="s">
        <v>3122</v>
      </c>
      <c r="C37" s="18" t="str">
        <f>IFERROR(VLOOKUP($B37,Inputs!$B$14:$CF$112,2,FALSE),"")</f>
        <v/>
      </c>
      <c r="D37" s="16" t="str">
        <f>IFERROR(VLOOKUP($B37,Inputs!$B$14:$CF$112,4,FALSE),"")</f>
        <v/>
      </c>
      <c r="E37" s="16" t="str">
        <f>IFERROR(VLOOKUP($B37,Inputs!$B$14:$CF$112,5,FALSE),"")</f>
        <v/>
      </c>
      <c r="F37" s="19" t="str">
        <f t="shared" si="0"/>
        <v/>
      </c>
      <c r="G37" s="19" t="str">
        <f>IFERROR(VLOOKUP($B37,Inputs!$B$14:$CF$112,6,FALSE),"")</f>
        <v/>
      </c>
      <c r="H37" s="19" t="str">
        <f>IFERROR(VLOOKUP($B37,Inputs!$B$14:$CF$112,7,FALSE),"")</f>
        <v/>
      </c>
      <c r="I37" s="19" t="str">
        <f>IFERROR(VLOOKUP($B37,Inputs!$B$14:$CF$112,8,FALSE),"")</f>
        <v/>
      </c>
      <c r="J37" s="28" t="str">
        <f>IFERROR((G37/(G37+H37))*SUMIF(Inputs!C:C,C37,Inputs!BK:BK)+SUMIF(Inputs!C:C,C37,Inputs!BT:BT)+SUMIF(Inputs!C:C,C37,Inputs!BY:BY)+SUMIF(Inputs!C:C,C37,Inputs!CF:CF),"")</f>
        <v/>
      </c>
      <c r="K37" s="20" t="str">
        <f>IFERROR((G37/G37)*SUMIF(Inputs!C:C,C37,Inputs!BK:BK)+SUMIF(Inputs!C:C,C37,Inputs!BT:BT)+SUMIF(Inputs!C:C,C37,Inputs!BY:BY)+SUMIF(Inputs!C:C,C37,Inputs!CF:CF),"")</f>
        <v/>
      </c>
      <c r="L37" s="46" t="str">
        <f t="shared" si="1"/>
        <v/>
      </c>
      <c r="M37" s="46" t="str">
        <f t="shared" si="2"/>
        <v/>
      </c>
      <c r="N37" s="44" t="str">
        <f>IFERROR((G37/G37)*SUMIF(Inputs!C:C,$C37,Inputs!BE:BE),"")</f>
        <v/>
      </c>
      <c r="O37" s="38" t="str">
        <f t="shared" si="3"/>
        <v/>
      </c>
      <c r="P37" s="38" t="str">
        <f t="shared" si="4"/>
        <v/>
      </c>
      <c r="Q37" s="51" t="str">
        <f t="shared" si="5"/>
        <v/>
      </c>
      <c r="R37" s="51" t="str">
        <f t="shared" si="6"/>
        <v/>
      </c>
      <c r="S37" s="51" t="str">
        <f t="shared" si="7"/>
        <v/>
      </c>
      <c r="T37" s="52" t="str">
        <f t="shared" si="8"/>
        <v/>
      </c>
      <c r="U37" s="51" t="str">
        <f t="shared" si="9"/>
        <v/>
      </c>
      <c r="V37" s="38" t="str">
        <f t="shared" si="10"/>
        <v/>
      </c>
      <c r="W37" s="38" t="str">
        <f t="shared" si="11"/>
        <v/>
      </c>
      <c r="X37" s="28" t="str">
        <f>IFERROR((G37/G37)*SUMIF(Inputs!C:C,$C37,Inputs!BO:BO),"")</f>
        <v/>
      </c>
      <c r="Y37" s="38" t="str">
        <f>IFERROR((G37/G37)*SUMIF(Inputs!C:C,$C37,Inputs!BM:BM)+SUMIF(Inputs!C:C,$C37,Inputs!BV:BV)+SUMIF(Inputs!C:C,$C37,Inputs!BZ:BZ),"")</f>
        <v/>
      </c>
      <c r="Z37" s="20" t="str">
        <f>IFERROR((G37/G37)*SUMIF(Inputs!C:C,$C37,Inputs!BN:BN)+SUMIF(Inputs!C:C,$C37,Inputs!BW:BW)+SUMIF(Inputs!C:C,$C37,Inputs!CB:CB),"")</f>
        <v/>
      </c>
      <c r="AA37" s="38" t="str">
        <f>IFERROR((G37/G37)*SUMIF(Inputs!C:C,$C37,Inputs!BL:BL)+SUMIF(Inputs!C:C,$C37,Inputs!BU:BU)+SUMIF(Inputs!C:C,$C37,Inputs!CA:CA),"")</f>
        <v/>
      </c>
      <c r="AB37" s="20" t="str">
        <f>IFERROR((G37/G37)*SUMIF(Inputs!C:C,$C37,Inputs!BJ:BJ),"")</f>
        <v/>
      </c>
      <c r="AC37" s="50" t="str">
        <f t="shared" si="12"/>
        <v/>
      </c>
      <c r="AD37" s="20" t="str">
        <f>IFERROR((G37/G37)*SUMIF(Inputs!C:C,$C37,Inputs!CD:CD),"")</f>
        <v/>
      </c>
      <c r="AE37" s="20" t="str">
        <f>IFERROR((G37/G37)*SUMIF(Inputs!C:C,$C37,Inputs!BP:BP),"")</f>
        <v/>
      </c>
      <c r="AF37" s="55" t="str">
        <f>IFERROR(VLOOKUP($B37,Inputs!$B$14:$CF$112,9,FALSE),"")</f>
        <v/>
      </c>
      <c r="AG37" s="1"/>
    </row>
    <row r="38" spans="1:33" ht="15" customHeight="1" x14ac:dyDescent="0.3">
      <c r="A38" s="5"/>
      <c r="B38" s="417" t="s">
        <v>3123</v>
      </c>
      <c r="C38" s="18" t="str">
        <f>IFERROR(VLOOKUP($B38,Inputs!$B$14:$CF$112,2,FALSE),"")</f>
        <v/>
      </c>
      <c r="D38" s="16" t="str">
        <f>IFERROR(VLOOKUP($B38,Inputs!$B$14:$CF$112,4,FALSE),"")</f>
        <v/>
      </c>
      <c r="E38" s="16" t="str">
        <f>IFERROR(VLOOKUP($B38,Inputs!$B$14:$CF$112,5,FALSE),"")</f>
        <v/>
      </c>
      <c r="F38" s="19" t="str">
        <f t="shared" si="0"/>
        <v/>
      </c>
      <c r="G38" s="19" t="str">
        <f>IFERROR(VLOOKUP($B38,Inputs!$B$14:$CF$112,6,FALSE),"")</f>
        <v/>
      </c>
      <c r="H38" s="19" t="str">
        <f>IFERROR(VLOOKUP($B38,Inputs!$B$14:$CF$112,7,FALSE),"")</f>
        <v/>
      </c>
      <c r="I38" s="19" t="str">
        <f>IFERROR(VLOOKUP($B38,Inputs!$B$14:$CF$112,8,FALSE),"")</f>
        <v/>
      </c>
      <c r="J38" s="28" t="str">
        <f>IFERROR((G38/(G38+H38))*SUMIF(Inputs!C:C,C38,Inputs!BK:BK)+SUMIF(Inputs!C:C,C38,Inputs!BT:BT)+SUMIF(Inputs!C:C,C38,Inputs!BY:BY)+SUMIF(Inputs!C:C,C38,Inputs!CF:CF),"")</f>
        <v/>
      </c>
      <c r="K38" s="20" t="str">
        <f>IFERROR((G38/G38)*SUMIF(Inputs!C:C,C38,Inputs!BK:BK)+SUMIF(Inputs!C:C,C38,Inputs!BT:BT)+SUMIF(Inputs!C:C,C38,Inputs!BY:BY)+SUMIF(Inputs!C:C,C38,Inputs!CF:CF),"")</f>
        <v/>
      </c>
      <c r="L38" s="46" t="str">
        <f t="shared" si="1"/>
        <v/>
      </c>
      <c r="M38" s="46" t="str">
        <f t="shared" si="2"/>
        <v/>
      </c>
      <c r="N38" s="44" t="str">
        <f>IFERROR((G38/G38)*SUMIF(Inputs!C:C,$C38,Inputs!BE:BE),"")</f>
        <v/>
      </c>
      <c r="O38" s="38" t="str">
        <f t="shared" si="3"/>
        <v/>
      </c>
      <c r="P38" s="38" t="str">
        <f t="shared" si="4"/>
        <v/>
      </c>
      <c r="Q38" s="51" t="str">
        <f t="shared" si="5"/>
        <v/>
      </c>
      <c r="R38" s="51" t="str">
        <f t="shared" si="6"/>
        <v/>
      </c>
      <c r="S38" s="51" t="str">
        <f t="shared" si="7"/>
        <v/>
      </c>
      <c r="T38" s="52" t="str">
        <f t="shared" si="8"/>
        <v/>
      </c>
      <c r="U38" s="51" t="str">
        <f t="shared" si="9"/>
        <v/>
      </c>
      <c r="V38" s="38" t="str">
        <f t="shared" si="10"/>
        <v/>
      </c>
      <c r="W38" s="38" t="str">
        <f t="shared" si="11"/>
        <v/>
      </c>
      <c r="X38" s="28" t="str">
        <f>IFERROR((G38/G38)*SUMIF(Inputs!C:C,$C38,Inputs!BO:BO),"")</f>
        <v/>
      </c>
      <c r="Y38" s="38" t="str">
        <f>IFERROR((G38/G38)*SUMIF(Inputs!C:C,$C38,Inputs!BM:BM)+SUMIF(Inputs!C:C,$C38,Inputs!BV:BV)+SUMIF(Inputs!C:C,$C38,Inputs!BZ:BZ),"")</f>
        <v/>
      </c>
      <c r="Z38" s="20" t="str">
        <f>IFERROR((G38/G38)*SUMIF(Inputs!C:C,$C38,Inputs!BN:BN)+SUMIF(Inputs!C:C,$C38,Inputs!BW:BW)+SUMIF(Inputs!C:C,$C38,Inputs!CB:CB),"")</f>
        <v/>
      </c>
      <c r="AA38" s="38" t="str">
        <f>IFERROR((G38/G38)*SUMIF(Inputs!C:C,$C38,Inputs!BL:BL)+SUMIF(Inputs!C:C,$C38,Inputs!BU:BU)+SUMIF(Inputs!C:C,$C38,Inputs!CA:CA),"")</f>
        <v/>
      </c>
      <c r="AB38" s="20" t="str">
        <f>IFERROR((G38/G38)*SUMIF(Inputs!C:C,$C38,Inputs!BJ:BJ),"")</f>
        <v/>
      </c>
      <c r="AC38" s="50" t="str">
        <f t="shared" si="12"/>
        <v/>
      </c>
      <c r="AD38" s="20" t="str">
        <f>IFERROR((G38/G38)*SUMIF(Inputs!C:C,$C38,Inputs!CD:CD),"")</f>
        <v/>
      </c>
      <c r="AE38" s="20" t="str">
        <f>IFERROR((G38/G38)*SUMIF(Inputs!C:C,$C38,Inputs!BP:BP),"")</f>
        <v/>
      </c>
      <c r="AF38" s="55" t="str">
        <f>IFERROR(VLOOKUP($B38,Inputs!$B$14:$CF$112,9,FALSE),"")</f>
        <v/>
      </c>
      <c r="AG38" s="1"/>
    </row>
    <row r="39" spans="1:33" ht="15" customHeight="1" x14ac:dyDescent="0.3">
      <c r="A39" s="2"/>
      <c r="B39" s="417" t="s">
        <v>3124</v>
      </c>
      <c r="C39" s="18" t="str">
        <f>IFERROR(VLOOKUP($B39,Inputs!$B$14:$CF$112,2,FALSE),"")</f>
        <v/>
      </c>
      <c r="D39" s="16" t="str">
        <f>IFERROR(VLOOKUP($B39,Inputs!$B$14:$CF$112,4,FALSE),"")</f>
        <v/>
      </c>
      <c r="E39" s="16" t="str">
        <f>IFERROR(VLOOKUP($B39,Inputs!$B$14:$CF$112,5,FALSE),"")</f>
        <v/>
      </c>
      <c r="F39" s="19" t="str">
        <f t="shared" si="0"/>
        <v/>
      </c>
      <c r="G39" s="19" t="str">
        <f>IFERROR(VLOOKUP($B39,Inputs!$B$14:$CF$112,6,FALSE),"")</f>
        <v/>
      </c>
      <c r="H39" s="19" t="str">
        <f>IFERROR(VLOOKUP($B39,Inputs!$B$14:$CF$112,7,FALSE),"")</f>
        <v/>
      </c>
      <c r="I39" s="19" t="str">
        <f>IFERROR(VLOOKUP($B39,Inputs!$B$14:$CF$112,8,FALSE),"")</f>
        <v/>
      </c>
      <c r="J39" s="28" t="str">
        <f>IFERROR((G39/(G39+H39))*SUMIF(Inputs!C:C,C39,Inputs!BK:BK)+SUMIF(Inputs!C:C,C39,Inputs!BT:BT)+SUMIF(Inputs!C:C,C39,Inputs!BY:BY)+SUMIF(Inputs!C:C,C39,Inputs!CF:CF),"")</f>
        <v/>
      </c>
      <c r="K39" s="20" t="str">
        <f>IFERROR((G39/G39)*SUMIF(Inputs!C:C,C39,Inputs!BK:BK)+SUMIF(Inputs!C:C,C39,Inputs!BT:BT)+SUMIF(Inputs!C:C,C39,Inputs!BY:BY)+SUMIF(Inputs!C:C,C39,Inputs!CF:CF),"")</f>
        <v/>
      </c>
      <c r="L39" s="46" t="str">
        <f t="shared" si="1"/>
        <v/>
      </c>
      <c r="M39" s="46" t="str">
        <f t="shared" si="2"/>
        <v/>
      </c>
      <c r="N39" s="44" t="str">
        <f>IFERROR((G39/G39)*SUMIF(Inputs!C:C,$C39,Inputs!BE:BE),"")</f>
        <v/>
      </c>
      <c r="O39" s="38" t="str">
        <f t="shared" si="3"/>
        <v/>
      </c>
      <c r="P39" s="38" t="str">
        <f t="shared" si="4"/>
        <v/>
      </c>
      <c r="Q39" s="51" t="str">
        <f t="shared" si="5"/>
        <v/>
      </c>
      <c r="R39" s="51" t="str">
        <f t="shared" si="6"/>
        <v/>
      </c>
      <c r="S39" s="51" t="str">
        <f t="shared" si="7"/>
        <v/>
      </c>
      <c r="T39" s="52" t="str">
        <f t="shared" si="8"/>
        <v/>
      </c>
      <c r="U39" s="51" t="str">
        <f t="shared" si="9"/>
        <v/>
      </c>
      <c r="V39" s="38" t="str">
        <f t="shared" si="10"/>
        <v/>
      </c>
      <c r="W39" s="38" t="str">
        <f t="shared" si="11"/>
        <v/>
      </c>
      <c r="X39" s="28" t="str">
        <f>IFERROR((G39/G39)*SUMIF(Inputs!C:C,$C39,Inputs!BO:BO),"")</f>
        <v/>
      </c>
      <c r="Y39" s="38" t="str">
        <f>IFERROR((G39/G39)*SUMIF(Inputs!C:C,$C39,Inputs!BM:BM)+SUMIF(Inputs!C:C,$C39,Inputs!BV:BV)+SUMIF(Inputs!C:C,$C39,Inputs!BZ:BZ),"")</f>
        <v/>
      </c>
      <c r="Z39" s="20" t="str">
        <f>IFERROR((G39/G39)*SUMIF(Inputs!C:C,$C39,Inputs!BN:BN)+SUMIF(Inputs!C:C,$C39,Inputs!BW:BW)+SUMIF(Inputs!C:C,$C39,Inputs!CB:CB),"")</f>
        <v/>
      </c>
      <c r="AA39" s="38" t="str">
        <f>IFERROR((G39/G39)*SUMIF(Inputs!C:C,$C39,Inputs!BL:BL)+SUMIF(Inputs!C:C,$C39,Inputs!BU:BU)+SUMIF(Inputs!C:C,$C39,Inputs!CA:CA),"")</f>
        <v/>
      </c>
      <c r="AB39" s="20" t="str">
        <f>IFERROR((G39/G39)*SUMIF(Inputs!C:C,$C39,Inputs!BJ:BJ),"")</f>
        <v/>
      </c>
      <c r="AC39" s="50" t="str">
        <f t="shared" si="12"/>
        <v/>
      </c>
      <c r="AD39" s="20" t="str">
        <f>IFERROR((G39/G39)*SUMIF(Inputs!C:C,$C39,Inputs!CD:CD),"")</f>
        <v/>
      </c>
      <c r="AE39" s="20" t="str">
        <f>IFERROR((G39/G39)*SUMIF(Inputs!C:C,$C39,Inputs!BP:BP),"")</f>
        <v/>
      </c>
      <c r="AF39" s="55" t="str">
        <f>IFERROR(VLOOKUP($B39,Inputs!$B$14:$CF$112,9,FALSE),"")</f>
        <v/>
      </c>
      <c r="AG39" s="1"/>
    </row>
    <row r="40" spans="1:33" ht="15" customHeight="1" x14ac:dyDescent="0.3">
      <c r="A40" s="2"/>
      <c r="B40" s="417" t="s">
        <v>3125</v>
      </c>
      <c r="C40" s="18" t="str">
        <f>IFERROR(VLOOKUP($B40,Inputs!$B$14:$CF$112,2,FALSE),"")</f>
        <v/>
      </c>
      <c r="D40" s="16" t="str">
        <f>IFERROR(VLOOKUP($B40,Inputs!$B$14:$CF$112,4,FALSE),"")</f>
        <v/>
      </c>
      <c r="E40" s="16" t="str">
        <f>IFERROR(VLOOKUP($B40,Inputs!$B$14:$CF$112,5,FALSE),"")</f>
        <v/>
      </c>
      <c r="F40" s="19" t="str">
        <f t="shared" si="0"/>
        <v/>
      </c>
      <c r="G40" s="19" t="str">
        <f>IFERROR(VLOOKUP($B40,Inputs!$B$14:$CF$112,6,FALSE),"")</f>
        <v/>
      </c>
      <c r="H40" s="19" t="str">
        <f>IFERROR(VLOOKUP($B40,Inputs!$B$14:$CF$112,7,FALSE),"")</f>
        <v/>
      </c>
      <c r="I40" s="19" t="str">
        <f>IFERROR(VLOOKUP($B40,Inputs!$B$14:$CF$112,8,FALSE),"")</f>
        <v/>
      </c>
      <c r="J40" s="28" t="str">
        <f>IFERROR((G40/(G40+H40))*SUMIF(Inputs!C:C,C40,Inputs!BK:BK)+SUMIF(Inputs!C:C,C40,Inputs!BT:BT)+SUMIF(Inputs!C:C,C40,Inputs!BY:BY)+SUMIF(Inputs!C:C,C40,Inputs!CF:CF),"")</f>
        <v/>
      </c>
      <c r="K40" s="20" t="str">
        <f>IFERROR((G40/G40)*SUMIF(Inputs!C:C,C40,Inputs!BK:BK)+SUMIF(Inputs!C:C,C40,Inputs!BT:BT)+SUMIF(Inputs!C:C,C40,Inputs!BY:BY)+SUMIF(Inputs!C:C,C40,Inputs!CF:CF),"")</f>
        <v/>
      </c>
      <c r="L40" s="46" t="str">
        <f t="shared" si="1"/>
        <v/>
      </c>
      <c r="M40" s="46" t="str">
        <f t="shared" si="2"/>
        <v/>
      </c>
      <c r="N40" s="44" t="str">
        <f>IFERROR((G40/G40)*SUMIF(Inputs!C:C,$C40,Inputs!BE:BE),"")</f>
        <v/>
      </c>
      <c r="O40" s="38" t="str">
        <f t="shared" si="3"/>
        <v/>
      </c>
      <c r="P40" s="38" t="str">
        <f t="shared" si="4"/>
        <v/>
      </c>
      <c r="Q40" s="51" t="str">
        <f t="shared" si="5"/>
        <v/>
      </c>
      <c r="R40" s="51" t="str">
        <f t="shared" si="6"/>
        <v/>
      </c>
      <c r="S40" s="51" t="str">
        <f t="shared" si="7"/>
        <v/>
      </c>
      <c r="T40" s="52" t="str">
        <f t="shared" si="8"/>
        <v/>
      </c>
      <c r="U40" s="51" t="str">
        <f t="shared" si="9"/>
        <v/>
      </c>
      <c r="V40" s="38" t="str">
        <f t="shared" si="10"/>
        <v/>
      </c>
      <c r="W40" s="38" t="str">
        <f t="shared" si="11"/>
        <v/>
      </c>
      <c r="X40" s="28" t="str">
        <f>IFERROR((G40/G40)*SUMIF(Inputs!C:C,$C40,Inputs!BO:BO),"")</f>
        <v/>
      </c>
      <c r="Y40" s="38" t="str">
        <f>IFERROR((G40/G40)*SUMIF(Inputs!C:C,$C40,Inputs!BM:BM)+SUMIF(Inputs!C:C,$C40,Inputs!BV:BV)+SUMIF(Inputs!C:C,$C40,Inputs!BZ:BZ),"")</f>
        <v/>
      </c>
      <c r="Z40" s="20" t="str">
        <f>IFERROR((G40/G40)*SUMIF(Inputs!C:C,$C40,Inputs!BN:BN)+SUMIF(Inputs!C:C,$C40,Inputs!BW:BW)+SUMIF(Inputs!C:C,$C40,Inputs!CB:CB),"")</f>
        <v/>
      </c>
      <c r="AA40" s="38" t="str">
        <f>IFERROR((G40/G40)*SUMIF(Inputs!C:C,$C40,Inputs!BL:BL)+SUMIF(Inputs!C:C,$C40,Inputs!BU:BU)+SUMIF(Inputs!C:C,$C40,Inputs!CA:CA),"")</f>
        <v/>
      </c>
      <c r="AB40" s="20" t="str">
        <f>IFERROR((G40/G40)*SUMIF(Inputs!C:C,$C40,Inputs!BJ:BJ),"")</f>
        <v/>
      </c>
      <c r="AC40" s="50" t="str">
        <f t="shared" si="12"/>
        <v/>
      </c>
      <c r="AD40" s="20" t="str">
        <f>IFERROR((G40/G40)*SUMIF(Inputs!C:C,$C40,Inputs!CD:CD),"")</f>
        <v/>
      </c>
      <c r="AE40" s="20" t="str">
        <f>IFERROR((G40/G40)*SUMIF(Inputs!C:C,$C40,Inputs!BP:BP),"")</f>
        <v/>
      </c>
      <c r="AF40" s="55" t="str">
        <f>IFERROR(VLOOKUP($B40,Inputs!$B$14:$CF$112,9,FALSE),"")</f>
        <v/>
      </c>
      <c r="AG40" s="1"/>
    </row>
    <row r="41" spans="1:33" ht="15" customHeight="1" x14ac:dyDescent="0.3">
      <c r="A41" s="3"/>
      <c r="B41" s="417" t="s">
        <v>3126</v>
      </c>
      <c r="C41" s="18" t="str">
        <f>IFERROR(VLOOKUP($B41,Inputs!$B$14:$CF$112,2,FALSE),"")</f>
        <v/>
      </c>
      <c r="D41" s="16" t="str">
        <f>IFERROR(VLOOKUP($B41,Inputs!$B$14:$CF$112,4,FALSE),"")</f>
        <v/>
      </c>
      <c r="E41" s="16" t="str">
        <f>IFERROR(VLOOKUP($B41,Inputs!$B$14:$CF$112,5,FALSE),"")</f>
        <v/>
      </c>
      <c r="F41" s="19" t="str">
        <f t="shared" si="0"/>
        <v/>
      </c>
      <c r="G41" s="19" t="str">
        <f>IFERROR(VLOOKUP($B41,Inputs!$B$14:$CF$112,6,FALSE),"")</f>
        <v/>
      </c>
      <c r="H41" s="19" t="str">
        <f>IFERROR(VLOOKUP($B41,Inputs!$B$14:$CF$112,7,FALSE),"")</f>
        <v/>
      </c>
      <c r="I41" s="19" t="str">
        <f>IFERROR(VLOOKUP($B41,Inputs!$B$14:$CF$112,8,FALSE),"")</f>
        <v/>
      </c>
      <c r="J41" s="28" t="str">
        <f>IFERROR((G41/(G41+H41))*SUMIF(Inputs!C:C,C41,Inputs!BK:BK)+SUMIF(Inputs!C:C,C41,Inputs!BT:BT)+SUMIF(Inputs!C:C,C41,Inputs!BY:BY)+SUMIF(Inputs!C:C,C41,Inputs!CF:CF),"")</f>
        <v/>
      </c>
      <c r="K41" s="20" t="str">
        <f>IFERROR((G41/G41)*SUMIF(Inputs!C:C,C41,Inputs!BK:BK)+SUMIF(Inputs!C:C,C41,Inputs!BT:BT)+SUMIF(Inputs!C:C,C41,Inputs!BY:BY)+SUMIF(Inputs!C:C,C41,Inputs!CF:CF),"")</f>
        <v/>
      </c>
      <c r="L41" s="46" t="str">
        <f t="shared" si="1"/>
        <v/>
      </c>
      <c r="M41" s="46" t="str">
        <f t="shared" si="2"/>
        <v/>
      </c>
      <c r="N41" s="44" t="str">
        <f>IFERROR((G41/G41)*SUMIF(Inputs!C:C,$C41,Inputs!BE:BE),"")</f>
        <v/>
      </c>
      <c r="O41" s="38" t="str">
        <f t="shared" si="3"/>
        <v/>
      </c>
      <c r="P41" s="38" t="str">
        <f t="shared" si="4"/>
        <v/>
      </c>
      <c r="Q41" s="51" t="str">
        <f t="shared" si="5"/>
        <v/>
      </c>
      <c r="R41" s="51" t="str">
        <f t="shared" si="6"/>
        <v/>
      </c>
      <c r="S41" s="51" t="str">
        <f t="shared" si="7"/>
        <v/>
      </c>
      <c r="T41" s="52" t="str">
        <f t="shared" si="8"/>
        <v/>
      </c>
      <c r="U41" s="51" t="str">
        <f t="shared" si="9"/>
        <v/>
      </c>
      <c r="V41" s="38" t="str">
        <f t="shared" si="10"/>
        <v/>
      </c>
      <c r="W41" s="38" t="str">
        <f t="shared" si="11"/>
        <v/>
      </c>
      <c r="X41" s="28" t="str">
        <f>IFERROR((G41/G41)*SUMIF(Inputs!C:C,$C41,Inputs!BO:BO),"")</f>
        <v/>
      </c>
      <c r="Y41" s="38" t="str">
        <f>IFERROR((G41/G41)*SUMIF(Inputs!C:C,$C41,Inputs!BM:BM)+SUMIF(Inputs!C:C,$C41,Inputs!BV:BV)+SUMIF(Inputs!C:C,$C41,Inputs!BZ:BZ),"")</f>
        <v/>
      </c>
      <c r="Z41" s="20" t="str">
        <f>IFERROR((G41/G41)*SUMIF(Inputs!C:C,$C41,Inputs!BN:BN)+SUMIF(Inputs!C:C,$C41,Inputs!BW:BW)+SUMIF(Inputs!C:C,$C41,Inputs!CB:CB),"")</f>
        <v/>
      </c>
      <c r="AA41" s="38" t="str">
        <f>IFERROR((G41/G41)*SUMIF(Inputs!C:C,$C41,Inputs!BL:BL)+SUMIF(Inputs!C:C,$C41,Inputs!BU:BU)+SUMIF(Inputs!C:C,$C41,Inputs!CA:CA),"")</f>
        <v/>
      </c>
      <c r="AB41" s="20" t="str">
        <f>IFERROR((G41/G41)*SUMIF(Inputs!C:C,$C41,Inputs!BJ:BJ),"")</f>
        <v/>
      </c>
      <c r="AC41" s="50" t="str">
        <f t="shared" si="12"/>
        <v/>
      </c>
      <c r="AD41" s="20" t="str">
        <f>IFERROR((G41/G41)*SUMIF(Inputs!C:C,$C41,Inputs!CD:CD),"")</f>
        <v/>
      </c>
      <c r="AE41" s="20" t="str">
        <f>IFERROR((G41/G41)*SUMIF(Inputs!C:C,$C41,Inputs!BP:BP),"")</f>
        <v/>
      </c>
      <c r="AF41" s="55" t="str">
        <f>IFERROR(VLOOKUP($B41,Inputs!$B$14:$CF$112,9,FALSE),"")</f>
        <v/>
      </c>
      <c r="AG41" s="1"/>
    </row>
    <row r="42" spans="1:33" ht="15" customHeight="1" x14ac:dyDescent="0.3">
      <c r="A42" s="4"/>
      <c r="B42" s="417" t="s">
        <v>3127</v>
      </c>
      <c r="C42" s="18" t="str">
        <f>IFERROR(VLOOKUP($B42,Inputs!$B$14:$CF$112,2,FALSE),"")</f>
        <v/>
      </c>
      <c r="D42" s="16" t="str">
        <f>IFERROR(VLOOKUP($B42,Inputs!$B$14:$CF$112,4,FALSE),"")</f>
        <v/>
      </c>
      <c r="E42" s="16" t="str">
        <f>IFERROR(VLOOKUP($B42,Inputs!$B$14:$CF$112,5,FALSE),"")</f>
        <v/>
      </c>
      <c r="F42" s="19" t="str">
        <f t="shared" si="0"/>
        <v/>
      </c>
      <c r="G42" s="19" t="str">
        <f>IFERROR(VLOOKUP($B42,Inputs!$B$14:$CF$112,6,FALSE),"")</f>
        <v/>
      </c>
      <c r="H42" s="19" t="str">
        <f>IFERROR(VLOOKUP($B42,Inputs!$B$14:$CF$112,7,FALSE),"")</f>
        <v/>
      </c>
      <c r="I42" s="19" t="str">
        <f>IFERROR(VLOOKUP($B42,Inputs!$B$14:$CF$112,8,FALSE),"")</f>
        <v/>
      </c>
      <c r="J42" s="28" t="str">
        <f>IFERROR((G42/(G42+H42))*SUMIF(Inputs!C:C,C42,Inputs!BK:BK)+SUMIF(Inputs!C:C,C42,Inputs!BT:BT)+SUMIF(Inputs!C:C,C42,Inputs!BY:BY)+SUMIF(Inputs!C:C,C42,Inputs!CF:CF),"")</f>
        <v/>
      </c>
      <c r="K42" s="20" t="str">
        <f>IFERROR((G42/G42)*SUMIF(Inputs!C:C,C42,Inputs!BK:BK)+SUMIF(Inputs!C:C,C42,Inputs!BT:BT)+SUMIF(Inputs!C:C,C42,Inputs!BY:BY)+SUMIF(Inputs!C:C,C42,Inputs!CF:CF),"")</f>
        <v/>
      </c>
      <c r="L42" s="46" t="str">
        <f t="shared" si="1"/>
        <v/>
      </c>
      <c r="M42" s="46" t="str">
        <f t="shared" si="2"/>
        <v/>
      </c>
      <c r="N42" s="44" t="str">
        <f>IFERROR((G42/G42)*SUMIF(Inputs!C:C,$C42,Inputs!BE:BE),"")</f>
        <v/>
      </c>
      <c r="O42" s="38" t="str">
        <f t="shared" si="3"/>
        <v/>
      </c>
      <c r="P42" s="38" t="str">
        <f t="shared" si="4"/>
        <v/>
      </c>
      <c r="Q42" s="51" t="str">
        <f t="shared" si="5"/>
        <v/>
      </c>
      <c r="R42" s="51" t="str">
        <f t="shared" si="6"/>
        <v/>
      </c>
      <c r="S42" s="51" t="str">
        <f t="shared" si="7"/>
        <v/>
      </c>
      <c r="T42" s="52" t="str">
        <f t="shared" si="8"/>
        <v/>
      </c>
      <c r="U42" s="51" t="str">
        <f t="shared" si="9"/>
        <v/>
      </c>
      <c r="V42" s="38" t="str">
        <f t="shared" si="10"/>
        <v/>
      </c>
      <c r="W42" s="38" t="str">
        <f t="shared" si="11"/>
        <v/>
      </c>
      <c r="X42" s="28" t="str">
        <f>IFERROR((G42/G42)*SUMIF(Inputs!C:C,$C42,Inputs!BO:BO),"")</f>
        <v/>
      </c>
      <c r="Y42" s="38" t="str">
        <f>IFERROR((G42/G42)*SUMIF(Inputs!C:C,$C42,Inputs!BM:BM)+SUMIF(Inputs!C:C,$C42,Inputs!BV:BV)+SUMIF(Inputs!C:C,$C42,Inputs!BZ:BZ),"")</f>
        <v/>
      </c>
      <c r="Z42" s="20" t="str">
        <f>IFERROR((G42/G42)*SUMIF(Inputs!C:C,$C42,Inputs!BN:BN)+SUMIF(Inputs!C:C,$C42,Inputs!BW:BW)+SUMIF(Inputs!C:C,$C42,Inputs!CB:CB),"")</f>
        <v/>
      </c>
      <c r="AA42" s="38" t="str">
        <f>IFERROR((G42/G42)*SUMIF(Inputs!C:C,$C42,Inputs!BL:BL)+SUMIF(Inputs!C:C,$C42,Inputs!BU:BU)+SUMIF(Inputs!C:C,$C42,Inputs!CA:CA),"")</f>
        <v/>
      </c>
      <c r="AB42" s="20" t="str">
        <f>IFERROR((G42/G42)*SUMIF(Inputs!C:C,$C42,Inputs!BJ:BJ),"")</f>
        <v/>
      </c>
      <c r="AC42" s="50" t="str">
        <f t="shared" si="12"/>
        <v/>
      </c>
      <c r="AD42" s="20" t="str">
        <f>IFERROR((G42/G42)*SUMIF(Inputs!C:C,$C42,Inputs!CD:CD),"")</f>
        <v/>
      </c>
      <c r="AE42" s="20" t="str">
        <f>IFERROR((G42/G42)*SUMIF(Inputs!C:C,$C42,Inputs!BP:BP),"")</f>
        <v/>
      </c>
      <c r="AF42" s="55" t="str">
        <f>IFERROR(VLOOKUP($B42,Inputs!$B$14:$CF$112,9,FALSE),"")</f>
        <v/>
      </c>
      <c r="AG42" s="1"/>
    </row>
    <row r="43" spans="1:33" ht="15" customHeight="1" x14ac:dyDescent="0.3">
      <c r="A43" s="4"/>
      <c r="B43" s="417" t="s">
        <v>3128</v>
      </c>
      <c r="C43" s="18" t="str">
        <f>IFERROR(VLOOKUP($B43,Inputs!$B$14:$CF$112,2,FALSE),"")</f>
        <v/>
      </c>
      <c r="D43" s="16" t="str">
        <f>IFERROR(VLOOKUP($B43,Inputs!$B$14:$CF$112,4,FALSE),"")</f>
        <v/>
      </c>
      <c r="E43" s="16" t="str">
        <f>IFERROR(VLOOKUP($B43,Inputs!$B$14:$CF$112,5,FALSE),"")</f>
        <v/>
      </c>
      <c r="F43" s="19" t="str">
        <f t="shared" si="0"/>
        <v/>
      </c>
      <c r="G43" s="19" t="str">
        <f>IFERROR(VLOOKUP($B43,Inputs!$B$14:$CF$112,6,FALSE),"")</f>
        <v/>
      </c>
      <c r="H43" s="19" t="str">
        <f>IFERROR(VLOOKUP($B43,Inputs!$B$14:$CF$112,7,FALSE),"")</f>
        <v/>
      </c>
      <c r="I43" s="19" t="str">
        <f>IFERROR(VLOOKUP($B43,Inputs!$B$14:$CF$112,8,FALSE),"")</f>
        <v/>
      </c>
      <c r="J43" s="28" t="str">
        <f>IFERROR((G43/(G43+H43))*SUMIF(Inputs!C:C,C43,Inputs!BK:BK)+SUMIF(Inputs!C:C,C43,Inputs!BT:BT)+SUMIF(Inputs!C:C,C43,Inputs!BY:BY)+SUMIF(Inputs!C:C,C43,Inputs!CF:CF),"")</f>
        <v/>
      </c>
      <c r="K43" s="20" t="str">
        <f>IFERROR((G43/G43)*SUMIF(Inputs!C:C,C43,Inputs!BK:BK)+SUMIF(Inputs!C:C,C43,Inputs!BT:BT)+SUMIF(Inputs!C:C,C43,Inputs!BY:BY)+SUMIF(Inputs!C:C,C43,Inputs!CF:CF),"")</f>
        <v/>
      </c>
      <c r="L43" s="46" t="str">
        <f t="shared" si="1"/>
        <v/>
      </c>
      <c r="M43" s="46" t="str">
        <f t="shared" si="2"/>
        <v/>
      </c>
      <c r="N43" s="44" t="str">
        <f>IFERROR((G43/G43)*SUMIF(Inputs!C:C,$C43,Inputs!BE:BE),"")</f>
        <v/>
      </c>
      <c r="O43" s="38" t="str">
        <f t="shared" si="3"/>
        <v/>
      </c>
      <c r="P43" s="38" t="str">
        <f t="shared" si="4"/>
        <v/>
      </c>
      <c r="Q43" s="51" t="str">
        <f t="shared" si="5"/>
        <v/>
      </c>
      <c r="R43" s="51" t="str">
        <f t="shared" si="6"/>
        <v/>
      </c>
      <c r="S43" s="51" t="str">
        <f t="shared" si="7"/>
        <v/>
      </c>
      <c r="T43" s="52" t="str">
        <f t="shared" si="8"/>
        <v/>
      </c>
      <c r="U43" s="51" t="str">
        <f t="shared" si="9"/>
        <v/>
      </c>
      <c r="V43" s="38" t="str">
        <f t="shared" si="10"/>
        <v/>
      </c>
      <c r="W43" s="38" t="str">
        <f t="shared" si="11"/>
        <v/>
      </c>
      <c r="X43" s="28" t="str">
        <f>IFERROR((G43/G43)*SUMIF(Inputs!C:C,$C43,Inputs!BO:BO),"")</f>
        <v/>
      </c>
      <c r="Y43" s="38" t="str">
        <f>IFERROR((G43/G43)*SUMIF(Inputs!C:C,$C43,Inputs!BM:BM)+SUMIF(Inputs!C:C,$C43,Inputs!BV:BV)+SUMIF(Inputs!C:C,$C43,Inputs!BZ:BZ),"")</f>
        <v/>
      </c>
      <c r="Z43" s="20" t="str">
        <f>IFERROR((G43/G43)*SUMIF(Inputs!C:C,$C43,Inputs!BN:BN)+SUMIF(Inputs!C:C,$C43,Inputs!BW:BW)+SUMIF(Inputs!C:C,$C43,Inputs!CB:CB),"")</f>
        <v/>
      </c>
      <c r="AA43" s="38" t="str">
        <f>IFERROR((G43/G43)*SUMIF(Inputs!C:C,$C43,Inputs!BL:BL)+SUMIF(Inputs!C:C,$C43,Inputs!BU:BU)+SUMIF(Inputs!C:C,$C43,Inputs!CA:CA),"")</f>
        <v/>
      </c>
      <c r="AB43" s="20" t="str">
        <f>IFERROR((G43/G43)*SUMIF(Inputs!C:C,$C43,Inputs!BJ:BJ),"")</f>
        <v/>
      </c>
      <c r="AC43" s="50" t="str">
        <f t="shared" si="12"/>
        <v/>
      </c>
      <c r="AD43" s="20" t="str">
        <f>IFERROR((G43/G43)*SUMIF(Inputs!C:C,$C43,Inputs!CD:CD),"")</f>
        <v/>
      </c>
      <c r="AE43" s="20" t="str">
        <f>IFERROR((G43/G43)*SUMIF(Inputs!C:C,$C43,Inputs!BP:BP),"")</f>
        <v/>
      </c>
      <c r="AF43" s="55" t="str">
        <f>IFERROR(VLOOKUP($B43,Inputs!$B$14:$CF$112,9,FALSE),"")</f>
        <v/>
      </c>
      <c r="AG43" s="1"/>
    </row>
    <row r="44" spans="1:33" ht="15" customHeight="1" x14ac:dyDescent="0.3">
      <c r="A44" s="4"/>
      <c r="B44" s="417" t="s">
        <v>3129</v>
      </c>
      <c r="C44" s="18" t="str">
        <f>IFERROR(VLOOKUP($B44,Inputs!$B$14:$CF$112,2,FALSE),"")</f>
        <v/>
      </c>
      <c r="D44" s="16" t="str">
        <f>IFERROR(VLOOKUP($B44,Inputs!$B$14:$CF$112,4,FALSE),"")</f>
        <v/>
      </c>
      <c r="E44" s="16" t="str">
        <f>IFERROR(VLOOKUP($B44,Inputs!$B$14:$CF$112,5,FALSE),"")</f>
        <v/>
      </c>
      <c r="F44" s="19" t="str">
        <f t="shared" si="0"/>
        <v/>
      </c>
      <c r="G44" s="19" t="str">
        <f>IFERROR(VLOOKUP($B44,Inputs!$B$14:$CF$112,6,FALSE),"")</f>
        <v/>
      </c>
      <c r="H44" s="19" t="str">
        <f>IFERROR(VLOOKUP($B44,Inputs!$B$14:$CF$112,7,FALSE),"")</f>
        <v/>
      </c>
      <c r="I44" s="19" t="str">
        <f>IFERROR(VLOOKUP($B44,Inputs!$B$14:$CF$112,8,FALSE),"")</f>
        <v/>
      </c>
      <c r="J44" s="28" t="str">
        <f>IFERROR((G44/(G44+H44))*SUMIF(Inputs!C:C,C44,Inputs!BK:BK)+SUMIF(Inputs!C:C,C44,Inputs!BT:BT)+SUMIF(Inputs!C:C,C44,Inputs!BY:BY)+SUMIF(Inputs!C:C,C44,Inputs!CF:CF),"")</f>
        <v/>
      </c>
      <c r="K44" s="20" t="str">
        <f>IFERROR((G44/G44)*SUMIF(Inputs!C:C,C44,Inputs!BK:BK)+SUMIF(Inputs!C:C,C44,Inputs!BT:BT)+SUMIF(Inputs!C:C,C44,Inputs!BY:BY)+SUMIF(Inputs!C:C,C44,Inputs!CF:CF),"")</f>
        <v/>
      </c>
      <c r="L44" s="46" t="str">
        <f t="shared" si="1"/>
        <v/>
      </c>
      <c r="M44" s="46" t="str">
        <f t="shared" si="2"/>
        <v/>
      </c>
      <c r="N44" s="44" t="str">
        <f>IFERROR((G44/G44)*SUMIF(Inputs!C:C,$C44,Inputs!BE:BE),"")</f>
        <v/>
      </c>
      <c r="O44" s="38" t="str">
        <f t="shared" si="3"/>
        <v/>
      </c>
      <c r="P44" s="38" t="str">
        <f t="shared" si="4"/>
        <v/>
      </c>
      <c r="Q44" s="51" t="str">
        <f t="shared" si="5"/>
        <v/>
      </c>
      <c r="R44" s="51" t="str">
        <f t="shared" si="6"/>
        <v/>
      </c>
      <c r="S44" s="51" t="str">
        <f t="shared" si="7"/>
        <v/>
      </c>
      <c r="T44" s="52" t="str">
        <f t="shared" si="8"/>
        <v/>
      </c>
      <c r="U44" s="51" t="str">
        <f t="shared" si="9"/>
        <v/>
      </c>
      <c r="V44" s="38" t="str">
        <f t="shared" si="10"/>
        <v/>
      </c>
      <c r="W44" s="38" t="str">
        <f t="shared" si="11"/>
        <v/>
      </c>
      <c r="X44" s="28" t="str">
        <f>IFERROR((G44/G44)*SUMIF(Inputs!C:C,$C44,Inputs!BO:BO),"")</f>
        <v/>
      </c>
      <c r="Y44" s="38" t="str">
        <f>IFERROR((G44/G44)*SUMIF(Inputs!C:C,$C44,Inputs!BM:BM)+SUMIF(Inputs!C:C,$C44,Inputs!BV:BV)+SUMIF(Inputs!C:C,$C44,Inputs!BZ:BZ),"")</f>
        <v/>
      </c>
      <c r="Z44" s="20" t="str">
        <f>IFERROR((G44/G44)*SUMIF(Inputs!C:C,$C44,Inputs!BN:BN)+SUMIF(Inputs!C:C,$C44,Inputs!BW:BW)+SUMIF(Inputs!C:C,$C44,Inputs!CB:CB),"")</f>
        <v/>
      </c>
      <c r="AA44" s="38" t="str">
        <f>IFERROR((G44/G44)*SUMIF(Inputs!C:C,$C44,Inputs!BL:BL)+SUMIF(Inputs!C:C,$C44,Inputs!BU:BU)+SUMIF(Inputs!C:C,$C44,Inputs!CA:CA),"")</f>
        <v/>
      </c>
      <c r="AB44" s="20" t="str">
        <f>IFERROR((G44/G44)*SUMIF(Inputs!C:C,$C44,Inputs!BJ:BJ),"")</f>
        <v/>
      </c>
      <c r="AC44" s="50" t="str">
        <f t="shared" si="12"/>
        <v/>
      </c>
      <c r="AD44" s="20" t="str">
        <f>IFERROR((G44/G44)*SUMIF(Inputs!C:C,$C44,Inputs!CD:CD),"")</f>
        <v/>
      </c>
      <c r="AE44" s="20" t="str">
        <f>IFERROR((G44/G44)*SUMIF(Inputs!C:C,$C44,Inputs!BP:BP),"")</f>
        <v/>
      </c>
      <c r="AF44" s="55" t="str">
        <f>IFERROR(VLOOKUP($B44,Inputs!$B$14:$CF$112,9,FALSE),"")</f>
        <v/>
      </c>
      <c r="AG44" s="1"/>
    </row>
    <row r="45" spans="1:33" ht="15" customHeight="1" x14ac:dyDescent="0.3">
      <c r="B45" s="417" t="s">
        <v>3130</v>
      </c>
      <c r="C45" s="18" t="str">
        <f>IFERROR(VLOOKUP($B45,Inputs!$B$14:$CF$112,2,FALSE),"")</f>
        <v/>
      </c>
      <c r="D45" s="16" t="str">
        <f>IFERROR(VLOOKUP($B45,Inputs!$B$14:$CF$112,4,FALSE),"")</f>
        <v/>
      </c>
      <c r="E45" s="16" t="str">
        <f>IFERROR(VLOOKUP($B45,Inputs!$B$14:$CF$112,5,FALSE),"")</f>
        <v/>
      </c>
      <c r="F45" s="19" t="str">
        <f t="shared" si="0"/>
        <v/>
      </c>
      <c r="G45" s="19" t="str">
        <f>IFERROR(VLOOKUP($B45,Inputs!$B$14:$CF$112,6,FALSE),"")</f>
        <v/>
      </c>
      <c r="H45" s="19" t="str">
        <f>IFERROR(VLOOKUP($B45,Inputs!$B$14:$CF$112,7,FALSE),"")</f>
        <v/>
      </c>
      <c r="I45" s="19" t="str">
        <f>IFERROR(VLOOKUP($B45,Inputs!$B$14:$CF$112,8,FALSE),"")</f>
        <v/>
      </c>
      <c r="J45" s="28" t="str">
        <f>IFERROR((G45/(G45+H45))*SUMIF(Inputs!C:C,C45,Inputs!BK:BK)+SUMIF(Inputs!C:C,C45,Inputs!BT:BT)+SUMIF(Inputs!C:C,C45,Inputs!BY:BY)+SUMIF(Inputs!C:C,C45,Inputs!CF:CF),"")</f>
        <v/>
      </c>
      <c r="K45" s="20" t="str">
        <f>IFERROR((G45/G45)*SUMIF(Inputs!C:C,C45,Inputs!BK:BK)+SUMIF(Inputs!C:C,C45,Inputs!BT:BT)+SUMIF(Inputs!C:C,C45,Inputs!BY:BY)+SUMIF(Inputs!C:C,C45,Inputs!CF:CF),"")</f>
        <v/>
      </c>
      <c r="L45" s="46" t="str">
        <f t="shared" si="1"/>
        <v/>
      </c>
      <c r="M45" s="46" t="str">
        <f t="shared" si="2"/>
        <v/>
      </c>
      <c r="N45" s="44" t="str">
        <f>IFERROR((G45/G45)*SUMIF(Inputs!C:C,$C45,Inputs!BE:BE),"")</f>
        <v/>
      </c>
      <c r="O45" s="38" t="str">
        <f t="shared" si="3"/>
        <v/>
      </c>
      <c r="P45" s="38" t="str">
        <f t="shared" si="4"/>
        <v/>
      </c>
      <c r="Q45" s="51" t="str">
        <f t="shared" si="5"/>
        <v/>
      </c>
      <c r="R45" s="51" t="str">
        <f t="shared" si="6"/>
        <v/>
      </c>
      <c r="S45" s="51" t="str">
        <f t="shared" si="7"/>
        <v/>
      </c>
      <c r="T45" s="52" t="str">
        <f t="shared" si="8"/>
        <v/>
      </c>
      <c r="U45" s="51" t="str">
        <f t="shared" si="9"/>
        <v/>
      </c>
      <c r="V45" s="38" t="str">
        <f t="shared" si="10"/>
        <v/>
      </c>
      <c r="W45" s="38" t="str">
        <f t="shared" si="11"/>
        <v/>
      </c>
      <c r="X45" s="28" t="str">
        <f>IFERROR((G45/G45)*SUMIF(Inputs!C:C,$C45,Inputs!BO:BO),"")</f>
        <v/>
      </c>
      <c r="Y45" s="38" t="str">
        <f>IFERROR((G45/G45)*SUMIF(Inputs!C:C,$C45,Inputs!BM:BM)+SUMIF(Inputs!C:C,$C45,Inputs!BV:BV)+SUMIF(Inputs!C:C,$C45,Inputs!BZ:BZ),"")</f>
        <v/>
      </c>
      <c r="Z45" s="20" t="str">
        <f>IFERROR((G45/G45)*SUMIF(Inputs!C:C,$C45,Inputs!BN:BN)+SUMIF(Inputs!C:C,$C45,Inputs!BW:BW)+SUMIF(Inputs!C:C,$C45,Inputs!CB:CB),"")</f>
        <v/>
      </c>
      <c r="AA45" s="38" t="str">
        <f>IFERROR((G45/G45)*SUMIF(Inputs!C:C,$C45,Inputs!BL:BL)+SUMIF(Inputs!C:C,$C45,Inputs!BU:BU)+SUMIF(Inputs!C:C,$C45,Inputs!CA:CA),"")</f>
        <v/>
      </c>
      <c r="AB45" s="20" t="str">
        <f>IFERROR((G45/G45)*SUMIF(Inputs!C:C,$C45,Inputs!BJ:BJ),"")</f>
        <v/>
      </c>
      <c r="AC45" s="50" t="str">
        <f t="shared" si="12"/>
        <v/>
      </c>
      <c r="AD45" s="20" t="str">
        <f>IFERROR((G45/G45)*SUMIF(Inputs!C:C,$C45,Inputs!CD:CD),"")</f>
        <v/>
      </c>
      <c r="AE45" s="20" t="str">
        <f>IFERROR((G45/G45)*SUMIF(Inputs!C:C,$C45,Inputs!BP:BP),"")</f>
        <v/>
      </c>
      <c r="AF45" s="55" t="str">
        <f>IFERROR(VLOOKUP($B45,Inputs!$B$14:$CF$112,9,FALSE),"")</f>
        <v/>
      </c>
      <c r="AG45" s="1"/>
    </row>
    <row r="46" spans="1:33" ht="15" customHeight="1" x14ac:dyDescent="0.3">
      <c r="B46" s="417" t="s">
        <v>3131</v>
      </c>
      <c r="C46" s="18" t="str">
        <f>IFERROR(VLOOKUP($B46,Inputs!$B$14:$CF$112,2,FALSE),"")</f>
        <v/>
      </c>
      <c r="D46" s="16" t="str">
        <f>IFERROR(VLOOKUP($B46,Inputs!$B$14:$CF$112,4,FALSE),"")</f>
        <v/>
      </c>
      <c r="E46" s="16" t="str">
        <f>IFERROR(VLOOKUP($B46,Inputs!$B$14:$CF$112,5,FALSE),"")</f>
        <v/>
      </c>
      <c r="F46" s="19" t="str">
        <f t="shared" si="0"/>
        <v/>
      </c>
      <c r="G46" s="19" t="str">
        <f>IFERROR(VLOOKUP($B46,Inputs!$B$14:$CF$112,6,FALSE),"")</f>
        <v/>
      </c>
      <c r="H46" s="19" t="str">
        <f>IFERROR(VLOOKUP($B46,Inputs!$B$14:$CF$112,7,FALSE),"")</f>
        <v/>
      </c>
      <c r="I46" s="19" t="str">
        <f>IFERROR(VLOOKUP($B46,Inputs!$B$14:$CF$112,8,FALSE),"")</f>
        <v/>
      </c>
      <c r="J46" s="28" t="str">
        <f>IFERROR((G46/(G46+H46))*SUMIF(Inputs!C:C,C46,Inputs!BK:BK)+SUMIF(Inputs!C:C,C46,Inputs!BT:BT)+SUMIF(Inputs!C:C,C46,Inputs!BY:BY)+SUMIF(Inputs!C:C,C46,Inputs!CF:CF),"")</f>
        <v/>
      </c>
      <c r="K46" s="20" t="str">
        <f>IFERROR((G46/G46)*SUMIF(Inputs!C:C,C46,Inputs!BK:BK)+SUMIF(Inputs!C:C,C46,Inputs!BT:BT)+SUMIF(Inputs!C:C,C46,Inputs!BY:BY)+SUMIF(Inputs!C:C,C46,Inputs!CF:CF),"")</f>
        <v/>
      </c>
      <c r="L46" s="46" t="str">
        <f t="shared" si="1"/>
        <v/>
      </c>
      <c r="M46" s="46" t="str">
        <f t="shared" si="2"/>
        <v/>
      </c>
      <c r="N46" s="44" t="str">
        <f>IFERROR((G46/G46)*SUMIF(Inputs!C:C,$C46,Inputs!BE:BE),"")</f>
        <v/>
      </c>
      <c r="O46" s="38" t="str">
        <f t="shared" si="3"/>
        <v/>
      </c>
      <c r="P46" s="38" t="str">
        <f t="shared" si="4"/>
        <v/>
      </c>
      <c r="Q46" s="51" t="str">
        <f t="shared" si="5"/>
        <v/>
      </c>
      <c r="R46" s="51" t="str">
        <f t="shared" si="6"/>
        <v/>
      </c>
      <c r="S46" s="51" t="str">
        <f t="shared" si="7"/>
        <v/>
      </c>
      <c r="T46" s="52" t="str">
        <f t="shared" si="8"/>
        <v/>
      </c>
      <c r="U46" s="51" t="str">
        <f t="shared" si="9"/>
        <v/>
      </c>
      <c r="V46" s="38" t="str">
        <f t="shared" si="10"/>
        <v/>
      </c>
      <c r="W46" s="38" t="str">
        <f t="shared" si="11"/>
        <v/>
      </c>
      <c r="X46" s="28" t="str">
        <f>IFERROR((G46/G46)*SUMIF(Inputs!C:C,$C46,Inputs!BO:BO),"")</f>
        <v/>
      </c>
      <c r="Y46" s="38" t="str">
        <f>IFERROR((G46/G46)*SUMIF(Inputs!C:C,$C46,Inputs!BM:BM)+SUMIF(Inputs!C:C,$C46,Inputs!BV:BV)+SUMIF(Inputs!C:C,$C46,Inputs!BZ:BZ),"")</f>
        <v/>
      </c>
      <c r="Z46" s="20" t="str">
        <f>IFERROR((G46/G46)*SUMIF(Inputs!C:C,$C46,Inputs!BN:BN)+SUMIF(Inputs!C:C,$C46,Inputs!BW:BW)+SUMIF(Inputs!C:C,$C46,Inputs!CB:CB),"")</f>
        <v/>
      </c>
      <c r="AA46" s="38" t="str">
        <f>IFERROR((G46/G46)*SUMIF(Inputs!C:C,$C46,Inputs!BL:BL)+SUMIF(Inputs!C:C,$C46,Inputs!BU:BU)+SUMIF(Inputs!C:C,$C46,Inputs!CA:CA),"")</f>
        <v/>
      </c>
      <c r="AB46" s="20" t="str">
        <f>IFERROR((G46/G46)*SUMIF(Inputs!C:C,$C46,Inputs!BJ:BJ),"")</f>
        <v/>
      </c>
      <c r="AC46" s="50" t="str">
        <f t="shared" si="12"/>
        <v/>
      </c>
      <c r="AD46" s="20" t="str">
        <f>IFERROR((G46/G46)*SUMIF(Inputs!C:C,$C46,Inputs!CD:CD),"")</f>
        <v/>
      </c>
      <c r="AE46" s="20" t="str">
        <f>IFERROR((G46/G46)*SUMIF(Inputs!C:C,$C46,Inputs!BP:BP),"")</f>
        <v/>
      </c>
      <c r="AF46" s="55" t="str">
        <f>IFERROR(VLOOKUP($B46,Inputs!$B$14:$CF$112,9,FALSE),"")</f>
        <v/>
      </c>
      <c r="AG46" s="1"/>
    </row>
    <row r="47" spans="1:33" ht="15" customHeight="1" x14ac:dyDescent="0.3">
      <c r="B47" s="417" t="s">
        <v>3132</v>
      </c>
      <c r="C47" s="18" t="str">
        <f>IFERROR(VLOOKUP($B47,Inputs!$B$14:$CF$112,2,FALSE),"")</f>
        <v/>
      </c>
      <c r="D47" s="16" t="str">
        <f>IFERROR(VLOOKUP($B47,Inputs!$B$14:$CF$112,4,FALSE),"")</f>
        <v/>
      </c>
      <c r="E47" s="16" t="str">
        <f>IFERROR(VLOOKUP($B47,Inputs!$B$14:$CF$112,5,FALSE),"")</f>
        <v/>
      </c>
      <c r="F47" s="19" t="str">
        <f t="shared" si="0"/>
        <v/>
      </c>
      <c r="G47" s="19" t="str">
        <f>IFERROR(VLOOKUP($B47,Inputs!$B$14:$CF$112,6,FALSE),"")</f>
        <v/>
      </c>
      <c r="H47" s="19" t="str">
        <f>IFERROR(VLOOKUP($B47,Inputs!$B$14:$CF$112,7,FALSE),"")</f>
        <v/>
      </c>
      <c r="I47" s="19" t="str">
        <f>IFERROR(VLOOKUP($B47,Inputs!$B$14:$CF$112,8,FALSE),"")</f>
        <v/>
      </c>
      <c r="J47" s="28" t="str">
        <f>IFERROR((G47/(G47+H47))*SUMIF(Inputs!C:C,C47,Inputs!BK:BK)+SUMIF(Inputs!C:C,C47,Inputs!BT:BT)+SUMIF(Inputs!C:C,C47,Inputs!BY:BY)+SUMIF(Inputs!C:C,C47,Inputs!CF:CF),"")</f>
        <v/>
      </c>
      <c r="K47" s="20" t="str">
        <f>IFERROR((G47/G47)*SUMIF(Inputs!C:C,C47,Inputs!BK:BK)+SUMIF(Inputs!C:C,C47,Inputs!BT:BT)+SUMIF(Inputs!C:C,C47,Inputs!BY:BY)+SUMIF(Inputs!C:C,C47,Inputs!CF:CF),"")</f>
        <v/>
      </c>
      <c r="L47" s="46" t="str">
        <f t="shared" si="1"/>
        <v/>
      </c>
      <c r="M47" s="46" t="str">
        <f t="shared" si="2"/>
        <v/>
      </c>
      <c r="N47" s="44" t="str">
        <f>IFERROR((G47/G47)*SUMIF(Inputs!C:C,$C47,Inputs!BE:BE),"")</f>
        <v/>
      </c>
      <c r="O47" s="38" t="str">
        <f t="shared" si="3"/>
        <v/>
      </c>
      <c r="P47" s="38" t="str">
        <f t="shared" si="4"/>
        <v/>
      </c>
      <c r="Q47" s="51" t="str">
        <f t="shared" si="5"/>
        <v/>
      </c>
      <c r="R47" s="51" t="str">
        <f t="shared" si="6"/>
        <v/>
      </c>
      <c r="S47" s="51" t="str">
        <f t="shared" si="7"/>
        <v/>
      </c>
      <c r="T47" s="52" t="str">
        <f t="shared" si="8"/>
        <v/>
      </c>
      <c r="U47" s="51" t="str">
        <f t="shared" si="9"/>
        <v/>
      </c>
      <c r="V47" s="38" t="str">
        <f t="shared" si="10"/>
        <v/>
      </c>
      <c r="W47" s="38" t="str">
        <f t="shared" si="11"/>
        <v/>
      </c>
      <c r="X47" s="28" t="str">
        <f>IFERROR((G47/G47)*SUMIF(Inputs!C:C,$C47,Inputs!BO:BO),"")</f>
        <v/>
      </c>
      <c r="Y47" s="38" t="str">
        <f>IFERROR((G47/G47)*SUMIF(Inputs!C:C,$C47,Inputs!BM:BM)+SUMIF(Inputs!C:C,$C47,Inputs!BV:BV)+SUMIF(Inputs!C:C,$C47,Inputs!BZ:BZ),"")</f>
        <v/>
      </c>
      <c r="Z47" s="20" t="str">
        <f>IFERROR((G47/G47)*SUMIF(Inputs!C:C,$C47,Inputs!BN:BN)+SUMIF(Inputs!C:C,$C47,Inputs!BW:BW)+SUMIF(Inputs!C:C,$C47,Inputs!CB:CB),"")</f>
        <v/>
      </c>
      <c r="AA47" s="38" t="str">
        <f>IFERROR((G47/G47)*SUMIF(Inputs!C:C,$C47,Inputs!BL:BL)+SUMIF(Inputs!C:C,$C47,Inputs!BU:BU)+SUMIF(Inputs!C:C,$C47,Inputs!CA:CA),"")</f>
        <v/>
      </c>
      <c r="AB47" s="20" t="str">
        <f>IFERROR((G47/G47)*SUMIF(Inputs!C:C,$C47,Inputs!BJ:BJ),"")</f>
        <v/>
      </c>
      <c r="AC47" s="50" t="str">
        <f t="shared" si="12"/>
        <v/>
      </c>
      <c r="AD47" s="20" t="str">
        <f>IFERROR((G47/G47)*SUMIF(Inputs!C:C,$C47,Inputs!CD:CD),"")</f>
        <v/>
      </c>
      <c r="AE47" s="20" t="str">
        <f>IFERROR((G47/G47)*SUMIF(Inputs!C:C,$C47,Inputs!BP:BP),"")</f>
        <v/>
      </c>
      <c r="AF47" s="55" t="str">
        <f>IFERROR(VLOOKUP($B47,Inputs!$B$14:$CF$112,9,FALSE),"")</f>
        <v/>
      </c>
      <c r="AG47" s="1"/>
    </row>
    <row r="48" spans="1:33" ht="15" customHeight="1" x14ac:dyDescent="0.3">
      <c r="B48" s="417" t="s">
        <v>3133</v>
      </c>
      <c r="C48" s="18" t="str">
        <f>IFERROR(VLOOKUP($B48,Inputs!$B$14:$CF$112,2,FALSE),"")</f>
        <v/>
      </c>
      <c r="D48" s="16" t="str">
        <f>IFERROR(VLOOKUP($B48,Inputs!$B$14:$CF$112,4,FALSE),"")</f>
        <v/>
      </c>
      <c r="E48" s="16" t="str">
        <f>IFERROR(VLOOKUP($B48,Inputs!$B$14:$CF$112,5,FALSE),"")</f>
        <v/>
      </c>
      <c r="F48" s="19" t="str">
        <f t="shared" si="0"/>
        <v/>
      </c>
      <c r="G48" s="19" t="str">
        <f>IFERROR(VLOOKUP($B48,Inputs!$B$14:$CF$112,6,FALSE),"")</f>
        <v/>
      </c>
      <c r="H48" s="19" t="str">
        <f>IFERROR(VLOOKUP($B48,Inputs!$B$14:$CF$112,7,FALSE),"")</f>
        <v/>
      </c>
      <c r="I48" s="19" t="str">
        <f>IFERROR(VLOOKUP($B48,Inputs!$B$14:$CF$112,8,FALSE),"")</f>
        <v/>
      </c>
      <c r="J48" s="28" t="str">
        <f>IFERROR((G48/(G48+H48))*SUMIF(Inputs!C:C,C48,Inputs!BK:BK)+SUMIF(Inputs!C:C,C48,Inputs!BT:BT)+SUMIF(Inputs!C:C,C48,Inputs!BY:BY)+SUMIF(Inputs!C:C,C48,Inputs!CF:CF),"")</f>
        <v/>
      </c>
      <c r="K48" s="20" t="str">
        <f>IFERROR((G48/G48)*SUMIF(Inputs!C:C,C48,Inputs!BK:BK)+SUMIF(Inputs!C:C,C48,Inputs!BT:BT)+SUMIF(Inputs!C:C,C48,Inputs!BY:BY)+SUMIF(Inputs!C:C,C48,Inputs!CF:CF),"")</f>
        <v/>
      </c>
      <c r="L48" s="46" t="str">
        <f t="shared" si="1"/>
        <v/>
      </c>
      <c r="M48" s="46" t="str">
        <f t="shared" si="2"/>
        <v/>
      </c>
      <c r="N48" s="44" t="str">
        <f>IFERROR((G48/G48)*SUMIF(Inputs!C:C,$C48,Inputs!BE:BE),"")</f>
        <v/>
      </c>
      <c r="O48" s="38" t="str">
        <f t="shared" si="3"/>
        <v/>
      </c>
      <c r="P48" s="38" t="str">
        <f t="shared" si="4"/>
        <v/>
      </c>
      <c r="Q48" s="51" t="str">
        <f t="shared" si="5"/>
        <v/>
      </c>
      <c r="R48" s="51" t="str">
        <f t="shared" si="6"/>
        <v/>
      </c>
      <c r="S48" s="51" t="str">
        <f t="shared" si="7"/>
        <v/>
      </c>
      <c r="T48" s="52" t="str">
        <f t="shared" si="8"/>
        <v/>
      </c>
      <c r="U48" s="51" t="str">
        <f t="shared" si="9"/>
        <v/>
      </c>
      <c r="V48" s="38" t="str">
        <f t="shared" si="10"/>
        <v/>
      </c>
      <c r="W48" s="38" t="str">
        <f t="shared" si="11"/>
        <v/>
      </c>
      <c r="X48" s="28" t="str">
        <f>IFERROR((G48/G48)*SUMIF(Inputs!C:C,$C48,Inputs!BO:BO),"")</f>
        <v/>
      </c>
      <c r="Y48" s="38" t="str">
        <f>IFERROR((G48/G48)*SUMIF(Inputs!C:C,$C48,Inputs!BM:BM)+SUMIF(Inputs!C:C,$C48,Inputs!BV:BV)+SUMIF(Inputs!C:C,$C48,Inputs!BZ:BZ),"")</f>
        <v/>
      </c>
      <c r="Z48" s="20" t="str">
        <f>IFERROR((G48/G48)*SUMIF(Inputs!C:C,$C48,Inputs!BN:BN)+SUMIF(Inputs!C:C,$C48,Inputs!BW:BW)+SUMIF(Inputs!C:C,$C48,Inputs!CB:CB),"")</f>
        <v/>
      </c>
      <c r="AA48" s="38" t="str">
        <f>IFERROR((G48/G48)*SUMIF(Inputs!C:C,$C48,Inputs!BL:BL)+SUMIF(Inputs!C:C,$C48,Inputs!BU:BU)+SUMIF(Inputs!C:C,$C48,Inputs!CA:CA),"")</f>
        <v/>
      </c>
      <c r="AB48" s="20" t="str">
        <f>IFERROR((G48/G48)*SUMIF(Inputs!C:C,$C48,Inputs!BJ:BJ),"")</f>
        <v/>
      </c>
      <c r="AC48" s="50" t="str">
        <f t="shared" si="12"/>
        <v/>
      </c>
      <c r="AD48" s="20" t="str">
        <f>IFERROR((G48/G48)*SUMIF(Inputs!C:C,$C48,Inputs!CD:CD),"")</f>
        <v/>
      </c>
      <c r="AE48" s="20" t="str">
        <f>IFERROR((G48/G48)*SUMIF(Inputs!C:C,$C48,Inputs!BP:BP),"")</f>
        <v/>
      </c>
      <c r="AF48" s="55" t="str">
        <f>IFERROR(VLOOKUP($B48,Inputs!$B$14:$CF$112,9,FALSE),"")</f>
        <v/>
      </c>
      <c r="AG48" s="1"/>
    </row>
    <row r="49" spans="2:33" ht="15" customHeight="1" x14ac:dyDescent="0.3">
      <c r="B49" s="417" t="s">
        <v>3134</v>
      </c>
      <c r="C49" s="18" t="str">
        <f>IFERROR(VLOOKUP($B49,Inputs!$B$14:$CF$112,2,FALSE),"")</f>
        <v/>
      </c>
      <c r="D49" s="16" t="str">
        <f>IFERROR(VLOOKUP($B49,Inputs!$B$14:$CF$112,4,FALSE),"")</f>
        <v/>
      </c>
      <c r="E49" s="16" t="str">
        <f>IFERROR(VLOOKUP($B49,Inputs!$B$14:$CF$112,5,FALSE),"")</f>
        <v/>
      </c>
      <c r="F49" s="19" t="str">
        <f t="shared" si="0"/>
        <v/>
      </c>
      <c r="G49" s="19" t="str">
        <f>IFERROR(VLOOKUP($B49,Inputs!$B$14:$CF$112,6,FALSE),"")</f>
        <v/>
      </c>
      <c r="H49" s="19" t="str">
        <f>IFERROR(VLOOKUP($B49,Inputs!$B$14:$CF$112,7,FALSE),"")</f>
        <v/>
      </c>
      <c r="I49" s="19" t="str">
        <f>IFERROR(VLOOKUP($B49,Inputs!$B$14:$CF$112,8,FALSE),"")</f>
        <v/>
      </c>
      <c r="J49" s="28" t="str">
        <f>IFERROR((G49/(G49+H49))*SUMIF(Inputs!C:C,C49,Inputs!BK:BK)+SUMIF(Inputs!C:C,C49,Inputs!BT:BT)+SUMIF(Inputs!C:C,C49,Inputs!BY:BY)+SUMIF(Inputs!C:C,C49,Inputs!CF:CF),"")</f>
        <v/>
      </c>
      <c r="K49" s="20" t="str">
        <f>IFERROR((G49/G49)*SUMIF(Inputs!C:C,C49,Inputs!BK:BK)+SUMIF(Inputs!C:C,C49,Inputs!BT:BT)+SUMIF(Inputs!C:C,C49,Inputs!BY:BY)+SUMIF(Inputs!C:C,C49,Inputs!CF:CF),"")</f>
        <v/>
      </c>
      <c r="L49" s="46" t="str">
        <f t="shared" si="1"/>
        <v/>
      </c>
      <c r="M49" s="46" t="str">
        <f t="shared" si="2"/>
        <v/>
      </c>
      <c r="N49" s="44" t="str">
        <f>IFERROR((G49/G49)*SUMIF(Inputs!C:C,$C49,Inputs!BE:BE),"")</f>
        <v/>
      </c>
      <c r="O49" s="38" t="str">
        <f t="shared" si="3"/>
        <v/>
      </c>
      <c r="P49" s="38" t="str">
        <f t="shared" si="4"/>
        <v/>
      </c>
      <c r="Q49" s="51" t="str">
        <f t="shared" si="5"/>
        <v/>
      </c>
      <c r="R49" s="51" t="str">
        <f t="shared" si="6"/>
        <v/>
      </c>
      <c r="S49" s="51" t="str">
        <f t="shared" si="7"/>
        <v/>
      </c>
      <c r="T49" s="52" t="str">
        <f t="shared" si="8"/>
        <v/>
      </c>
      <c r="U49" s="51" t="str">
        <f t="shared" si="9"/>
        <v/>
      </c>
      <c r="V49" s="38" t="str">
        <f t="shared" si="10"/>
        <v/>
      </c>
      <c r="W49" s="38" t="str">
        <f t="shared" si="11"/>
        <v/>
      </c>
      <c r="X49" s="28" t="str">
        <f>IFERROR((G49/G49)*SUMIF(Inputs!C:C,$C49,Inputs!BO:BO),"")</f>
        <v/>
      </c>
      <c r="Y49" s="38" t="str">
        <f>IFERROR((G49/G49)*SUMIF(Inputs!C:C,$C49,Inputs!BM:BM)+SUMIF(Inputs!C:C,$C49,Inputs!BV:BV)+SUMIF(Inputs!C:C,$C49,Inputs!BZ:BZ),"")</f>
        <v/>
      </c>
      <c r="Z49" s="20" t="str">
        <f>IFERROR((G49/G49)*SUMIF(Inputs!C:C,$C49,Inputs!BN:BN)+SUMIF(Inputs!C:C,$C49,Inputs!BW:BW)+SUMIF(Inputs!C:C,$C49,Inputs!CB:CB),"")</f>
        <v/>
      </c>
      <c r="AA49" s="38" t="str">
        <f>IFERROR((G49/G49)*SUMIF(Inputs!C:C,$C49,Inputs!BL:BL)+SUMIF(Inputs!C:C,$C49,Inputs!BU:BU)+SUMIF(Inputs!C:C,$C49,Inputs!CA:CA),"")</f>
        <v/>
      </c>
      <c r="AB49" s="20" t="str">
        <f>IFERROR((G49/G49)*SUMIF(Inputs!C:C,$C49,Inputs!BJ:BJ),"")</f>
        <v/>
      </c>
      <c r="AC49" s="50" t="str">
        <f t="shared" si="12"/>
        <v/>
      </c>
      <c r="AD49" s="20" t="str">
        <f>IFERROR((G49/G49)*SUMIF(Inputs!C:C,$C49,Inputs!CD:CD),"")</f>
        <v/>
      </c>
      <c r="AE49" s="20" t="str">
        <f>IFERROR((G49/G49)*SUMIF(Inputs!C:C,$C49,Inputs!BP:BP),"")</f>
        <v/>
      </c>
      <c r="AF49" s="55" t="str">
        <f>IFERROR(VLOOKUP($B49,Inputs!$B$14:$CF$112,9,FALSE),"")</f>
        <v/>
      </c>
      <c r="AG49" s="1"/>
    </row>
    <row r="50" spans="2:33" ht="15" customHeight="1" x14ac:dyDescent="0.3">
      <c r="B50" s="417" t="s">
        <v>3135</v>
      </c>
      <c r="C50" s="18" t="str">
        <f>IFERROR(VLOOKUP($B50,Inputs!$B$14:$CF$112,2,FALSE),"")</f>
        <v/>
      </c>
      <c r="D50" s="16" t="str">
        <f>IFERROR(VLOOKUP($B50,Inputs!$B$14:$CF$112,4,FALSE),"")</f>
        <v/>
      </c>
      <c r="E50" s="16" t="str">
        <f>IFERROR(VLOOKUP($B50,Inputs!$B$14:$CF$112,5,FALSE),"")</f>
        <v/>
      </c>
      <c r="F50" s="19" t="str">
        <f t="shared" si="0"/>
        <v/>
      </c>
      <c r="G50" s="19" t="str">
        <f>IFERROR(VLOOKUP($B50,Inputs!$B$14:$CF$112,6,FALSE),"")</f>
        <v/>
      </c>
      <c r="H50" s="19" t="str">
        <f>IFERROR(VLOOKUP($B50,Inputs!$B$14:$CF$112,7,FALSE),"")</f>
        <v/>
      </c>
      <c r="I50" s="19" t="str">
        <f>IFERROR(VLOOKUP($B50,Inputs!$B$14:$CF$112,8,FALSE),"")</f>
        <v/>
      </c>
      <c r="J50" s="28" t="str">
        <f>IFERROR((G50/(G50+H50))*SUMIF(Inputs!C:C,C50,Inputs!BK:BK)+SUMIF(Inputs!C:C,C50,Inputs!BT:BT)+SUMIF(Inputs!C:C,C50,Inputs!BY:BY)+SUMIF(Inputs!C:C,C50,Inputs!CF:CF),"")</f>
        <v/>
      </c>
      <c r="K50" s="20" t="str">
        <f>IFERROR((G50/G50)*SUMIF(Inputs!C:C,C50,Inputs!BK:BK)+SUMIF(Inputs!C:C,C50,Inputs!BT:BT)+SUMIF(Inputs!C:C,C50,Inputs!BY:BY)+SUMIF(Inputs!C:C,C50,Inputs!CF:CF),"")</f>
        <v/>
      </c>
      <c r="L50" s="46" t="str">
        <f t="shared" si="1"/>
        <v/>
      </c>
      <c r="M50" s="46" t="str">
        <f t="shared" si="2"/>
        <v/>
      </c>
      <c r="N50" s="44" t="str">
        <f>IFERROR((G50/G50)*SUMIF(Inputs!C:C,$C50,Inputs!BE:BE),"")</f>
        <v/>
      </c>
      <c r="O50" s="38" t="str">
        <f t="shared" si="3"/>
        <v/>
      </c>
      <c r="P50" s="38" t="str">
        <f t="shared" si="4"/>
        <v/>
      </c>
      <c r="Q50" s="51" t="str">
        <f t="shared" si="5"/>
        <v/>
      </c>
      <c r="R50" s="51" t="str">
        <f t="shared" si="6"/>
        <v/>
      </c>
      <c r="S50" s="51" t="str">
        <f t="shared" si="7"/>
        <v/>
      </c>
      <c r="T50" s="52" t="str">
        <f t="shared" si="8"/>
        <v/>
      </c>
      <c r="U50" s="51" t="str">
        <f t="shared" si="9"/>
        <v/>
      </c>
      <c r="V50" s="38" t="str">
        <f t="shared" si="10"/>
        <v/>
      </c>
      <c r="W50" s="38" t="str">
        <f t="shared" si="11"/>
        <v/>
      </c>
      <c r="X50" s="28" t="str">
        <f>IFERROR((G50/G50)*SUMIF(Inputs!C:C,$C50,Inputs!BO:BO),"")</f>
        <v/>
      </c>
      <c r="Y50" s="38" t="str">
        <f>IFERROR((G50/G50)*SUMIF(Inputs!C:C,$C50,Inputs!BM:BM)+SUMIF(Inputs!C:C,$C50,Inputs!BV:BV)+SUMIF(Inputs!C:C,$C50,Inputs!BZ:BZ),"")</f>
        <v/>
      </c>
      <c r="Z50" s="20" t="str">
        <f>IFERROR((G50/G50)*SUMIF(Inputs!C:C,$C50,Inputs!BN:BN)+SUMIF(Inputs!C:C,$C50,Inputs!BW:BW)+SUMIF(Inputs!C:C,$C50,Inputs!CB:CB),"")</f>
        <v/>
      </c>
      <c r="AA50" s="38" t="str">
        <f>IFERROR((G50/G50)*SUMIF(Inputs!C:C,$C50,Inputs!BL:BL)+SUMIF(Inputs!C:C,$C50,Inputs!BU:BU)+SUMIF(Inputs!C:C,$C50,Inputs!CA:CA),"")</f>
        <v/>
      </c>
      <c r="AB50" s="20" t="str">
        <f>IFERROR((G50/G50)*SUMIF(Inputs!C:C,$C50,Inputs!BJ:BJ),"")</f>
        <v/>
      </c>
      <c r="AC50" s="50" t="str">
        <f t="shared" si="12"/>
        <v/>
      </c>
      <c r="AD50" s="20" t="str">
        <f>IFERROR((G50/G50)*SUMIF(Inputs!C:C,$C50,Inputs!CD:CD),"")</f>
        <v/>
      </c>
      <c r="AE50" s="20" t="str">
        <f>IFERROR((G50/G50)*SUMIF(Inputs!C:C,$C50,Inputs!BP:BP),"")</f>
        <v/>
      </c>
      <c r="AF50" s="55" t="str">
        <f>IFERROR(VLOOKUP($B50,Inputs!$B$14:$CF$112,9,FALSE),"")</f>
        <v/>
      </c>
      <c r="AG50" s="1"/>
    </row>
    <row r="51" spans="2:33" ht="15" customHeight="1" x14ac:dyDescent="0.3">
      <c r="B51" s="417" t="s">
        <v>3136</v>
      </c>
      <c r="C51" s="18" t="str">
        <f>IFERROR(VLOOKUP($B51,Inputs!$B$14:$CF$112,2,FALSE),"")</f>
        <v/>
      </c>
      <c r="D51" s="16" t="str">
        <f>IFERROR(VLOOKUP($B51,Inputs!$B$14:$CF$112,4,FALSE),"")</f>
        <v/>
      </c>
      <c r="E51" s="16" t="str">
        <f>IFERROR(VLOOKUP($B51,Inputs!$B$14:$CF$112,5,FALSE),"")</f>
        <v/>
      </c>
      <c r="F51" s="19" t="str">
        <f t="shared" si="0"/>
        <v/>
      </c>
      <c r="G51" s="19" t="str">
        <f>IFERROR(VLOOKUP($B51,Inputs!$B$14:$CF$112,6,FALSE),"")</f>
        <v/>
      </c>
      <c r="H51" s="19" t="str">
        <f>IFERROR(VLOOKUP($B51,Inputs!$B$14:$CF$112,7,FALSE),"")</f>
        <v/>
      </c>
      <c r="I51" s="19" t="str">
        <f>IFERROR(VLOOKUP($B51,Inputs!$B$14:$CF$112,8,FALSE),"")</f>
        <v/>
      </c>
      <c r="J51" s="28" t="str">
        <f>IFERROR((G51/(G51+H51))*SUMIF(Inputs!C:C,C51,Inputs!BK:BK)+SUMIF(Inputs!C:C,C51,Inputs!BT:BT)+SUMIF(Inputs!C:C,C51,Inputs!BY:BY)+SUMIF(Inputs!C:C,C51,Inputs!CF:CF),"")</f>
        <v/>
      </c>
      <c r="K51" s="20" t="str">
        <f>IFERROR((G51/G51)*SUMIF(Inputs!C:C,C51,Inputs!BK:BK)+SUMIF(Inputs!C:C,C51,Inputs!BT:BT)+SUMIF(Inputs!C:C,C51,Inputs!BY:BY)+SUMIF(Inputs!C:C,C51,Inputs!CF:CF),"")</f>
        <v/>
      </c>
      <c r="L51" s="46" t="str">
        <f t="shared" si="1"/>
        <v/>
      </c>
      <c r="M51" s="46" t="str">
        <f t="shared" si="2"/>
        <v/>
      </c>
      <c r="N51" s="44" t="str">
        <f>IFERROR((G51/G51)*SUMIF(Inputs!C:C,$C51,Inputs!BE:BE),"")</f>
        <v/>
      </c>
      <c r="O51" s="38" t="str">
        <f t="shared" si="3"/>
        <v/>
      </c>
      <c r="P51" s="38" t="str">
        <f t="shared" si="4"/>
        <v/>
      </c>
      <c r="Q51" s="51" t="str">
        <f t="shared" si="5"/>
        <v/>
      </c>
      <c r="R51" s="51" t="str">
        <f t="shared" si="6"/>
        <v/>
      </c>
      <c r="S51" s="51" t="str">
        <f t="shared" si="7"/>
        <v/>
      </c>
      <c r="T51" s="52" t="str">
        <f t="shared" si="8"/>
        <v/>
      </c>
      <c r="U51" s="51" t="str">
        <f t="shared" si="9"/>
        <v/>
      </c>
      <c r="V51" s="38" t="str">
        <f t="shared" si="10"/>
        <v/>
      </c>
      <c r="W51" s="38" t="str">
        <f t="shared" si="11"/>
        <v/>
      </c>
      <c r="X51" s="28" t="str">
        <f>IFERROR((G51/G51)*SUMIF(Inputs!C:C,$C51,Inputs!BO:BO),"")</f>
        <v/>
      </c>
      <c r="Y51" s="38" t="str">
        <f>IFERROR((G51/G51)*SUMIF(Inputs!C:C,$C51,Inputs!BM:BM)+SUMIF(Inputs!C:C,$C51,Inputs!BV:BV)+SUMIF(Inputs!C:C,$C51,Inputs!BZ:BZ),"")</f>
        <v/>
      </c>
      <c r="Z51" s="20" t="str">
        <f>IFERROR((G51/G51)*SUMIF(Inputs!C:C,$C51,Inputs!BN:BN)+SUMIF(Inputs!C:C,$C51,Inputs!BW:BW)+SUMIF(Inputs!C:C,$C51,Inputs!CB:CB),"")</f>
        <v/>
      </c>
      <c r="AA51" s="38" t="str">
        <f>IFERROR((G51/G51)*SUMIF(Inputs!C:C,$C51,Inputs!BL:BL)+SUMIF(Inputs!C:C,$C51,Inputs!BU:BU)+SUMIF(Inputs!C:C,$C51,Inputs!CA:CA),"")</f>
        <v/>
      </c>
      <c r="AB51" s="20" t="str">
        <f>IFERROR((G51/G51)*SUMIF(Inputs!C:C,$C51,Inputs!BJ:BJ),"")</f>
        <v/>
      </c>
      <c r="AC51" s="50" t="str">
        <f t="shared" si="12"/>
        <v/>
      </c>
      <c r="AD51" s="20" t="str">
        <f>IFERROR((G51/G51)*SUMIF(Inputs!C:C,$C51,Inputs!CD:CD),"")</f>
        <v/>
      </c>
      <c r="AE51" s="20" t="str">
        <f>IFERROR((G51/G51)*SUMIF(Inputs!C:C,$C51,Inputs!BP:BP),"")</f>
        <v/>
      </c>
      <c r="AF51" s="55" t="str">
        <f>IFERROR(VLOOKUP($B51,Inputs!$B$14:$CF$112,9,FALSE),"")</f>
        <v/>
      </c>
      <c r="AG51" s="1"/>
    </row>
    <row r="52" spans="2:33" ht="15" customHeight="1" x14ac:dyDescent="0.3">
      <c r="B52" s="417" t="s">
        <v>3137</v>
      </c>
      <c r="C52" s="18" t="str">
        <f>IFERROR(VLOOKUP($B52,Inputs!$B$14:$CF$112,2,FALSE),"")</f>
        <v/>
      </c>
      <c r="D52" s="16" t="str">
        <f>IFERROR(VLOOKUP($B52,Inputs!$B$14:$CF$112,4,FALSE),"")</f>
        <v/>
      </c>
      <c r="E52" s="16" t="str">
        <f>IFERROR(VLOOKUP($B52,Inputs!$B$14:$CF$112,5,FALSE),"")</f>
        <v/>
      </c>
      <c r="F52" s="19" t="str">
        <f t="shared" si="0"/>
        <v/>
      </c>
      <c r="G52" s="19" t="str">
        <f>IFERROR(VLOOKUP($B52,Inputs!$B$14:$CF$112,6,FALSE),"")</f>
        <v/>
      </c>
      <c r="H52" s="19" t="str">
        <f>IFERROR(VLOOKUP($B52,Inputs!$B$14:$CF$112,7,FALSE),"")</f>
        <v/>
      </c>
      <c r="I52" s="19" t="str">
        <f>IFERROR(VLOOKUP($B52,Inputs!$B$14:$CF$112,8,FALSE),"")</f>
        <v/>
      </c>
      <c r="J52" s="28" t="str">
        <f>IFERROR((G52/(G52+H52))*SUMIF(Inputs!C:C,C52,Inputs!BK:BK)+SUMIF(Inputs!C:C,C52,Inputs!BT:BT)+SUMIF(Inputs!C:C,C52,Inputs!BY:BY)+SUMIF(Inputs!C:C,C52,Inputs!CF:CF),"")</f>
        <v/>
      </c>
      <c r="K52" s="20" t="str">
        <f>IFERROR((G52/G52)*SUMIF(Inputs!C:C,C52,Inputs!BK:BK)+SUMIF(Inputs!C:C,C52,Inputs!BT:BT)+SUMIF(Inputs!C:C,C52,Inputs!BY:BY)+SUMIF(Inputs!C:C,C52,Inputs!CF:CF),"")</f>
        <v/>
      </c>
      <c r="L52" s="46" t="str">
        <f t="shared" si="1"/>
        <v/>
      </c>
      <c r="M52" s="46" t="str">
        <f t="shared" si="2"/>
        <v/>
      </c>
      <c r="N52" s="44" t="str">
        <f>IFERROR((G52/G52)*SUMIF(Inputs!C:C,$C52,Inputs!BE:BE),"")</f>
        <v/>
      </c>
      <c r="O52" s="38" t="str">
        <f t="shared" si="3"/>
        <v/>
      </c>
      <c r="P52" s="38" t="str">
        <f t="shared" si="4"/>
        <v/>
      </c>
      <c r="Q52" s="51" t="str">
        <f t="shared" si="5"/>
        <v/>
      </c>
      <c r="R52" s="51" t="str">
        <f t="shared" si="6"/>
        <v/>
      </c>
      <c r="S52" s="51" t="str">
        <f t="shared" si="7"/>
        <v/>
      </c>
      <c r="T52" s="52" t="str">
        <f t="shared" si="8"/>
        <v/>
      </c>
      <c r="U52" s="51" t="str">
        <f t="shared" si="9"/>
        <v/>
      </c>
      <c r="V52" s="38" t="str">
        <f t="shared" si="10"/>
        <v/>
      </c>
      <c r="W52" s="38" t="str">
        <f t="shared" si="11"/>
        <v/>
      </c>
      <c r="X52" s="28" t="str">
        <f>IFERROR((G52/G52)*SUMIF(Inputs!C:C,$C52,Inputs!BO:BO),"")</f>
        <v/>
      </c>
      <c r="Y52" s="38" t="str">
        <f>IFERROR((G52/G52)*SUMIF(Inputs!C:C,$C52,Inputs!BM:BM)+SUMIF(Inputs!C:C,$C52,Inputs!BV:BV)+SUMIF(Inputs!C:C,$C52,Inputs!BZ:BZ),"")</f>
        <v/>
      </c>
      <c r="Z52" s="20" t="str">
        <f>IFERROR((G52/G52)*SUMIF(Inputs!C:C,$C52,Inputs!BN:BN)+SUMIF(Inputs!C:C,$C52,Inputs!BW:BW)+SUMIF(Inputs!C:C,$C52,Inputs!CB:CB),"")</f>
        <v/>
      </c>
      <c r="AA52" s="38" t="str">
        <f>IFERROR((G52/G52)*SUMIF(Inputs!C:C,$C52,Inputs!BL:BL)+SUMIF(Inputs!C:C,$C52,Inputs!BU:BU)+SUMIF(Inputs!C:C,$C52,Inputs!CA:CA),"")</f>
        <v/>
      </c>
      <c r="AB52" s="20" t="str">
        <f>IFERROR((G52/G52)*SUMIF(Inputs!C:C,$C52,Inputs!BJ:BJ),"")</f>
        <v/>
      </c>
      <c r="AC52" s="50" t="str">
        <f t="shared" si="12"/>
        <v/>
      </c>
      <c r="AD52" s="20" t="str">
        <f>IFERROR((G52/G52)*SUMIF(Inputs!C:C,$C52,Inputs!CD:CD),"")</f>
        <v/>
      </c>
      <c r="AE52" s="20" t="str">
        <f>IFERROR((G52/G52)*SUMIF(Inputs!C:C,$C52,Inputs!BP:BP),"")</f>
        <v/>
      </c>
      <c r="AF52" s="55" t="str">
        <f>IFERROR(VLOOKUP($B52,Inputs!$B$14:$CF$112,9,FALSE),"")</f>
        <v/>
      </c>
      <c r="AG52" s="1"/>
    </row>
    <row r="53" spans="2:33" ht="15" customHeight="1" x14ac:dyDescent="0.3">
      <c r="B53" s="417" t="s">
        <v>3138</v>
      </c>
      <c r="C53" s="18" t="str">
        <f>IFERROR(VLOOKUP($B53,Inputs!$B$14:$CF$112,2,FALSE),"")</f>
        <v/>
      </c>
      <c r="D53" s="16" t="str">
        <f>IFERROR(VLOOKUP($B53,Inputs!$B$14:$CF$112,4,FALSE),"")</f>
        <v/>
      </c>
      <c r="E53" s="16" t="str">
        <f>IFERROR(VLOOKUP($B53,Inputs!$B$14:$CF$112,5,FALSE),"")</f>
        <v/>
      </c>
      <c r="F53" s="19" t="str">
        <f t="shared" si="0"/>
        <v/>
      </c>
      <c r="G53" s="19" t="str">
        <f>IFERROR(VLOOKUP($B53,Inputs!$B$14:$CF$112,6,FALSE),"")</f>
        <v/>
      </c>
      <c r="H53" s="19" t="str">
        <f>IFERROR(VLOOKUP($B53,Inputs!$B$14:$CF$112,7,FALSE),"")</f>
        <v/>
      </c>
      <c r="I53" s="19" t="str">
        <f>IFERROR(VLOOKUP($B53,Inputs!$B$14:$CF$112,8,FALSE),"")</f>
        <v/>
      </c>
      <c r="J53" s="28" t="str">
        <f>IFERROR((G53/(G53+H53))*SUMIF(Inputs!C:C,C53,Inputs!BK:BK)+SUMIF(Inputs!C:C,C53,Inputs!BT:BT)+SUMIF(Inputs!C:C,C53,Inputs!BY:BY)+SUMIF(Inputs!C:C,C53,Inputs!CF:CF),"")</f>
        <v/>
      </c>
      <c r="K53" s="20" t="str">
        <f>IFERROR((G53/G53)*SUMIF(Inputs!C:C,C53,Inputs!BK:BK)+SUMIF(Inputs!C:C,C53,Inputs!BT:BT)+SUMIF(Inputs!C:C,C53,Inputs!BY:BY)+SUMIF(Inputs!C:C,C53,Inputs!CF:CF),"")</f>
        <v/>
      </c>
      <c r="L53" s="46" t="str">
        <f t="shared" si="1"/>
        <v/>
      </c>
      <c r="M53" s="46" t="str">
        <f t="shared" si="2"/>
        <v/>
      </c>
      <c r="N53" s="44" t="str">
        <f>IFERROR((G53/G53)*SUMIF(Inputs!C:C,$C53,Inputs!BE:BE),"")</f>
        <v/>
      </c>
      <c r="O53" s="38" t="str">
        <f t="shared" si="3"/>
        <v/>
      </c>
      <c r="P53" s="38" t="str">
        <f t="shared" si="4"/>
        <v/>
      </c>
      <c r="Q53" s="51" t="str">
        <f t="shared" si="5"/>
        <v/>
      </c>
      <c r="R53" s="51" t="str">
        <f t="shared" si="6"/>
        <v/>
      </c>
      <c r="S53" s="51" t="str">
        <f t="shared" si="7"/>
        <v/>
      </c>
      <c r="T53" s="52" t="str">
        <f t="shared" si="8"/>
        <v/>
      </c>
      <c r="U53" s="51" t="str">
        <f t="shared" si="9"/>
        <v/>
      </c>
      <c r="V53" s="38" t="str">
        <f t="shared" si="10"/>
        <v/>
      </c>
      <c r="W53" s="38" t="str">
        <f t="shared" si="11"/>
        <v/>
      </c>
      <c r="X53" s="28" t="str">
        <f>IFERROR((G53/G53)*SUMIF(Inputs!C:C,$C53,Inputs!BO:BO),"")</f>
        <v/>
      </c>
      <c r="Y53" s="38" t="str">
        <f>IFERROR((G53/G53)*SUMIF(Inputs!C:C,$C53,Inputs!BM:BM)+SUMIF(Inputs!C:C,$C53,Inputs!BV:BV)+SUMIF(Inputs!C:C,$C53,Inputs!BZ:BZ),"")</f>
        <v/>
      </c>
      <c r="Z53" s="20" t="str">
        <f>IFERROR((G53/G53)*SUMIF(Inputs!C:C,$C53,Inputs!BN:BN)+SUMIF(Inputs!C:C,$C53,Inputs!BW:BW)+SUMIF(Inputs!C:C,$C53,Inputs!CB:CB),"")</f>
        <v/>
      </c>
      <c r="AA53" s="38" t="str">
        <f>IFERROR((G53/G53)*SUMIF(Inputs!C:C,$C53,Inputs!BL:BL)+SUMIF(Inputs!C:C,$C53,Inputs!BU:BU)+SUMIF(Inputs!C:C,$C53,Inputs!CA:CA),"")</f>
        <v/>
      </c>
      <c r="AB53" s="20" t="str">
        <f>IFERROR((G53/G53)*SUMIF(Inputs!C:C,$C53,Inputs!BJ:BJ),"")</f>
        <v/>
      </c>
      <c r="AC53" s="50" t="str">
        <f t="shared" si="12"/>
        <v/>
      </c>
      <c r="AD53" s="20" t="str">
        <f>IFERROR((G53/G53)*SUMIF(Inputs!C:C,$C53,Inputs!CD:CD),"")</f>
        <v/>
      </c>
      <c r="AE53" s="20" t="str">
        <f>IFERROR((G53/G53)*SUMIF(Inputs!C:C,$C53,Inputs!BP:BP),"")</f>
        <v/>
      </c>
      <c r="AF53" s="55" t="str">
        <f>IFERROR(VLOOKUP($B53,Inputs!$B$14:$CF$112,9,FALSE),"")</f>
        <v/>
      </c>
      <c r="AG53" s="1"/>
    </row>
    <row r="54" spans="2:33" ht="15" customHeight="1" x14ac:dyDescent="0.3">
      <c r="B54" s="417" t="s">
        <v>3139</v>
      </c>
      <c r="C54" s="18" t="str">
        <f>IFERROR(VLOOKUP($B54,Inputs!$B$14:$CF$112,2,FALSE),"")</f>
        <v/>
      </c>
      <c r="D54" s="16" t="str">
        <f>IFERROR(VLOOKUP($B54,Inputs!$B$14:$CF$112,4,FALSE),"")</f>
        <v/>
      </c>
      <c r="E54" s="16" t="str">
        <f>IFERROR(VLOOKUP($B54,Inputs!$B$14:$CF$112,5,FALSE),"")</f>
        <v/>
      </c>
      <c r="F54" s="19" t="str">
        <f t="shared" si="0"/>
        <v/>
      </c>
      <c r="G54" s="19" t="str">
        <f>IFERROR(VLOOKUP($B54,Inputs!$B$14:$CF$112,6,FALSE),"")</f>
        <v/>
      </c>
      <c r="H54" s="19" t="str">
        <f>IFERROR(VLOOKUP($B54,Inputs!$B$14:$CF$112,7,FALSE),"")</f>
        <v/>
      </c>
      <c r="I54" s="19" t="str">
        <f>IFERROR(VLOOKUP($B54,Inputs!$B$14:$CF$112,8,FALSE),"")</f>
        <v/>
      </c>
      <c r="J54" s="28" t="str">
        <f>IFERROR((G54/(G54+H54))*SUMIF(Inputs!C:C,C54,Inputs!BK:BK)+SUMIF(Inputs!C:C,C54,Inputs!BT:BT)+SUMIF(Inputs!C:C,C54,Inputs!BY:BY)+SUMIF(Inputs!C:C,C54,Inputs!CF:CF),"")</f>
        <v/>
      </c>
      <c r="K54" s="20" t="str">
        <f>IFERROR((G54/G54)*SUMIF(Inputs!C:C,C54,Inputs!BK:BK)+SUMIF(Inputs!C:C,C54,Inputs!BT:BT)+SUMIF(Inputs!C:C,C54,Inputs!BY:BY)+SUMIF(Inputs!C:C,C54,Inputs!CF:CF),"")</f>
        <v/>
      </c>
      <c r="L54" s="46" t="str">
        <f t="shared" si="1"/>
        <v/>
      </c>
      <c r="M54" s="46" t="str">
        <f t="shared" si="2"/>
        <v/>
      </c>
      <c r="N54" s="44" t="str">
        <f>IFERROR((G54/G54)*SUMIF(Inputs!C:C,$C54,Inputs!BE:BE),"")</f>
        <v/>
      </c>
      <c r="O54" s="38" t="str">
        <f t="shared" si="3"/>
        <v/>
      </c>
      <c r="P54" s="38" t="str">
        <f t="shared" si="4"/>
        <v/>
      </c>
      <c r="Q54" s="51" t="str">
        <f t="shared" si="5"/>
        <v/>
      </c>
      <c r="R54" s="51" t="str">
        <f t="shared" si="6"/>
        <v/>
      </c>
      <c r="S54" s="51" t="str">
        <f t="shared" si="7"/>
        <v/>
      </c>
      <c r="T54" s="52" t="str">
        <f t="shared" si="8"/>
        <v/>
      </c>
      <c r="U54" s="51" t="str">
        <f t="shared" si="9"/>
        <v/>
      </c>
      <c r="V54" s="38" t="str">
        <f t="shared" si="10"/>
        <v/>
      </c>
      <c r="W54" s="38" t="str">
        <f t="shared" si="11"/>
        <v/>
      </c>
      <c r="X54" s="28" t="str">
        <f>IFERROR((G54/G54)*SUMIF(Inputs!C:C,$C54,Inputs!BO:BO),"")</f>
        <v/>
      </c>
      <c r="Y54" s="38" t="str">
        <f>IFERROR((G54/G54)*SUMIF(Inputs!C:C,$C54,Inputs!BM:BM)+SUMIF(Inputs!C:C,$C54,Inputs!BV:BV)+SUMIF(Inputs!C:C,$C54,Inputs!BZ:BZ),"")</f>
        <v/>
      </c>
      <c r="Z54" s="20" t="str">
        <f>IFERROR((G54/G54)*SUMIF(Inputs!C:C,$C54,Inputs!BN:BN)+SUMIF(Inputs!C:C,$C54,Inputs!BW:BW)+SUMIF(Inputs!C:C,$C54,Inputs!CB:CB),"")</f>
        <v/>
      </c>
      <c r="AA54" s="38" t="str">
        <f>IFERROR((G54/G54)*SUMIF(Inputs!C:C,$C54,Inputs!BL:BL)+SUMIF(Inputs!C:C,$C54,Inputs!BU:BU)+SUMIF(Inputs!C:C,$C54,Inputs!CA:CA),"")</f>
        <v/>
      </c>
      <c r="AB54" s="20" t="str">
        <f>IFERROR((G54/G54)*SUMIF(Inputs!C:C,$C54,Inputs!BJ:BJ),"")</f>
        <v/>
      </c>
      <c r="AC54" s="50" t="str">
        <f t="shared" si="12"/>
        <v/>
      </c>
      <c r="AD54" s="20" t="str">
        <f>IFERROR((G54/G54)*SUMIF(Inputs!C:C,$C54,Inputs!CD:CD),"")</f>
        <v/>
      </c>
      <c r="AE54" s="20" t="str">
        <f>IFERROR((G54/G54)*SUMIF(Inputs!C:C,$C54,Inputs!BP:BP),"")</f>
        <v/>
      </c>
      <c r="AF54" s="55" t="str">
        <f>IFERROR(VLOOKUP($B54,Inputs!$B$14:$CF$112,9,FALSE),"")</f>
        <v/>
      </c>
      <c r="AG54" s="1"/>
    </row>
    <row r="55" spans="2:33" ht="15" customHeight="1" x14ac:dyDescent="0.3">
      <c r="B55" s="417" t="s">
        <v>3140</v>
      </c>
      <c r="C55" s="18" t="str">
        <f>IFERROR(VLOOKUP($B55,Inputs!$B$14:$CF$112,2,FALSE),"")</f>
        <v/>
      </c>
      <c r="D55" s="16" t="str">
        <f>IFERROR(VLOOKUP($B55,Inputs!$B$14:$CF$112,4,FALSE),"")</f>
        <v/>
      </c>
      <c r="E55" s="16" t="str">
        <f>IFERROR(VLOOKUP($B55,Inputs!$B$14:$CF$112,5,FALSE),"")</f>
        <v/>
      </c>
      <c r="F55" s="19" t="str">
        <f t="shared" si="0"/>
        <v/>
      </c>
      <c r="G55" s="19" t="str">
        <f>IFERROR(VLOOKUP($B55,Inputs!$B$14:$CF$112,6,FALSE),"")</f>
        <v/>
      </c>
      <c r="H55" s="19" t="str">
        <f>IFERROR(VLOOKUP($B55,Inputs!$B$14:$CF$112,7,FALSE),"")</f>
        <v/>
      </c>
      <c r="I55" s="19" t="str">
        <f>IFERROR(VLOOKUP($B55,Inputs!$B$14:$CF$112,8,FALSE),"")</f>
        <v/>
      </c>
      <c r="J55" s="28" t="str">
        <f>IFERROR((G55/(G55+H55))*SUMIF(Inputs!C:C,C55,Inputs!BK:BK)+SUMIF(Inputs!C:C,C55,Inputs!BT:BT)+SUMIF(Inputs!C:C,C55,Inputs!BY:BY)+SUMIF(Inputs!C:C,C55,Inputs!CF:CF),"")</f>
        <v/>
      </c>
      <c r="K55" s="20" t="str">
        <f>IFERROR((G55/G55)*SUMIF(Inputs!C:C,C55,Inputs!BK:BK)+SUMIF(Inputs!C:C,C55,Inputs!BT:BT)+SUMIF(Inputs!C:C,C55,Inputs!BY:BY)+SUMIF(Inputs!C:C,C55,Inputs!CF:CF),"")</f>
        <v/>
      </c>
      <c r="L55" s="46" t="str">
        <f t="shared" si="1"/>
        <v/>
      </c>
      <c r="M55" s="46" t="str">
        <f t="shared" si="2"/>
        <v/>
      </c>
      <c r="N55" s="44" t="str">
        <f>IFERROR((G55/G55)*SUMIF(Inputs!C:C,$C55,Inputs!BE:BE),"")</f>
        <v/>
      </c>
      <c r="O55" s="38" t="str">
        <f t="shared" si="3"/>
        <v/>
      </c>
      <c r="P55" s="38" t="str">
        <f t="shared" si="4"/>
        <v/>
      </c>
      <c r="Q55" s="51" t="str">
        <f t="shared" si="5"/>
        <v/>
      </c>
      <c r="R55" s="51" t="str">
        <f t="shared" si="6"/>
        <v/>
      </c>
      <c r="S55" s="51" t="str">
        <f t="shared" si="7"/>
        <v/>
      </c>
      <c r="T55" s="52" t="str">
        <f t="shared" si="8"/>
        <v/>
      </c>
      <c r="U55" s="51" t="str">
        <f t="shared" si="9"/>
        <v/>
      </c>
      <c r="V55" s="38" t="str">
        <f t="shared" si="10"/>
        <v/>
      </c>
      <c r="W55" s="38" t="str">
        <f t="shared" si="11"/>
        <v/>
      </c>
      <c r="X55" s="28" t="str">
        <f>IFERROR((G55/G55)*SUMIF(Inputs!C:C,$C55,Inputs!BO:BO),"")</f>
        <v/>
      </c>
      <c r="Y55" s="38" t="str">
        <f>IFERROR((G55/G55)*SUMIF(Inputs!C:C,$C55,Inputs!BM:BM)+SUMIF(Inputs!C:C,$C55,Inputs!BV:BV)+SUMIF(Inputs!C:C,$C55,Inputs!BZ:BZ),"")</f>
        <v/>
      </c>
      <c r="Z55" s="20" t="str">
        <f>IFERROR((G55/G55)*SUMIF(Inputs!C:C,$C55,Inputs!BN:BN)+SUMIF(Inputs!C:C,$C55,Inputs!BW:BW)+SUMIF(Inputs!C:C,$C55,Inputs!CB:CB),"")</f>
        <v/>
      </c>
      <c r="AA55" s="38" t="str">
        <f>IFERROR((G55/G55)*SUMIF(Inputs!C:C,$C55,Inputs!BL:BL)+SUMIF(Inputs!C:C,$C55,Inputs!BU:BU)+SUMIF(Inputs!C:C,$C55,Inputs!CA:CA),"")</f>
        <v/>
      </c>
      <c r="AB55" s="20" t="str">
        <f>IFERROR((G55/G55)*SUMIF(Inputs!C:C,$C55,Inputs!BJ:BJ),"")</f>
        <v/>
      </c>
      <c r="AC55" s="50" t="str">
        <f t="shared" si="12"/>
        <v/>
      </c>
      <c r="AD55" s="20" t="str">
        <f>IFERROR((G55/G55)*SUMIF(Inputs!C:C,$C55,Inputs!CD:CD),"")</f>
        <v/>
      </c>
      <c r="AE55" s="20" t="str">
        <f>IFERROR((G55/G55)*SUMIF(Inputs!C:C,$C55,Inputs!BP:BP),"")</f>
        <v/>
      </c>
      <c r="AF55" s="55" t="str">
        <f>IFERROR(VLOOKUP($B55,Inputs!$B$14:$CF$112,9,FALSE),"")</f>
        <v/>
      </c>
      <c r="AG55" s="1"/>
    </row>
    <row r="56" spans="2:33" ht="15" customHeight="1" x14ac:dyDescent="0.3">
      <c r="B56" s="417" t="s">
        <v>3141</v>
      </c>
      <c r="C56" s="18" t="str">
        <f>IFERROR(VLOOKUP($B56,Inputs!$B$14:$CF$112,2,FALSE),"")</f>
        <v/>
      </c>
      <c r="D56" s="16" t="str">
        <f>IFERROR(VLOOKUP($B56,Inputs!$B$14:$CF$112,4,FALSE),"")</f>
        <v/>
      </c>
      <c r="E56" s="16" t="str">
        <f>IFERROR(VLOOKUP($B56,Inputs!$B$14:$CF$112,5,FALSE),"")</f>
        <v/>
      </c>
      <c r="F56" s="19" t="str">
        <f t="shared" si="0"/>
        <v/>
      </c>
      <c r="G56" s="19" t="str">
        <f>IFERROR(VLOOKUP($B56,Inputs!$B$14:$CF$112,6,FALSE),"")</f>
        <v/>
      </c>
      <c r="H56" s="19" t="str">
        <f>IFERROR(VLOOKUP($B56,Inputs!$B$14:$CF$112,7,FALSE),"")</f>
        <v/>
      </c>
      <c r="I56" s="19" t="str">
        <f>IFERROR(VLOOKUP($B56,Inputs!$B$14:$CF$112,8,FALSE),"")</f>
        <v/>
      </c>
      <c r="J56" s="28" t="str">
        <f>IFERROR((G56/(G56+H56))*SUMIF(Inputs!C:C,C56,Inputs!BK:BK)+SUMIF(Inputs!C:C,C56,Inputs!BT:BT)+SUMIF(Inputs!C:C,C56,Inputs!BY:BY)+SUMIF(Inputs!C:C,C56,Inputs!CF:CF),"")</f>
        <v/>
      </c>
      <c r="K56" s="20" t="str">
        <f>IFERROR((G56/G56)*SUMIF(Inputs!C:C,C56,Inputs!BK:BK)+SUMIF(Inputs!C:C,C56,Inputs!BT:BT)+SUMIF(Inputs!C:C,C56,Inputs!BY:BY)+SUMIF(Inputs!C:C,C56,Inputs!CF:CF),"")</f>
        <v/>
      </c>
      <c r="L56" s="46" t="str">
        <f t="shared" si="1"/>
        <v/>
      </c>
      <c r="M56" s="46" t="str">
        <f t="shared" si="2"/>
        <v/>
      </c>
      <c r="N56" s="44" t="str">
        <f>IFERROR((G56/G56)*SUMIF(Inputs!C:C,$C56,Inputs!BE:BE),"")</f>
        <v/>
      </c>
      <c r="O56" s="38" t="str">
        <f t="shared" si="3"/>
        <v/>
      </c>
      <c r="P56" s="38" t="str">
        <f t="shared" si="4"/>
        <v/>
      </c>
      <c r="Q56" s="51" t="str">
        <f t="shared" si="5"/>
        <v/>
      </c>
      <c r="R56" s="51" t="str">
        <f t="shared" si="6"/>
        <v/>
      </c>
      <c r="S56" s="51" t="str">
        <f t="shared" si="7"/>
        <v/>
      </c>
      <c r="T56" s="52" t="str">
        <f t="shared" si="8"/>
        <v/>
      </c>
      <c r="U56" s="51" t="str">
        <f t="shared" si="9"/>
        <v/>
      </c>
      <c r="V56" s="38" t="str">
        <f t="shared" si="10"/>
        <v/>
      </c>
      <c r="W56" s="38" t="str">
        <f t="shared" si="11"/>
        <v/>
      </c>
      <c r="X56" s="28" t="str">
        <f>IFERROR((G56/G56)*SUMIF(Inputs!C:C,$C56,Inputs!BO:BO),"")</f>
        <v/>
      </c>
      <c r="Y56" s="38" t="str">
        <f>IFERROR((G56/G56)*SUMIF(Inputs!C:C,$C56,Inputs!BM:BM)+SUMIF(Inputs!C:C,$C56,Inputs!BV:BV)+SUMIF(Inputs!C:C,$C56,Inputs!BZ:BZ),"")</f>
        <v/>
      </c>
      <c r="Z56" s="20" t="str">
        <f>IFERROR((G56/G56)*SUMIF(Inputs!C:C,$C56,Inputs!BN:BN)+SUMIF(Inputs!C:C,$C56,Inputs!BW:BW)+SUMIF(Inputs!C:C,$C56,Inputs!CB:CB),"")</f>
        <v/>
      </c>
      <c r="AA56" s="38" t="str">
        <f>IFERROR((G56/G56)*SUMIF(Inputs!C:C,$C56,Inputs!BL:BL)+SUMIF(Inputs!C:C,$C56,Inputs!BU:BU)+SUMIF(Inputs!C:C,$C56,Inputs!CA:CA),"")</f>
        <v/>
      </c>
      <c r="AB56" s="20" t="str">
        <f>IFERROR((G56/G56)*SUMIF(Inputs!C:C,$C56,Inputs!BJ:BJ),"")</f>
        <v/>
      </c>
      <c r="AC56" s="50" t="str">
        <f t="shared" si="12"/>
        <v/>
      </c>
      <c r="AD56" s="20" t="str">
        <f>IFERROR((G56/G56)*SUMIF(Inputs!C:C,$C56,Inputs!CD:CD),"")</f>
        <v/>
      </c>
      <c r="AE56" s="20" t="str">
        <f>IFERROR((G56/G56)*SUMIF(Inputs!C:C,$C56,Inputs!BP:BP),"")</f>
        <v/>
      </c>
      <c r="AF56" s="55" t="str">
        <f>IFERROR(VLOOKUP($B56,Inputs!$B$14:$CF$112,9,FALSE),"")</f>
        <v/>
      </c>
      <c r="AG56" s="1"/>
    </row>
    <row r="57" spans="2:33" ht="15" customHeight="1" x14ac:dyDescent="0.3">
      <c r="B57" s="417" t="s">
        <v>3142</v>
      </c>
      <c r="C57" s="18" t="str">
        <f>IFERROR(VLOOKUP($B57,Inputs!$B$14:$CF$112,2,FALSE),"")</f>
        <v/>
      </c>
      <c r="D57" s="16" t="str">
        <f>IFERROR(VLOOKUP($B57,Inputs!$B$14:$CF$112,4,FALSE),"")</f>
        <v/>
      </c>
      <c r="E57" s="16" t="str">
        <f>IFERROR(VLOOKUP($B57,Inputs!$B$14:$CF$112,5,FALSE),"")</f>
        <v/>
      </c>
      <c r="F57" s="19" t="str">
        <f t="shared" si="0"/>
        <v/>
      </c>
      <c r="G57" s="19" t="str">
        <f>IFERROR(VLOOKUP($B57,Inputs!$B$14:$CF$112,6,FALSE),"")</f>
        <v/>
      </c>
      <c r="H57" s="19" t="str">
        <f>IFERROR(VLOOKUP($B57,Inputs!$B$14:$CF$112,7,FALSE),"")</f>
        <v/>
      </c>
      <c r="I57" s="19" t="str">
        <f>IFERROR(VLOOKUP($B57,Inputs!$B$14:$CF$112,8,FALSE),"")</f>
        <v/>
      </c>
      <c r="J57" s="28" t="str">
        <f>IFERROR((G57/(G57+H57))*SUMIF(Inputs!C:C,C57,Inputs!BK:BK)+SUMIF(Inputs!C:C,C57,Inputs!BT:BT)+SUMIF(Inputs!C:C,C57,Inputs!BY:BY)+SUMIF(Inputs!C:C,C57,Inputs!CF:CF),"")</f>
        <v/>
      </c>
      <c r="K57" s="20" t="str">
        <f>IFERROR((G57/G57)*SUMIF(Inputs!C:C,C57,Inputs!BK:BK)+SUMIF(Inputs!C:C,C57,Inputs!BT:BT)+SUMIF(Inputs!C:C,C57,Inputs!BY:BY)+SUMIF(Inputs!C:C,C57,Inputs!CF:CF),"")</f>
        <v/>
      </c>
      <c r="L57" s="46" t="str">
        <f t="shared" si="1"/>
        <v/>
      </c>
      <c r="M57" s="46" t="str">
        <f t="shared" si="2"/>
        <v/>
      </c>
      <c r="N57" s="44" t="str">
        <f>IFERROR((G57/G57)*SUMIF(Inputs!C:C,$C57,Inputs!BE:BE),"")</f>
        <v/>
      </c>
      <c r="O57" s="38" t="str">
        <f t="shared" si="3"/>
        <v/>
      </c>
      <c r="P57" s="38" t="str">
        <f t="shared" si="4"/>
        <v/>
      </c>
      <c r="Q57" s="51" t="str">
        <f t="shared" si="5"/>
        <v/>
      </c>
      <c r="R57" s="51" t="str">
        <f t="shared" si="6"/>
        <v/>
      </c>
      <c r="S57" s="51" t="str">
        <f t="shared" si="7"/>
        <v/>
      </c>
      <c r="T57" s="52" t="str">
        <f t="shared" si="8"/>
        <v/>
      </c>
      <c r="U57" s="51" t="str">
        <f t="shared" si="9"/>
        <v/>
      </c>
      <c r="V57" s="38" t="str">
        <f t="shared" si="10"/>
        <v/>
      </c>
      <c r="W57" s="38" t="str">
        <f t="shared" si="11"/>
        <v/>
      </c>
      <c r="X57" s="28" t="str">
        <f>IFERROR((G57/G57)*SUMIF(Inputs!C:C,$C57,Inputs!BO:BO),"")</f>
        <v/>
      </c>
      <c r="Y57" s="38" t="str">
        <f>IFERROR((G57/G57)*SUMIF(Inputs!C:C,$C57,Inputs!BM:BM)+SUMIF(Inputs!C:C,$C57,Inputs!BV:BV)+SUMIF(Inputs!C:C,$C57,Inputs!BZ:BZ),"")</f>
        <v/>
      </c>
      <c r="Z57" s="20" t="str">
        <f>IFERROR((G57/G57)*SUMIF(Inputs!C:C,$C57,Inputs!BN:BN)+SUMIF(Inputs!C:C,$C57,Inputs!BW:BW)+SUMIF(Inputs!C:C,$C57,Inputs!CB:CB),"")</f>
        <v/>
      </c>
      <c r="AA57" s="38" t="str">
        <f>IFERROR((G57/G57)*SUMIF(Inputs!C:C,$C57,Inputs!BL:BL)+SUMIF(Inputs!C:C,$C57,Inputs!BU:BU)+SUMIF(Inputs!C:C,$C57,Inputs!CA:CA),"")</f>
        <v/>
      </c>
      <c r="AB57" s="20" t="str">
        <f>IFERROR((G57/G57)*SUMIF(Inputs!C:C,$C57,Inputs!BJ:BJ),"")</f>
        <v/>
      </c>
      <c r="AC57" s="50" t="str">
        <f t="shared" si="12"/>
        <v/>
      </c>
      <c r="AD57" s="20" t="str">
        <f>IFERROR((G57/G57)*SUMIF(Inputs!C:C,$C57,Inputs!CD:CD),"")</f>
        <v/>
      </c>
      <c r="AE57" s="20" t="str">
        <f>IFERROR((G57/G57)*SUMIF(Inputs!C:C,$C57,Inputs!BP:BP),"")</f>
        <v/>
      </c>
      <c r="AF57" s="55" t="str">
        <f>IFERROR(VLOOKUP($B57,Inputs!$B$14:$CF$112,9,FALSE),"")</f>
        <v/>
      </c>
      <c r="AG57" s="1"/>
    </row>
    <row r="58" spans="2:33" ht="15" customHeight="1" x14ac:dyDescent="0.3">
      <c r="B58" s="417" t="s">
        <v>3143</v>
      </c>
      <c r="C58" s="18" t="str">
        <f>IFERROR(VLOOKUP($B58,Inputs!$B$14:$CF$112,2,FALSE),"")</f>
        <v/>
      </c>
      <c r="D58" s="16" t="str">
        <f>IFERROR(VLOOKUP($B58,Inputs!$B$14:$CF$112,4,FALSE),"")</f>
        <v/>
      </c>
      <c r="E58" s="16" t="str">
        <f>IFERROR(VLOOKUP($B58,Inputs!$B$14:$CF$112,5,FALSE),"")</f>
        <v/>
      </c>
      <c r="F58" s="19" t="str">
        <f t="shared" si="0"/>
        <v/>
      </c>
      <c r="G58" s="19" t="str">
        <f>IFERROR(VLOOKUP($B58,Inputs!$B$14:$CF$112,6,FALSE),"")</f>
        <v/>
      </c>
      <c r="H58" s="19" t="str">
        <f>IFERROR(VLOOKUP($B58,Inputs!$B$14:$CF$112,7,FALSE),"")</f>
        <v/>
      </c>
      <c r="I58" s="19" t="str">
        <f>IFERROR(VLOOKUP($B58,Inputs!$B$14:$CF$112,8,FALSE),"")</f>
        <v/>
      </c>
      <c r="J58" s="28" t="str">
        <f>IFERROR((G58/(G58+H58))*SUMIF(Inputs!C:C,C58,Inputs!BK:BK)+SUMIF(Inputs!C:C,C58,Inputs!BT:BT)+SUMIF(Inputs!C:C,C58,Inputs!BY:BY)+SUMIF(Inputs!C:C,C58,Inputs!CF:CF),"")</f>
        <v/>
      </c>
      <c r="K58" s="20" t="str">
        <f>IFERROR((G58/G58)*SUMIF(Inputs!C:C,C58,Inputs!BK:BK)+SUMIF(Inputs!C:C,C58,Inputs!BT:BT)+SUMIF(Inputs!C:C,C58,Inputs!BY:BY)+SUMIF(Inputs!C:C,C58,Inputs!CF:CF),"")</f>
        <v/>
      </c>
      <c r="L58" s="46" t="str">
        <f t="shared" si="1"/>
        <v/>
      </c>
      <c r="M58" s="46" t="str">
        <f t="shared" si="2"/>
        <v/>
      </c>
      <c r="N58" s="44" t="str">
        <f>IFERROR((G58/G58)*SUMIF(Inputs!C:C,$C58,Inputs!BE:BE),"")</f>
        <v/>
      </c>
      <c r="O58" s="38" t="str">
        <f t="shared" si="3"/>
        <v/>
      </c>
      <c r="P58" s="38" t="str">
        <f t="shared" si="4"/>
        <v/>
      </c>
      <c r="Q58" s="51" t="str">
        <f t="shared" si="5"/>
        <v/>
      </c>
      <c r="R58" s="51" t="str">
        <f t="shared" si="6"/>
        <v/>
      </c>
      <c r="S58" s="51" t="str">
        <f t="shared" si="7"/>
        <v/>
      </c>
      <c r="T58" s="52" t="str">
        <f t="shared" si="8"/>
        <v/>
      </c>
      <c r="U58" s="51" t="str">
        <f t="shared" si="9"/>
        <v/>
      </c>
      <c r="V58" s="38" t="str">
        <f t="shared" si="10"/>
        <v/>
      </c>
      <c r="W58" s="38" t="str">
        <f t="shared" si="11"/>
        <v/>
      </c>
      <c r="X58" s="28" t="str">
        <f>IFERROR((G58/G58)*SUMIF(Inputs!C:C,$C58,Inputs!BO:BO),"")</f>
        <v/>
      </c>
      <c r="Y58" s="38" t="str">
        <f>IFERROR((G58/G58)*SUMIF(Inputs!C:C,$C58,Inputs!BM:BM)+SUMIF(Inputs!C:C,$C58,Inputs!BV:BV)+SUMIF(Inputs!C:C,$C58,Inputs!BZ:BZ),"")</f>
        <v/>
      </c>
      <c r="Z58" s="20" t="str">
        <f>IFERROR((G58/G58)*SUMIF(Inputs!C:C,$C58,Inputs!BN:BN)+SUMIF(Inputs!C:C,$C58,Inputs!BW:BW)+SUMIF(Inputs!C:C,$C58,Inputs!CB:CB),"")</f>
        <v/>
      </c>
      <c r="AA58" s="38" t="str">
        <f>IFERROR((G58/G58)*SUMIF(Inputs!C:C,$C58,Inputs!BL:BL)+SUMIF(Inputs!C:C,$C58,Inputs!BU:BU)+SUMIF(Inputs!C:C,$C58,Inputs!CA:CA),"")</f>
        <v/>
      </c>
      <c r="AB58" s="20" t="str">
        <f>IFERROR((G58/G58)*SUMIF(Inputs!C:C,$C58,Inputs!BJ:BJ),"")</f>
        <v/>
      </c>
      <c r="AC58" s="50" t="str">
        <f t="shared" si="12"/>
        <v/>
      </c>
      <c r="AD58" s="20" t="str">
        <f>IFERROR((G58/G58)*SUMIF(Inputs!C:C,$C58,Inputs!CD:CD),"")</f>
        <v/>
      </c>
      <c r="AE58" s="20" t="str">
        <f>IFERROR((G58/G58)*SUMIF(Inputs!C:C,$C58,Inputs!BP:BP),"")</f>
        <v/>
      </c>
      <c r="AF58" s="55" t="str">
        <f>IFERROR(VLOOKUP($B58,Inputs!$B$14:$CF$112,9,FALSE),"")</f>
        <v/>
      </c>
      <c r="AG58" s="1"/>
    </row>
    <row r="59" spans="2:33" ht="15" customHeight="1" x14ac:dyDescent="0.3">
      <c r="B59" s="417" t="s">
        <v>3144</v>
      </c>
      <c r="C59" s="18" t="str">
        <f>IFERROR(VLOOKUP($B59,Inputs!$B$14:$CF$112,2,FALSE),"")</f>
        <v/>
      </c>
      <c r="D59" s="16" t="str">
        <f>IFERROR(VLOOKUP($B59,Inputs!$B$14:$CF$112,4,FALSE),"")</f>
        <v/>
      </c>
      <c r="E59" s="16" t="str">
        <f>IFERROR(VLOOKUP($B59,Inputs!$B$14:$CF$112,5,FALSE),"")</f>
        <v/>
      </c>
      <c r="F59" s="19" t="str">
        <f t="shared" si="0"/>
        <v/>
      </c>
      <c r="G59" s="19" t="str">
        <f>IFERROR(VLOOKUP($B59,Inputs!$B$14:$CF$112,6,FALSE),"")</f>
        <v/>
      </c>
      <c r="H59" s="19" t="str">
        <f>IFERROR(VLOOKUP($B59,Inputs!$B$14:$CF$112,7,FALSE),"")</f>
        <v/>
      </c>
      <c r="I59" s="19" t="str">
        <f>IFERROR(VLOOKUP($B59,Inputs!$B$14:$CF$112,8,FALSE),"")</f>
        <v/>
      </c>
      <c r="J59" s="28" t="str">
        <f>IFERROR((G59/(G59+H59))*SUMIF(Inputs!C:C,C59,Inputs!BK:BK)+SUMIF(Inputs!C:C,C59,Inputs!BT:BT)+SUMIF(Inputs!C:C,C59,Inputs!BY:BY)+SUMIF(Inputs!C:C,C59,Inputs!CF:CF),"")</f>
        <v/>
      </c>
      <c r="K59" s="20" t="str">
        <f>IFERROR((G59/G59)*SUMIF(Inputs!C:C,C59,Inputs!BK:BK)+SUMIF(Inputs!C:C,C59,Inputs!BT:BT)+SUMIF(Inputs!C:C,C59,Inputs!BY:BY)+SUMIF(Inputs!C:C,C59,Inputs!CF:CF),"")</f>
        <v/>
      </c>
      <c r="L59" s="46" t="str">
        <f t="shared" si="1"/>
        <v/>
      </c>
      <c r="M59" s="46" t="str">
        <f t="shared" si="2"/>
        <v/>
      </c>
      <c r="N59" s="44" t="str">
        <f>IFERROR((G59/G59)*SUMIF(Inputs!C:C,$C59,Inputs!BE:BE),"")</f>
        <v/>
      </c>
      <c r="O59" s="38" t="str">
        <f t="shared" si="3"/>
        <v/>
      </c>
      <c r="P59" s="38" t="str">
        <f t="shared" si="4"/>
        <v/>
      </c>
      <c r="Q59" s="51" t="str">
        <f t="shared" si="5"/>
        <v/>
      </c>
      <c r="R59" s="51" t="str">
        <f t="shared" si="6"/>
        <v/>
      </c>
      <c r="S59" s="51" t="str">
        <f t="shared" si="7"/>
        <v/>
      </c>
      <c r="T59" s="52" t="str">
        <f t="shared" si="8"/>
        <v/>
      </c>
      <c r="U59" s="51" t="str">
        <f t="shared" si="9"/>
        <v/>
      </c>
      <c r="V59" s="38" t="str">
        <f t="shared" si="10"/>
        <v/>
      </c>
      <c r="W59" s="38" t="str">
        <f t="shared" si="11"/>
        <v/>
      </c>
      <c r="X59" s="28" t="str">
        <f>IFERROR((G59/G59)*SUMIF(Inputs!C:C,$C59,Inputs!BO:BO),"")</f>
        <v/>
      </c>
      <c r="Y59" s="38" t="str">
        <f>IFERROR((G59/G59)*SUMIF(Inputs!C:C,$C59,Inputs!BM:BM)+SUMIF(Inputs!C:C,$C59,Inputs!BV:BV)+SUMIF(Inputs!C:C,$C59,Inputs!BZ:BZ),"")</f>
        <v/>
      </c>
      <c r="Z59" s="20" t="str">
        <f>IFERROR((G59/G59)*SUMIF(Inputs!C:C,$C59,Inputs!BN:BN)+SUMIF(Inputs!C:C,$C59,Inputs!BW:BW)+SUMIF(Inputs!C:C,$C59,Inputs!CB:CB),"")</f>
        <v/>
      </c>
      <c r="AA59" s="38" t="str">
        <f>IFERROR((G59/G59)*SUMIF(Inputs!C:C,$C59,Inputs!BL:BL)+SUMIF(Inputs!C:C,$C59,Inputs!BU:BU)+SUMIF(Inputs!C:C,$C59,Inputs!CA:CA),"")</f>
        <v/>
      </c>
      <c r="AB59" s="20" t="str">
        <f>IFERROR((G59/G59)*SUMIF(Inputs!C:C,$C59,Inputs!BJ:BJ),"")</f>
        <v/>
      </c>
      <c r="AC59" s="50" t="str">
        <f t="shared" si="12"/>
        <v/>
      </c>
      <c r="AD59" s="20" t="str">
        <f>IFERROR((G59/G59)*SUMIF(Inputs!C:C,$C59,Inputs!CD:CD),"")</f>
        <v/>
      </c>
      <c r="AE59" s="20" t="str">
        <f>IFERROR((G59/G59)*SUMIF(Inputs!C:C,$C59,Inputs!BP:BP),"")</f>
        <v/>
      </c>
      <c r="AF59" s="55" t="str">
        <f>IFERROR(VLOOKUP($B59,Inputs!$B$14:$CF$112,9,FALSE),"")</f>
        <v/>
      </c>
      <c r="AG59" s="1"/>
    </row>
    <row r="60" spans="2:33" ht="15" customHeight="1" x14ac:dyDescent="0.3">
      <c r="B60" s="417" t="s">
        <v>3145</v>
      </c>
      <c r="C60" s="18" t="str">
        <f>IFERROR(VLOOKUP($B60,Inputs!$B$14:$CF$112,2,FALSE),"")</f>
        <v/>
      </c>
      <c r="D60" s="16" t="str">
        <f>IFERROR(VLOOKUP($B60,Inputs!$B$14:$CF$112,4,FALSE),"")</f>
        <v/>
      </c>
      <c r="E60" s="16" t="str">
        <f>IFERROR(VLOOKUP($B60,Inputs!$B$14:$CF$112,5,FALSE),"")</f>
        <v/>
      </c>
      <c r="F60" s="19" t="str">
        <f t="shared" ref="F60:F112" si="13">IFERROR((G60/G60)*SUM(G60:I60),"")</f>
        <v/>
      </c>
      <c r="G60" s="19" t="str">
        <f>IFERROR(VLOOKUP($B60,Inputs!$B$14:$CF$112,6,FALSE),"")</f>
        <v/>
      </c>
      <c r="H60" s="19" t="str">
        <f>IFERROR(VLOOKUP($B60,Inputs!$B$14:$CF$112,7,FALSE),"")</f>
        <v/>
      </c>
      <c r="I60" s="19" t="str">
        <f>IFERROR(VLOOKUP($B60,Inputs!$B$14:$CF$112,8,FALSE),"")</f>
        <v/>
      </c>
      <c r="J60" s="28" t="str">
        <f>IFERROR((G60/(G60+H60))*SUMIF(Inputs!C:C,C60,Inputs!BK:BK)+SUMIF(Inputs!C:C,C60,Inputs!BT:BT)+SUMIF(Inputs!C:C,C60,Inputs!BY:BY)+SUMIF(Inputs!C:C,C60,Inputs!CF:CF),"")</f>
        <v/>
      </c>
      <c r="K60" s="20" t="str">
        <f>IFERROR((G60/G60)*SUMIF(Inputs!C:C,C60,Inputs!BK:BK)+SUMIF(Inputs!C:C,C60,Inputs!BT:BT)+SUMIF(Inputs!C:C,C60,Inputs!BY:BY)+SUMIF(Inputs!C:C,C60,Inputs!CF:CF),"")</f>
        <v/>
      </c>
      <c r="L60" s="46" t="str">
        <f t="shared" ref="L60:L112" si="14">IFERROR(K60/G60,"")</f>
        <v/>
      </c>
      <c r="M60" s="46" t="str">
        <f t="shared" ref="M60:M112" si="15">IFERROR(K60/F60,"")</f>
        <v/>
      </c>
      <c r="N60" s="44" t="str">
        <f>IFERROR((G60/G60)*SUMIF(Inputs!C:C,$C60,Inputs!BE:BE),"")</f>
        <v/>
      </c>
      <c r="O60" s="38" t="str">
        <f t="shared" ref="O60:O112" si="16">IFERROR(($G60/($G60+$H60))*X60,"")</f>
        <v/>
      </c>
      <c r="P60" s="38" t="str">
        <f t="shared" ref="P60:P112" si="17">IFERROR(($G60/($G60+$H60))*Y60,"")</f>
        <v/>
      </c>
      <c r="Q60" s="51" t="str">
        <f t="shared" ref="Q60:Q112" si="18">IFERROR(($G60/($G60+$H60))*Z60,"")</f>
        <v/>
      </c>
      <c r="R60" s="51" t="str">
        <f t="shared" ref="R60:R112" si="19">IFERROR(($G60/($G60+$H60))*AA60,"")</f>
        <v/>
      </c>
      <c r="S60" s="51" t="str">
        <f t="shared" ref="S60:S112" si="20">IFERROR(($G60/($G60+$H60))*AB60,"")</f>
        <v/>
      </c>
      <c r="T60" s="52" t="str">
        <f t="shared" ref="T60:T112" si="21">IFERROR((G60/G60)*S60*costPmile,"")</f>
        <v/>
      </c>
      <c r="U60" s="51" t="str">
        <f t="shared" ref="U60:U112" si="22">IFERROR(($G60/($G60+$H60))*AD60,"")</f>
        <v/>
      </c>
      <c r="V60" s="38" t="str">
        <f t="shared" ref="V60:V112" si="23">IFERROR(($G60/($G60+$H60))*AE60,"")</f>
        <v/>
      </c>
      <c r="W60" s="38" t="str">
        <f t="shared" ref="W60:W112" si="24">IFERROR(($G60/($G60+$H60))*AF60,"")</f>
        <v/>
      </c>
      <c r="X60" s="28" t="str">
        <f>IFERROR((G60/G60)*SUMIF(Inputs!C:C,$C60,Inputs!BO:BO),"")</f>
        <v/>
      </c>
      <c r="Y60" s="38" t="str">
        <f>IFERROR((G60/G60)*SUMIF(Inputs!C:C,$C60,Inputs!BM:BM)+SUMIF(Inputs!C:C,$C60,Inputs!BV:BV)+SUMIF(Inputs!C:C,$C60,Inputs!BZ:BZ),"")</f>
        <v/>
      </c>
      <c r="Z60" s="20" t="str">
        <f>IFERROR((G60/G60)*SUMIF(Inputs!C:C,$C60,Inputs!BN:BN)+SUMIF(Inputs!C:C,$C60,Inputs!BW:BW)+SUMIF(Inputs!C:C,$C60,Inputs!CB:CB),"")</f>
        <v/>
      </c>
      <c r="AA60" s="38" t="str">
        <f>IFERROR((G60/G60)*SUMIF(Inputs!C:C,$C60,Inputs!BL:BL)+SUMIF(Inputs!C:C,$C60,Inputs!BU:BU)+SUMIF(Inputs!C:C,$C60,Inputs!CA:CA),"")</f>
        <v/>
      </c>
      <c r="AB60" s="20" t="str">
        <f>IFERROR((G60/G60)*SUMIF(Inputs!C:C,$C60,Inputs!BJ:BJ),"")</f>
        <v/>
      </c>
      <c r="AC60" s="50" t="str">
        <f t="shared" ref="AC60:AC112" si="25">IFERROR((G60/G60)*AB60*costPmile,"")</f>
        <v/>
      </c>
      <c r="AD60" s="20" t="str">
        <f>IFERROR((G60/G60)*SUMIF(Inputs!C:C,$C60,Inputs!CD:CD),"")</f>
        <v/>
      </c>
      <c r="AE60" s="20" t="str">
        <f>IFERROR((G60/G60)*SUMIF(Inputs!C:C,$C60,Inputs!BP:BP),"")</f>
        <v/>
      </c>
      <c r="AF60" s="55" t="str">
        <f>IFERROR(VLOOKUP($B60,Inputs!$B$14:$CF$112,9,FALSE),"")</f>
        <v/>
      </c>
      <c r="AG60" s="1"/>
    </row>
    <row r="61" spans="2:33" ht="15" customHeight="1" x14ac:dyDescent="0.3">
      <c r="B61" s="417" t="s">
        <v>3146</v>
      </c>
      <c r="C61" s="18" t="str">
        <f>IFERROR(VLOOKUP($B61,Inputs!$B$14:$CF$112,2,FALSE),"")</f>
        <v/>
      </c>
      <c r="D61" s="16" t="str">
        <f>IFERROR(VLOOKUP($B61,Inputs!$B$14:$CF$112,4,FALSE),"")</f>
        <v/>
      </c>
      <c r="E61" s="16" t="str">
        <f>IFERROR(VLOOKUP($B61,Inputs!$B$14:$CF$112,5,FALSE),"")</f>
        <v/>
      </c>
      <c r="F61" s="19" t="str">
        <f t="shared" si="13"/>
        <v/>
      </c>
      <c r="G61" s="19" t="str">
        <f>IFERROR(VLOOKUP($B61,Inputs!$B$14:$CF$112,6,FALSE),"")</f>
        <v/>
      </c>
      <c r="H61" s="19" t="str">
        <f>IFERROR(VLOOKUP($B61,Inputs!$B$14:$CF$112,7,FALSE),"")</f>
        <v/>
      </c>
      <c r="I61" s="19" t="str">
        <f>IFERROR(VLOOKUP($B61,Inputs!$B$14:$CF$112,8,FALSE),"")</f>
        <v/>
      </c>
      <c r="J61" s="28" t="str">
        <f>IFERROR((G61/(G61+H61))*SUMIF(Inputs!C:C,C61,Inputs!BK:BK)+SUMIF(Inputs!C:C,C61,Inputs!BT:BT)+SUMIF(Inputs!C:C,C61,Inputs!BY:BY)+SUMIF(Inputs!C:C,C61,Inputs!CF:CF),"")</f>
        <v/>
      </c>
      <c r="K61" s="20" t="str">
        <f>IFERROR((G61/G61)*SUMIF(Inputs!C:C,C61,Inputs!BK:BK)+SUMIF(Inputs!C:C,C61,Inputs!BT:BT)+SUMIF(Inputs!C:C,C61,Inputs!BY:BY)+SUMIF(Inputs!C:C,C61,Inputs!CF:CF),"")</f>
        <v/>
      </c>
      <c r="L61" s="46" t="str">
        <f t="shared" si="14"/>
        <v/>
      </c>
      <c r="M61" s="46" t="str">
        <f t="shared" si="15"/>
        <v/>
      </c>
      <c r="N61" s="44" t="str">
        <f>IFERROR((G61/G61)*SUMIF(Inputs!C:C,$C61,Inputs!BE:BE),"")</f>
        <v/>
      </c>
      <c r="O61" s="38" t="str">
        <f t="shared" si="16"/>
        <v/>
      </c>
      <c r="P61" s="38" t="str">
        <f t="shared" si="17"/>
        <v/>
      </c>
      <c r="Q61" s="51" t="str">
        <f t="shared" si="18"/>
        <v/>
      </c>
      <c r="R61" s="51" t="str">
        <f t="shared" si="19"/>
        <v/>
      </c>
      <c r="S61" s="51" t="str">
        <f t="shared" si="20"/>
        <v/>
      </c>
      <c r="T61" s="52" t="str">
        <f t="shared" si="21"/>
        <v/>
      </c>
      <c r="U61" s="51" t="str">
        <f t="shared" si="22"/>
        <v/>
      </c>
      <c r="V61" s="38" t="str">
        <f t="shared" si="23"/>
        <v/>
      </c>
      <c r="W61" s="38" t="str">
        <f t="shared" si="24"/>
        <v/>
      </c>
      <c r="X61" s="28" t="str">
        <f>IFERROR((G61/G61)*SUMIF(Inputs!C:C,$C61,Inputs!BO:BO),"")</f>
        <v/>
      </c>
      <c r="Y61" s="38" t="str">
        <f>IFERROR((G61/G61)*SUMIF(Inputs!C:C,$C61,Inputs!BM:BM)+SUMIF(Inputs!C:C,$C61,Inputs!BV:BV)+SUMIF(Inputs!C:C,$C61,Inputs!BZ:BZ),"")</f>
        <v/>
      </c>
      <c r="Z61" s="20" t="str">
        <f>IFERROR((G61/G61)*SUMIF(Inputs!C:C,$C61,Inputs!BN:BN)+SUMIF(Inputs!C:C,$C61,Inputs!BW:BW)+SUMIF(Inputs!C:C,$C61,Inputs!CB:CB),"")</f>
        <v/>
      </c>
      <c r="AA61" s="38" t="str">
        <f>IFERROR((G61/G61)*SUMIF(Inputs!C:C,$C61,Inputs!BL:BL)+SUMIF(Inputs!C:C,$C61,Inputs!BU:BU)+SUMIF(Inputs!C:C,$C61,Inputs!CA:CA),"")</f>
        <v/>
      </c>
      <c r="AB61" s="20" t="str">
        <f>IFERROR((G61/G61)*SUMIF(Inputs!C:C,$C61,Inputs!BJ:BJ),"")</f>
        <v/>
      </c>
      <c r="AC61" s="50" t="str">
        <f t="shared" si="25"/>
        <v/>
      </c>
      <c r="AD61" s="20" t="str">
        <f>IFERROR((G61/G61)*SUMIF(Inputs!C:C,$C61,Inputs!CD:CD),"")</f>
        <v/>
      </c>
      <c r="AE61" s="20" t="str">
        <f>IFERROR((G61/G61)*SUMIF(Inputs!C:C,$C61,Inputs!BP:BP),"")</f>
        <v/>
      </c>
      <c r="AF61" s="55" t="str">
        <f>IFERROR(VLOOKUP($B61,Inputs!$B$14:$CF$112,9,FALSE),"")</f>
        <v/>
      </c>
      <c r="AG61" s="1"/>
    </row>
    <row r="62" spans="2:33" x14ac:dyDescent="0.3">
      <c r="B62" s="417" t="s">
        <v>3147</v>
      </c>
      <c r="C62" s="18" t="str">
        <f>IFERROR(VLOOKUP($B62,Inputs!$B$14:$CF$112,2,FALSE),"")</f>
        <v/>
      </c>
      <c r="D62" s="16" t="str">
        <f>IFERROR(VLOOKUP($B62,Inputs!$B$14:$CF$112,4,FALSE),"")</f>
        <v/>
      </c>
      <c r="E62" s="16" t="str">
        <f>IFERROR(VLOOKUP($B62,Inputs!$B$14:$CF$112,5,FALSE),"")</f>
        <v/>
      </c>
      <c r="F62" s="19" t="str">
        <f t="shared" si="13"/>
        <v/>
      </c>
      <c r="G62" s="19" t="str">
        <f>IFERROR(VLOOKUP($B62,Inputs!$B$14:$CF$112,6,FALSE),"")</f>
        <v/>
      </c>
      <c r="H62" s="19" t="str">
        <f>IFERROR(VLOOKUP($B62,Inputs!$B$14:$CF$112,7,FALSE),"")</f>
        <v/>
      </c>
      <c r="I62" s="19" t="str">
        <f>IFERROR(VLOOKUP($B62,Inputs!$B$14:$CF$112,8,FALSE),"")</f>
        <v/>
      </c>
      <c r="J62" s="28" t="str">
        <f>IFERROR((G62/(G62+H62))*SUMIF(Inputs!C:C,C62,Inputs!BK:BK)+SUMIF(Inputs!C:C,C62,Inputs!BT:BT)+SUMIF(Inputs!C:C,C62,Inputs!BY:BY)+SUMIF(Inputs!C:C,C62,Inputs!CF:CF),"")</f>
        <v/>
      </c>
      <c r="K62" s="20" t="str">
        <f>IFERROR((G62/G62)*SUMIF(Inputs!C:C,C62,Inputs!BK:BK)+SUMIF(Inputs!C:C,C62,Inputs!BT:BT)+SUMIF(Inputs!C:C,C62,Inputs!BY:BY)+SUMIF(Inputs!C:C,C62,Inputs!CF:CF),"")</f>
        <v/>
      </c>
      <c r="L62" s="46" t="str">
        <f t="shared" si="14"/>
        <v/>
      </c>
      <c r="M62" s="46" t="str">
        <f t="shared" si="15"/>
        <v/>
      </c>
      <c r="N62" s="44" t="str">
        <f>IFERROR((G62/G62)*SUMIF(Inputs!C:C,$C62,Inputs!BE:BE),"")</f>
        <v/>
      </c>
      <c r="O62" s="38" t="str">
        <f t="shared" si="16"/>
        <v/>
      </c>
      <c r="P62" s="38" t="str">
        <f t="shared" si="17"/>
        <v/>
      </c>
      <c r="Q62" s="51" t="str">
        <f t="shared" si="18"/>
        <v/>
      </c>
      <c r="R62" s="51" t="str">
        <f t="shared" si="19"/>
        <v/>
      </c>
      <c r="S62" s="51" t="str">
        <f t="shared" si="20"/>
        <v/>
      </c>
      <c r="T62" s="52" t="str">
        <f t="shared" si="21"/>
        <v/>
      </c>
      <c r="U62" s="51" t="str">
        <f t="shared" si="22"/>
        <v/>
      </c>
      <c r="V62" s="38" t="str">
        <f t="shared" si="23"/>
        <v/>
      </c>
      <c r="W62" s="38" t="str">
        <f t="shared" si="24"/>
        <v/>
      </c>
      <c r="X62" s="28" t="str">
        <f>IFERROR((G62/G62)*SUMIF(Inputs!C:C,$C62,Inputs!BO:BO),"")</f>
        <v/>
      </c>
      <c r="Y62" s="38" t="str">
        <f>IFERROR((G62/G62)*SUMIF(Inputs!C:C,$C62,Inputs!BM:BM)+SUMIF(Inputs!C:C,$C62,Inputs!BV:BV)+SUMIF(Inputs!C:C,$C62,Inputs!BZ:BZ),"")</f>
        <v/>
      </c>
      <c r="Z62" s="20" t="str">
        <f>IFERROR((G62/G62)*SUMIF(Inputs!C:C,$C62,Inputs!BN:BN)+SUMIF(Inputs!C:C,$C62,Inputs!BW:BW)+SUMIF(Inputs!C:C,$C62,Inputs!CB:CB),"")</f>
        <v/>
      </c>
      <c r="AA62" s="38" t="str">
        <f>IFERROR((G62/G62)*SUMIF(Inputs!C:C,$C62,Inputs!BL:BL)+SUMIF(Inputs!C:C,$C62,Inputs!BU:BU)+SUMIF(Inputs!C:C,$C62,Inputs!CA:CA),"")</f>
        <v/>
      </c>
      <c r="AB62" s="20" t="str">
        <f>IFERROR((G62/G62)*SUMIF(Inputs!C:C,$C62,Inputs!BJ:BJ),"")</f>
        <v/>
      </c>
      <c r="AC62" s="50" t="str">
        <f t="shared" si="25"/>
        <v/>
      </c>
      <c r="AD62" s="20" t="str">
        <f>IFERROR((G62/G62)*SUMIF(Inputs!C:C,$C62,Inputs!CD:CD),"")</f>
        <v/>
      </c>
      <c r="AE62" s="20" t="str">
        <f>IFERROR((G62/G62)*SUMIF(Inputs!C:C,$C62,Inputs!BP:BP),"")</f>
        <v/>
      </c>
      <c r="AF62" s="55" t="str">
        <f>IFERROR(VLOOKUP($B62,Inputs!$B$14:$CF$112,9,FALSE),"")</f>
        <v/>
      </c>
      <c r="AG62" s="1"/>
    </row>
    <row r="63" spans="2:33" x14ac:dyDescent="0.3">
      <c r="B63" s="417" t="s">
        <v>3148</v>
      </c>
      <c r="C63" s="18" t="str">
        <f>IFERROR(VLOOKUP($B63,Inputs!$B$14:$CF$112,2,FALSE),"")</f>
        <v/>
      </c>
      <c r="D63" s="16" t="str">
        <f>IFERROR(VLOOKUP($B63,Inputs!$B$14:$CF$112,4,FALSE),"")</f>
        <v/>
      </c>
      <c r="E63" s="16" t="str">
        <f>IFERROR(VLOOKUP($B63,Inputs!$B$14:$CF$112,5,FALSE),"")</f>
        <v/>
      </c>
      <c r="F63" s="19" t="str">
        <f t="shared" si="13"/>
        <v/>
      </c>
      <c r="G63" s="19" t="str">
        <f>IFERROR(VLOOKUP($B63,Inputs!$B$14:$CF$112,6,FALSE),"")</f>
        <v/>
      </c>
      <c r="H63" s="19" t="str">
        <f>IFERROR(VLOOKUP($B63,Inputs!$B$14:$CF$112,7,FALSE),"")</f>
        <v/>
      </c>
      <c r="I63" s="19" t="str">
        <f>IFERROR(VLOOKUP($B63,Inputs!$B$14:$CF$112,8,FALSE),"")</f>
        <v/>
      </c>
      <c r="J63" s="28" t="str">
        <f>IFERROR((G63/(G63+H63))*SUMIF(Inputs!C:C,C63,Inputs!BK:BK)+SUMIF(Inputs!C:C,C63,Inputs!BT:BT)+SUMIF(Inputs!C:C,C63,Inputs!BY:BY)+SUMIF(Inputs!C:C,C63,Inputs!CF:CF),"")</f>
        <v/>
      </c>
      <c r="K63" s="20" t="str">
        <f>IFERROR((G63/G63)*SUMIF(Inputs!C:C,C63,Inputs!BK:BK)+SUMIF(Inputs!C:C,C63,Inputs!BT:BT)+SUMIF(Inputs!C:C,C63,Inputs!BY:BY)+SUMIF(Inputs!C:C,C63,Inputs!CF:CF),"")</f>
        <v/>
      </c>
      <c r="L63" s="46" t="str">
        <f t="shared" si="14"/>
        <v/>
      </c>
      <c r="M63" s="46" t="str">
        <f t="shared" si="15"/>
        <v/>
      </c>
      <c r="N63" s="44" t="str">
        <f>IFERROR((G63/G63)*SUMIF(Inputs!C:C,$C63,Inputs!BE:BE),"")</f>
        <v/>
      </c>
      <c r="O63" s="38" t="str">
        <f t="shared" si="16"/>
        <v/>
      </c>
      <c r="P63" s="38" t="str">
        <f t="shared" si="17"/>
        <v/>
      </c>
      <c r="Q63" s="51" t="str">
        <f t="shared" si="18"/>
        <v/>
      </c>
      <c r="R63" s="51" t="str">
        <f t="shared" si="19"/>
        <v/>
      </c>
      <c r="S63" s="51" t="str">
        <f t="shared" si="20"/>
        <v/>
      </c>
      <c r="T63" s="52" t="str">
        <f t="shared" si="21"/>
        <v/>
      </c>
      <c r="U63" s="51" t="str">
        <f t="shared" si="22"/>
        <v/>
      </c>
      <c r="V63" s="38" t="str">
        <f t="shared" si="23"/>
        <v/>
      </c>
      <c r="W63" s="38" t="str">
        <f t="shared" si="24"/>
        <v/>
      </c>
      <c r="X63" s="28" t="str">
        <f>IFERROR((G63/G63)*SUMIF(Inputs!C:C,$C63,Inputs!BO:BO),"")</f>
        <v/>
      </c>
      <c r="Y63" s="38" t="str">
        <f>IFERROR((G63/G63)*SUMIF(Inputs!C:C,$C63,Inputs!BM:BM)+SUMIF(Inputs!C:C,$C63,Inputs!BV:BV)+SUMIF(Inputs!C:C,$C63,Inputs!BZ:BZ),"")</f>
        <v/>
      </c>
      <c r="Z63" s="20" t="str">
        <f>IFERROR((G63/G63)*SUMIF(Inputs!C:C,$C63,Inputs!BN:BN)+SUMIF(Inputs!C:C,$C63,Inputs!BW:BW)+SUMIF(Inputs!C:C,$C63,Inputs!CB:CB),"")</f>
        <v/>
      </c>
      <c r="AA63" s="38" t="str">
        <f>IFERROR((G63/G63)*SUMIF(Inputs!C:C,$C63,Inputs!BL:BL)+SUMIF(Inputs!C:C,$C63,Inputs!BU:BU)+SUMIF(Inputs!C:C,$C63,Inputs!CA:CA),"")</f>
        <v/>
      </c>
      <c r="AB63" s="20" t="str">
        <f>IFERROR((G63/G63)*SUMIF(Inputs!C:C,$C63,Inputs!BJ:BJ),"")</f>
        <v/>
      </c>
      <c r="AC63" s="50" t="str">
        <f t="shared" si="25"/>
        <v/>
      </c>
      <c r="AD63" s="20" t="str">
        <f>IFERROR((G63/G63)*SUMIF(Inputs!C:C,$C63,Inputs!CD:CD),"")</f>
        <v/>
      </c>
      <c r="AE63" s="20" t="str">
        <f>IFERROR((G63/G63)*SUMIF(Inputs!C:C,$C63,Inputs!BP:BP),"")</f>
        <v/>
      </c>
      <c r="AF63" s="55" t="str">
        <f>IFERROR(VLOOKUP($B63,Inputs!$B$14:$CF$112,9,FALSE),"")</f>
        <v/>
      </c>
      <c r="AG63" s="1"/>
    </row>
    <row r="64" spans="2:33" x14ac:dyDescent="0.3">
      <c r="B64" s="417" t="s">
        <v>3149</v>
      </c>
      <c r="C64" s="18" t="str">
        <f>IFERROR(VLOOKUP($B64,Inputs!$B$14:$CF$112,2,FALSE),"")</f>
        <v/>
      </c>
      <c r="D64" s="16" t="str">
        <f>IFERROR(VLOOKUP($B64,Inputs!$B$14:$CF$112,4,FALSE),"")</f>
        <v/>
      </c>
      <c r="E64" s="16" t="str">
        <f>IFERROR(VLOOKUP($B64,Inputs!$B$14:$CF$112,5,FALSE),"")</f>
        <v/>
      </c>
      <c r="F64" s="19" t="str">
        <f t="shared" si="13"/>
        <v/>
      </c>
      <c r="G64" s="19" t="str">
        <f>IFERROR(VLOOKUP($B64,Inputs!$B$14:$CF$112,6,FALSE),"")</f>
        <v/>
      </c>
      <c r="H64" s="19" t="str">
        <f>IFERROR(VLOOKUP($B64,Inputs!$B$14:$CF$112,7,FALSE),"")</f>
        <v/>
      </c>
      <c r="I64" s="19" t="str">
        <f>IFERROR(VLOOKUP($B64,Inputs!$B$14:$CF$112,8,FALSE),"")</f>
        <v/>
      </c>
      <c r="J64" s="28" t="str">
        <f>IFERROR((G64/(G64+H64))*SUMIF(Inputs!C:C,C64,Inputs!BK:BK)+SUMIF(Inputs!C:C,C64,Inputs!BT:BT)+SUMIF(Inputs!C:C,C64,Inputs!BY:BY)+SUMIF(Inputs!C:C,C64,Inputs!CF:CF),"")</f>
        <v/>
      </c>
      <c r="K64" s="20" t="str">
        <f>IFERROR((G64/G64)*SUMIF(Inputs!C:C,C64,Inputs!BK:BK)+SUMIF(Inputs!C:C,C64,Inputs!BT:BT)+SUMIF(Inputs!C:C,C64,Inputs!BY:BY)+SUMIF(Inputs!C:C,C64,Inputs!CF:CF),"")</f>
        <v/>
      </c>
      <c r="L64" s="46" t="str">
        <f t="shared" si="14"/>
        <v/>
      </c>
      <c r="M64" s="46" t="str">
        <f t="shared" si="15"/>
        <v/>
      </c>
      <c r="N64" s="44" t="str">
        <f>IFERROR((G64/G64)*SUMIF(Inputs!C:C,$C64,Inputs!BE:BE),"")</f>
        <v/>
      </c>
      <c r="O64" s="38" t="str">
        <f t="shared" si="16"/>
        <v/>
      </c>
      <c r="P64" s="38" t="str">
        <f t="shared" si="17"/>
        <v/>
      </c>
      <c r="Q64" s="51" t="str">
        <f t="shared" si="18"/>
        <v/>
      </c>
      <c r="R64" s="51" t="str">
        <f t="shared" si="19"/>
        <v/>
      </c>
      <c r="S64" s="51" t="str">
        <f t="shared" si="20"/>
        <v/>
      </c>
      <c r="T64" s="52" t="str">
        <f t="shared" si="21"/>
        <v/>
      </c>
      <c r="U64" s="51" t="str">
        <f t="shared" si="22"/>
        <v/>
      </c>
      <c r="V64" s="38" t="str">
        <f t="shared" si="23"/>
        <v/>
      </c>
      <c r="W64" s="38" t="str">
        <f t="shared" si="24"/>
        <v/>
      </c>
      <c r="X64" s="28" t="str">
        <f>IFERROR((G64/G64)*SUMIF(Inputs!C:C,$C64,Inputs!BO:BO),"")</f>
        <v/>
      </c>
      <c r="Y64" s="38" t="str">
        <f>IFERROR((G64/G64)*SUMIF(Inputs!C:C,$C64,Inputs!BM:BM)+SUMIF(Inputs!C:C,$C64,Inputs!BV:BV)+SUMIF(Inputs!C:C,$C64,Inputs!BZ:BZ),"")</f>
        <v/>
      </c>
      <c r="Z64" s="20" t="str">
        <f>IFERROR((G64/G64)*SUMIF(Inputs!C:C,$C64,Inputs!BN:BN)+SUMIF(Inputs!C:C,$C64,Inputs!BW:BW)+SUMIF(Inputs!C:C,$C64,Inputs!CB:CB),"")</f>
        <v/>
      </c>
      <c r="AA64" s="38" t="str">
        <f>IFERROR((G64/G64)*SUMIF(Inputs!C:C,$C64,Inputs!BL:BL)+SUMIF(Inputs!C:C,$C64,Inputs!BU:BU)+SUMIF(Inputs!C:C,$C64,Inputs!CA:CA),"")</f>
        <v/>
      </c>
      <c r="AB64" s="20" t="str">
        <f>IFERROR((G64/G64)*SUMIF(Inputs!C:C,$C64,Inputs!BJ:BJ),"")</f>
        <v/>
      </c>
      <c r="AC64" s="50" t="str">
        <f t="shared" si="25"/>
        <v/>
      </c>
      <c r="AD64" s="20" t="str">
        <f>IFERROR((G64/G64)*SUMIF(Inputs!C:C,$C64,Inputs!CD:CD),"")</f>
        <v/>
      </c>
      <c r="AE64" s="20" t="str">
        <f>IFERROR((G64/G64)*SUMIF(Inputs!C:C,$C64,Inputs!BP:BP),"")</f>
        <v/>
      </c>
      <c r="AF64" s="55" t="str">
        <f>IFERROR(VLOOKUP($B64,Inputs!$B$14:$CF$112,9,FALSE),"")</f>
        <v/>
      </c>
      <c r="AG64" s="1"/>
    </row>
    <row r="65" spans="2:33" x14ac:dyDescent="0.3">
      <c r="B65" s="417" t="s">
        <v>3150</v>
      </c>
      <c r="C65" s="18" t="str">
        <f>IFERROR(VLOOKUP($B65,Inputs!$B$14:$CF$112,2,FALSE),"")</f>
        <v/>
      </c>
      <c r="D65" s="16" t="str">
        <f>IFERROR(VLOOKUP($B65,Inputs!$B$14:$CF$112,4,FALSE),"")</f>
        <v/>
      </c>
      <c r="E65" s="16" t="str">
        <f>IFERROR(VLOOKUP($B65,Inputs!$B$14:$CF$112,5,FALSE),"")</f>
        <v/>
      </c>
      <c r="F65" s="19" t="str">
        <f t="shared" si="13"/>
        <v/>
      </c>
      <c r="G65" s="19" t="str">
        <f>IFERROR(VLOOKUP($B65,Inputs!$B$14:$CF$112,6,FALSE),"")</f>
        <v/>
      </c>
      <c r="H65" s="19" t="str">
        <f>IFERROR(VLOOKUP($B65,Inputs!$B$14:$CF$112,7,FALSE),"")</f>
        <v/>
      </c>
      <c r="I65" s="19" t="str">
        <f>IFERROR(VLOOKUP($B65,Inputs!$B$14:$CF$112,8,FALSE),"")</f>
        <v/>
      </c>
      <c r="J65" s="28" t="str">
        <f>IFERROR((G65/(G65+H65))*SUMIF(Inputs!C:C,C65,Inputs!BK:BK)+SUMIF(Inputs!C:C,C65,Inputs!BT:BT)+SUMIF(Inputs!C:C,C65,Inputs!BY:BY)+SUMIF(Inputs!C:C,C65,Inputs!CF:CF),"")</f>
        <v/>
      </c>
      <c r="K65" s="20" t="str">
        <f>IFERROR((G65/G65)*SUMIF(Inputs!C:C,C65,Inputs!BK:BK)+SUMIF(Inputs!C:C,C65,Inputs!BT:BT)+SUMIF(Inputs!C:C,C65,Inputs!BY:BY)+SUMIF(Inputs!C:C,C65,Inputs!CF:CF),"")</f>
        <v/>
      </c>
      <c r="L65" s="46" t="str">
        <f t="shared" si="14"/>
        <v/>
      </c>
      <c r="M65" s="46" t="str">
        <f t="shared" si="15"/>
        <v/>
      </c>
      <c r="N65" s="44" t="str">
        <f>IFERROR((G65/G65)*SUMIF(Inputs!C:C,$C65,Inputs!BE:BE),"")</f>
        <v/>
      </c>
      <c r="O65" s="38" t="str">
        <f t="shared" si="16"/>
        <v/>
      </c>
      <c r="P65" s="38" t="str">
        <f t="shared" si="17"/>
        <v/>
      </c>
      <c r="Q65" s="51" t="str">
        <f t="shared" si="18"/>
        <v/>
      </c>
      <c r="R65" s="51" t="str">
        <f t="shared" si="19"/>
        <v/>
      </c>
      <c r="S65" s="51" t="str">
        <f t="shared" si="20"/>
        <v/>
      </c>
      <c r="T65" s="52" t="str">
        <f t="shared" si="21"/>
        <v/>
      </c>
      <c r="U65" s="51" t="str">
        <f t="shared" si="22"/>
        <v/>
      </c>
      <c r="V65" s="38" t="str">
        <f t="shared" si="23"/>
        <v/>
      </c>
      <c r="W65" s="38" t="str">
        <f t="shared" si="24"/>
        <v/>
      </c>
      <c r="X65" s="28" t="str">
        <f>IFERROR((G65/G65)*SUMIF(Inputs!C:C,$C65,Inputs!BO:BO),"")</f>
        <v/>
      </c>
      <c r="Y65" s="38" t="str">
        <f>IFERROR((G65/G65)*SUMIF(Inputs!C:C,$C65,Inputs!BM:BM)+SUMIF(Inputs!C:C,$C65,Inputs!BV:BV)+SUMIF(Inputs!C:C,$C65,Inputs!BZ:BZ),"")</f>
        <v/>
      </c>
      <c r="Z65" s="20" t="str">
        <f>IFERROR((G65/G65)*SUMIF(Inputs!C:C,$C65,Inputs!BN:BN)+SUMIF(Inputs!C:C,$C65,Inputs!BW:BW)+SUMIF(Inputs!C:C,$C65,Inputs!CB:CB),"")</f>
        <v/>
      </c>
      <c r="AA65" s="38" t="str">
        <f>IFERROR((G65/G65)*SUMIF(Inputs!C:C,$C65,Inputs!BL:BL)+SUMIF(Inputs!C:C,$C65,Inputs!BU:BU)+SUMIF(Inputs!C:C,$C65,Inputs!CA:CA),"")</f>
        <v/>
      </c>
      <c r="AB65" s="20" t="str">
        <f>IFERROR((G65/G65)*SUMIF(Inputs!C:C,$C65,Inputs!BJ:BJ),"")</f>
        <v/>
      </c>
      <c r="AC65" s="50" t="str">
        <f t="shared" si="25"/>
        <v/>
      </c>
      <c r="AD65" s="20" t="str">
        <f>IFERROR((G65/G65)*SUMIF(Inputs!C:C,$C65,Inputs!CD:CD),"")</f>
        <v/>
      </c>
      <c r="AE65" s="20" t="str">
        <f>IFERROR((G65/G65)*SUMIF(Inputs!C:C,$C65,Inputs!BP:BP),"")</f>
        <v/>
      </c>
      <c r="AF65" s="55" t="str">
        <f>IFERROR(VLOOKUP($B65,Inputs!$B$14:$CF$112,9,FALSE),"")</f>
        <v/>
      </c>
      <c r="AG65" s="1"/>
    </row>
    <row r="66" spans="2:33" x14ac:dyDescent="0.3">
      <c r="B66" s="417" t="s">
        <v>3151</v>
      </c>
      <c r="C66" s="18" t="str">
        <f>IFERROR(VLOOKUP($B66,Inputs!$B$14:$CF$112,2,FALSE),"")</f>
        <v/>
      </c>
      <c r="D66" s="16" t="str">
        <f>IFERROR(VLOOKUP($B66,Inputs!$B$14:$CF$112,4,FALSE),"")</f>
        <v/>
      </c>
      <c r="E66" s="16" t="str">
        <f>IFERROR(VLOOKUP($B66,Inputs!$B$14:$CF$112,5,FALSE),"")</f>
        <v/>
      </c>
      <c r="F66" s="19" t="str">
        <f t="shared" si="13"/>
        <v/>
      </c>
      <c r="G66" s="19" t="str">
        <f>IFERROR(VLOOKUP($B66,Inputs!$B$14:$CF$112,6,FALSE),"")</f>
        <v/>
      </c>
      <c r="H66" s="19" t="str">
        <f>IFERROR(VLOOKUP($B66,Inputs!$B$14:$CF$112,7,FALSE),"")</f>
        <v/>
      </c>
      <c r="I66" s="19" t="str">
        <f>IFERROR(VLOOKUP($B66,Inputs!$B$14:$CF$112,8,FALSE),"")</f>
        <v/>
      </c>
      <c r="J66" s="28" t="str">
        <f>IFERROR((G66/(G66+H66))*SUMIF(Inputs!C:C,C66,Inputs!BK:BK)+SUMIF(Inputs!C:C,C66,Inputs!BT:BT)+SUMIF(Inputs!C:C,C66,Inputs!BY:BY)+SUMIF(Inputs!C:C,C66,Inputs!CF:CF),"")</f>
        <v/>
      </c>
      <c r="K66" s="20" t="str">
        <f>IFERROR((G66/G66)*SUMIF(Inputs!C:C,C66,Inputs!BK:BK)+SUMIF(Inputs!C:C,C66,Inputs!BT:BT)+SUMIF(Inputs!C:C,C66,Inputs!BY:BY)+SUMIF(Inputs!C:C,C66,Inputs!CF:CF),"")</f>
        <v/>
      </c>
      <c r="L66" s="46" t="str">
        <f t="shared" si="14"/>
        <v/>
      </c>
      <c r="M66" s="46" t="str">
        <f t="shared" si="15"/>
        <v/>
      </c>
      <c r="N66" s="44" t="str">
        <f>IFERROR((G66/G66)*SUMIF(Inputs!C:C,$C66,Inputs!BE:BE),"")</f>
        <v/>
      </c>
      <c r="O66" s="38" t="str">
        <f t="shared" si="16"/>
        <v/>
      </c>
      <c r="P66" s="38" t="str">
        <f t="shared" si="17"/>
        <v/>
      </c>
      <c r="Q66" s="51" t="str">
        <f t="shared" si="18"/>
        <v/>
      </c>
      <c r="R66" s="51" t="str">
        <f t="shared" si="19"/>
        <v/>
      </c>
      <c r="S66" s="51" t="str">
        <f t="shared" si="20"/>
        <v/>
      </c>
      <c r="T66" s="52" t="str">
        <f t="shared" si="21"/>
        <v/>
      </c>
      <c r="U66" s="51" t="str">
        <f t="shared" si="22"/>
        <v/>
      </c>
      <c r="V66" s="38" t="str">
        <f t="shared" si="23"/>
        <v/>
      </c>
      <c r="W66" s="38" t="str">
        <f t="shared" si="24"/>
        <v/>
      </c>
      <c r="X66" s="28" t="str">
        <f>IFERROR((G66/G66)*SUMIF(Inputs!C:C,$C66,Inputs!BO:BO),"")</f>
        <v/>
      </c>
      <c r="Y66" s="38" t="str">
        <f>IFERROR((G66/G66)*SUMIF(Inputs!C:C,$C66,Inputs!BM:BM)+SUMIF(Inputs!C:C,$C66,Inputs!BV:BV)+SUMIF(Inputs!C:C,$C66,Inputs!BZ:BZ),"")</f>
        <v/>
      </c>
      <c r="Z66" s="20" t="str">
        <f>IFERROR((G66/G66)*SUMIF(Inputs!C:C,$C66,Inputs!BN:BN)+SUMIF(Inputs!C:C,$C66,Inputs!BW:BW)+SUMIF(Inputs!C:C,$C66,Inputs!CB:CB),"")</f>
        <v/>
      </c>
      <c r="AA66" s="38" t="str">
        <f>IFERROR((G66/G66)*SUMIF(Inputs!C:C,$C66,Inputs!BL:BL)+SUMIF(Inputs!C:C,$C66,Inputs!BU:BU)+SUMIF(Inputs!C:C,$C66,Inputs!CA:CA),"")</f>
        <v/>
      </c>
      <c r="AB66" s="20" t="str">
        <f>IFERROR((G66/G66)*SUMIF(Inputs!C:C,$C66,Inputs!BJ:BJ),"")</f>
        <v/>
      </c>
      <c r="AC66" s="50" t="str">
        <f t="shared" si="25"/>
        <v/>
      </c>
      <c r="AD66" s="20" t="str">
        <f>IFERROR((G66/G66)*SUMIF(Inputs!C:C,$C66,Inputs!CD:CD),"")</f>
        <v/>
      </c>
      <c r="AE66" s="20" t="str">
        <f>IFERROR((G66/G66)*SUMIF(Inputs!C:C,$C66,Inputs!BP:BP),"")</f>
        <v/>
      </c>
      <c r="AF66" s="55" t="str">
        <f>IFERROR(VLOOKUP($B66,Inputs!$B$14:$CF$112,9,FALSE),"")</f>
        <v/>
      </c>
      <c r="AG66" s="1"/>
    </row>
    <row r="67" spans="2:33" x14ac:dyDescent="0.3">
      <c r="B67" s="417" t="s">
        <v>3152</v>
      </c>
      <c r="C67" s="18" t="str">
        <f>IFERROR(VLOOKUP($B67,Inputs!$B$14:$CF$112,2,FALSE),"")</f>
        <v/>
      </c>
      <c r="D67" s="16" t="str">
        <f>IFERROR(VLOOKUP($B67,Inputs!$B$14:$CF$112,4,FALSE),"")</f>
        <v/>
      </c>
      <c r="E67" s="16" t="str">
        <f>IFERROR(VLOOKUP($B67,Inputs!$B$14:$CF$112,5,FALSE),"")</f>
        <v/>
      </c>
      <c r="F67" s="19" t="str">
        <f t="shared" si="13"/>
        <v/>
      </c>
      <c r="G67" s="19" t="str">
        <f>IFERROR(VLOOKUP($B67,Inputs!$B$14:$CF$112,6,FALSE),"")</f>
        <v/>
      </c>
      <c r="H67" s="19" t="str">
        <f>IFERROR(VLOOKUP($B67,Inputs!$B$14:$CF$112,7,FALSE),"")</f>
        <v/>
      </c>
      <c r="I67" s="19" t="str">
        <f>IFERROR(VLOOKUP($B67,Inputs!$B$14:$CF$112,8,FALSE),"")</f>
        <v/>
      </c>
      <c r="J67" s="28" t="str">
        <f>IFERROR((G67/(G67+H67))*SUMIF(Inputs!C:C,C67,Inputs!BK:BK)+SUMIF(Inputs!C:C,C67,Inputs!BT:BT)+SUMIF(Inputs!C:C,C67,Inputs!BY:BY)+SUMIF(Inputs!C:C,C67,Inputs!CF:CF),"")</f>
        <v/>
      </c>
      <c r="K67" s="20" t="str">
        <f>IFERROR((G67/G67)*SUMIF(Inputs!C:C,C67,Inputs!BK:BK)+SUMIF(Inputs!C:C,C67,Inputs!BT:BT)+SUMIF(Inputs!C:C,C67,Inputs!BY:BY)+SUMIF(Inputs!C:C,C67,Inputs!CF:CF),"")</f>
        <v/>
      </c>
      <c r="L67" s="46" t="str">
        <f t="shared" si="14"/>
        <v/>
      </c>
      <c r="M67" s="46" t="str">
        <f t="shared" si="15"/>
        <v/>
      </c>
      <c r="N67" s="44" t="str">
        <f>IFERROR((G67/G67)*SUMIF(Inputs!C:C,$C67,Inputs!BE:BE),"")</f>
        <v/>
      </c>
      <c r="O67" s="38" t="str">
        <f t="shared" si="16"/>
        <v/>
      </c>
      <c r="P67" s="38" t="str">
        <f t="shared" si="17"/>
        <v/>
      </c>
      <c r="Q67" s="51" t="str">
        <f t="shared" si="18"/>
        <v/>
      </c>
      <c r="R67" s="51" t="str">
        <f t="shared" si="19"/>
        <v/>
      </c>
      <c r="S67" s="51" t="str">
        <f t="shared" si="20"/>
        <v/>
      </c>
      <c r="T67" s="52" t="str">
        <f t="shared" si="21"/>
        <v/>
      </c>
      <c r="U67" s="51" t="str">
        <f t="shared" si="22"/>
        <v/>
      </c>
      <c r="V67" s="38" t="str">
        <f t="shared" si="23"/>
        <v/>
      </c>
      <c r="W67" s="38" t="str">
        <f t="shared" si="24"/>
        <v/>
      </c>
      <c r="X67" s="28" t="str">
        <f>IFERROR((G67/G67)*SUMIF(Inputs!C:C,$C67,Inputs!BO:BO),"")</f>
        <v/>
      </c>
      <c r="Y67" s="38" t="str">
        <f>IFERROR((G67/G67)*SUMIF(Inputs!C:C,$C67,Inputs!BM:BM)+SUMIF(Inputs!C:C,$C67,Inputs!BV:BV)+SUMIF(Inputs!C:C,$C67,Inputs!BZ:BZ),"")</f>
        <v/>
      </c>
      <c r="Z67" s="20" t="str">
        <f>IFERROR((G67/G67)*SUMIF(Inputs!C:C,$C67,Inputs!BN:BN)+SUMIF(Inputs!C:C,$C67,Inputs!BW:BW)+SUMIF(Inputs!C:C,$C67,Inputs!CB:CB),"")</f>
        <v/>
      </c>
      <c r="AA67" s="38" t="str">
        <f>IFERROR((G67/G67)*SUMIF(Inputs!C:C,$C67,Inputs!BL:BL)+SUMIF(Inputs!C:C,$C67,Inputs!BU:BU)+SUMIF(Inputs!C:C,$C67,Inputs!CA:CA),"")</f>
        <v/>
      </c>
      <c r="AB67" s="20" t="str">
        <f>IFERROR((G67/G67)*SUMIF(Inputs!C:C,$C67,Inputs!BJ:BJ),"")</f>
        <v/>
      </c>
      <c r="AC67" s="50" t="str">
        <f t="shared" si="25"/>
        <v/>
      </c>
      <c r="AD67" s="20" t="str">
        <f>IFERROR((G67/G67)*SUMIF(Inputs!C:C,$C67,Inputs!CD:CD),"")</f>
        <v/>
      </c>
      <c r="AE67" s="20" t="str">
        <f>IFERROR((G67/G67)*SUMIF(Inputs!C:C,$C67,Inputs!BP:BP),"")</f>
        <v/>
      </c>
      <c r="AF67" s="55" t="str">
        <f>IFERROR(VLOOKUP($B67,Inputs!$B$14:$CF$112,9,FALSE),"")</f>
        <v/>
      </c>
      <c r="AG67" s="1"/>
    </row>
    <row r="68" spans="2:33" x14ac:dyDescent="0.3">
      <c r="B68" s="417" t="s">
        <v>3153</v>
      </c>
      <c r="C68" s="18" t="str">
        <f>IFERROR(VLOOKUP($B68,Inputs!$B$14:$CF$112,2,FALSE),"")</f>
        <v/>
      </c>
      <c r="D68" s="16" t="str">
        <f>IFERROR(VLOOKUP($B68,Inputs!$B$14:$CF$112,4,FALSE),"")</f>
        <v/>
      </c>
      <c r="E68" s="16" t="str">
        <f>IFERROR(VLOOKUP($B68,Inputs!$B$14:$CF$112,5,FALSE),"")</f>
        <v/>
      </c>
      <c r="F68" s="19" t="str">
        <f t="shared" si="13"/>
        <v/>
      </c>
      <c r="G68" s="19" t="str">
        <f>IFERROR(VLOOKUP($B68,Inputs!$B$14:$CF$112,6,FALSE),"")</f>
        <v/>
      </c>
      <c r="H68" s="19" t="str">
        <f>IFERROR(VLOOKUP($B68,Inputs!$B$14:$CF$112,7,FALSE),"")</f>
        <v/>
      </c>
      <c r="I68" s="19" t="str">
        <f>IFERROR(VLOOKUP($B68,Inputs!$B$14:$CF$112,8,FALSE),"")</f>
        <v/>
      </c>
      <c r="J68" s="28" t="str">
        <f>IFERROR((G68/(G68+H68))*SUMIF(Inputs!C:C,C68,Inputs!BK:BK)+SUMIF(Inputs!C:C,C68,Inputs!BT:BT)+SUMIF(Inputs!C:C,C68,Inputs!BY:BY)+SUMIF(Inputs!C:C,C68,Inputs!CF:CF),"")</f>
        <v/>
      </c>
      <c r="K68" s="20" t="str">
        <f>IFERROR((G68/G68)*SUMIF(Inputs!C:C,C68,Inputs!BK:BK)+SUMIF(Inputs!C:C,C68,Inputs!BT:BT)+SUMIF(Inputs!C:C,C68,Inputs!BY:BY)+SUMIF(Inputs!C:C,C68,Inputs!CF:CF),"")</f>
        <v/>
      </c>
      <c r="L68" s="46" t="str">
        <f t="shared" si="14"/>
        <v/>
      </c>
      <c r="M68" s="46" t="str">
        <f t="shared" si="15"/>
        <v/>
      </c>
      <c r="N68" s="44" t="str">
        <f>IFERROR((G68/G68)*SUMIF(Inputs!C:C,$C68,Inputs!BE:BE),"")</f>
        <v/>
      </c>
      <c r="O68" s="38" t="str">
        <f t="shared" si="16"/>
        <v/>
      </c>
      <c r="P68" s="38" t="str">
        <f t="shared" si="17"/>
        <v/>
      </c>
      <c r="Q68" s="51" t="str">
        <f t="shared" si="18"/>
        <v/>
      </c>
      <c r="R68" s="51" t="str">
        <f t="shared" si="19"/>
        <v/>
      </c>
      <c r="S68" s="51" t="str">
        <f t="shared" si="20"/>
        <v/>
      </c>
      <c r="T68" s="52" t="str">
        <f t="shared" si="21"/>
        <v/>
      </c>
      <c r="U68" s="51" t="str">
        <f t="shared" si="22"/>
        <v/>
      </c>
      <c r="V68" s="38" t="str">
        <f t="shared" si="23"/>
        <v/>
      </c>
      <c r="W68" s="38" t="str">
        <f t="shared" si="24"/>
        <v/>
      </c>
      <c r="X68" s="28" t="str">
        <f>IFERROR((G68/G68)*SUMIF(Inputs!C:C,$C68,Inputs!BO:BO),"")</f>
        <v/>
      </c>
      <c r="Y68" s="38" t="str">
        <f>IFERROR((G68/G68)*SUMIF(Inputs!C:C,$C68,Inputs!BM:BM)+SUMIF(Inputs!C:C,$C68,Inputs!BV:BV)+SUMIF(Inputs!C:C,$C68,Inputs!BZ:BZ),"")</f>
        <v/>
      </c>
      <c r="Z68" s="20" t="str">
        <f>IFERROR((G68/G68)*SUMIF(Inputs!C:C,$C68,Inputs!BN:BN)+SUMIF(Inputs!C:C,$C68,Inputs!BW:BW)+SUMIF(Inputs!C:C,$C68,Inputs!CB:CB),"")</f>
        <v/>
      </c>
      <c r="AA68" s="38" t="str">
        <f>IFERROR((G68/G68)*SUMIF(Inputs!C:C,$C68,Inputs!BL:BL)+SUMIF(Inputs!C:C,$C68,Inputs!BU:BU)+SUMIF(Inputs!C:C,$C68,Inputs!CA:CA),"")</f>
        <v/>
      </c>
      <c r="AB68" s="20" t="str">
        <f>IFERROR((G68/G68)*SUMIF(Inputs!C:C,$C68,Inputs!BJ:BJ),"")</f>
        <v/>
      </c>
      <c r="AC68" s="50" t="str">
        <f t="shared" si="25"/>
        <v/>
      </c>
      <c r="AD68" s="20" t="str">
        <f>IFERROR((G68/G68)*SUMIF(Inputs!C:C,$C68,Inputs!CD:CD),"")</f>
        <v/>
      </c>
      <c r="AE68" s="20" t="str">
        <f>IFERROR((G68/G68)*SUMIF(Inputs!C:C,$C68,Inputs!BP:BP),"")</f>
        <v/>
      </c>
      <c r="AF68" s="55" t="str">
        <f>IFERROR(VLOOKUP($B68,Inputs!$B$14:$CF$112,9,FALSE),"")</f>
        <v/>
      </c>
      <c r="AG68" s="1"/>
    </row>
    <row r="69" spans="2:33" x14ac:dyDescent="0.3">
      <c r="B69" s="417" t="s">
        <v>3154</v>
      </c>
      <c r="C69" s="18" t="str">
        <f>IFERROR(VLOOKUP($B69,Inputs!$B$14:$CF$112,2,FALSE),"")</f>
        <v/>
      </c>
      <c r="D69" s="16" t="str">
        <f>IFERROR(VLOOKUP($B69,Inputs!$B$14:$CF$112,4,FALSE),"")</f>
        <v/>
      </c>
      <c r="E69" s="16" t="str">
        <f>IFERROR(VLOOKUP($B69,Inputs!$B$14:$CF$112,5,FALSE),"")</f>
        <v/>
      </c>
      <c r="F69" s="19" t="str">
        <f t="shared" si="13"/>
        <v/>
      </c>
      <c r="G69" s="19" t="str">
        <f>IFERROR(VLOOKUP($B69,Inputs!$B$14:$CF$112,6,FALSE),"")</f>
        <v/>
      </c>
      <c r="H69" s="19" t="str">
        <f>IFERROR(VLOOKUP($B69,Inputs!$B$14:$CF$112,7,FALSE),"")</f>
        <v/>
      </c>
      <c r="I69" s="19" t="str">
        <f>IFERROR(VLOOKUP($B69,Inputs!$B$14:$CF$112,8,FALSE),"")</f>
        <v/>
      </c>
      <c r="J69" s="28" t="str">
        <f>IFERROR((G69/(G69+H69))*SUMIF(Inputs!C:C,C69,Inputs!BK:BK)+SUMIF(Inputs!C:C,C69,Inputs!BT:BT)+SUMIF(Inputs!C:C,C69,Inputs!BY:BY)+SUMIF(Inputs!C:C,C69,Inputs!CF:CF),"")</f>
        <v/>
      </c>
      <c r="K69" s="20" t="str">
        <f>IFERROR((G69/G69)*SUMIF(Inputs!C:C,C69,Inputs!BK:BK)+SUMIF(Inputs!C:C,C69,Inputs!BT:BT)+SUMIF(Inputs!C:C,C69,Inputs!BY:BY)+SUMIF(Inputs!C:C,C69,Inputs!CF:CF),"")</f>
        <v/>
      </c>
      <c r="L69" s="46" t="str">
        <f t="shared" si="14"/>
        <v/>
      </c>
      <c r="M69" s="46" t="str">
        <f t="shared" si="15"/>
        <v/>
      </c>
      <c r="N69" s="44" t="str">
        <f>IFERROR((G69/G69)*SUMIF(Inputs!C:C,$C69,Inputs!BE:BE),"")</f>
        <v/>
      </c>
      <c r="O69" s="38" t="str">
        <f t="shared" si="16"/>
        <v/>
      </c>
      <c r="P69" s="38" t="str">
        <f t="shared" si="17"/>
        <v/>
      </c>
      <c r="Q69" s="51" t="str">
        <f t="shared" si="18"/>
        <v/>
      </c>
      <c r="R69" s="51" t="str">
        <f t="shared" si="19"/>
        <v/>
      </c>
      <c r="S69" s="51" t="str">
        <f t="shared" si="20"/>
        <v/>
      </c>
      <c r="T69" s="52" t="str">
        <f t="shared" si="21"/>
        <v/>
      </c>
      <c r="U69" s="51" t="str">
        <f t="shared" si="22"/>
        <v/>
      </c>
      <c r="V69" s="38" t="str">
        <f t="shared" si="23"/>
        <v/>
      </c>
      <c r="W69" s="38" t="str">
        <f t="shared" si="24"/>
        <v/>
      </c>
      <c r="X69" s="28" t="str">
        <f>IFERROR((G69/G69)*SUMIF(Inputs!C:C,$C69,Inputs!BO:BO),"")</f>
        <v/>
      </c>
      <c r="Y69" s="38" t="str">
        <f>IFERROR((G69/G69)*SUMIF(Inputs!C:C,$C69,Inputs!BM:BM)+SUMIF(Inputs!C:C,$C69,Inputs!BV:BV)+SUMIF(Inputs!C:C,$C69,Inputs!BZ:BZ),"")</f>
        <v/>
      </c>
      <c r="Z69" s="20" t="str">
        <f>IFERROR((G69/G69)*SUMIF(Inputs!C:C,$C69,Inputs!BN:BN)+SUMIF(Inputs!C:C,$C69,Inputs!BW:BW)+SUMIF(Inputs!C:C,$C69,Inputs!CB:CB),"")</f>
        <v/>
      </c>
      <c r="AA69" s="38" t="str">
        <f>IFERROR((G69/G69)*SUMIF(Inputs!C:C,$C69,Inputs!BL:BL)+SUMIF(Inputs!C:C,$C69,Inputs!BU:BU)+SUMIF(Inputs!C:C,$C69,Inputs!CA:CA),"")</f>
        <v/>
      </c>
      <c r="AB69" s="20" t="str">
        <f>IFERROR((G69/G69)*SUMIF(Inputs!C:C,$C69,Inputs!BJ:BJ),"")</f>
        <v/>
      </c>
      <c r="AC69" s="50" t="str">
        <f t="shared" si="25"/>
        <v/>
      </c>
      <c r="AD69" s="20" t="str">
        <f>IFERROR((G69/G69)*SUMIF(Inputs!C:C,$C69,Inputs!CD:CD),"")</f>
        <v/>
      </c>
      <c r="AE69" s="20" t="str">
        <f>IFERROR((G69/G69)*SUMIF(Inputs!C:C,$C69,Inputs!BP:BP),"")</f>
        <v/>
      </c>
      <c r="AF69" s="55" t="str">
        <f>IFERROR(VLOOKUP($B69,Inputs!$B$14:$CF$112,9,FALSE),"")</f>
        <v/>
      </c>
      <c r="AG69" s="1"/>
    </row>
    <row r="70" spans="2:33" x14ac:dyDescent="0.3">
      <c r="B70" s="417" t="s">
        <v>3155</v>
      </c>
      <c r="C70" s="18" t="str">
        <f>IFERROR(VLOOKUP($B70,Inputs!$B$14:$CF$112,2,FALSE),"")</f>
        <v/>
      </c>
      <c r="D70" s="16" t="str">
        <f>IFERROR(VLOOKUP($B70,Inputs!$B$14:$CF$112,4,FALSE),"")</f>
        <v/>
      </c>
      <c r="E70" s="16" t="str">
        <f>IFERROR(VLOOKUP($B70,Inputs!$B$14:$CF$112,5,FALSE),"")</f>
        <v/>
      </c>
      <c r="F70" s="19" t="str">
        <f t="shared" si="13"/>
        <v/>
      </c>
      <c r="G70" s="19" t="str">
        <f>IFERROR(VLOOKUP($B70,Inputs!$B$14:$CF$112,6,FALSE),"")</f>
        <v/>
      </c>
      <c r="H70" s="19" t="str">
        <f>IFERROR(VLOOKUP($B70,Inputs!$B$14:$CF$112,7,FALSE),"")</f>
        <v/>
      </c>
      <c r="I70" s="19" t="str">
        <f>IFERROR(VLOOKUP($B70,Inputs!$B$14:$CF$112,8,FALSE),"")</f>
        <v/>
      </c>
      <c r="J70" s="28" t="str">
        <f>IFERROR((G70/(G70+H70))*SUMIF(Inputs!C:C,C70,Inputs!BK:BK)+SUMIF(Inputs!C:C,C70,Inputs!BT:BT)+SUMIF(Inputs!C:C,C70,Inputs!BY:BY)+SUMIF(Inputs!C:C,C70,Inputs!CF:CF),"")</f>
        <v/>
      </c>
      <c r="K70" s="20" t="str">
        <f>IFERROR((G70/G70)*SUMIF(Inputs!C:C,C70,Inputs!BK:BK)+SUMIF(Inputs!C:C,C70,Inputs!BT:BT)+SUMIF(Inputs!C:C,C70,Inputs!BY:BY)+SUMIF(Inputs!C:C,C70,Inputs!CF:CF),"")</f>
        <v/>
      </c>
      <c r="L70" s="46" t="str">
        <f t="shared" si="14"/>
        <v/>
      </c>
      <c r="M70" s="46" t="str">
        <f t="shared" si="15"/>
        <v/>
      </c>
      <c r="N70" s="44" t="str">
        <f>IFERROR((G70/G70)*SUMIF(Inputs!C:C,$C70,Inputs!BE:BE),"")</f>
        <v/>
      </c>
      <c r="O70" s="38" t="str">
        <f t="shared" si="16"/>
        <v/>
      </c>
      <c r="P70" s="38" t="str">
        <f t="shared" si="17"/>
        <v/>
      </c>
      <c r="Q70" s="51" t="str">
        <f t="shared" si="18"/>
        <v/>
      </c>
      <c r="R70" s="51" t="str">
        <f t="shared" si="19"/>
        <v/>
      </c>
      <c r="S70" s="51" t="str">
        <f t="shared" si="20"/>
        <v/>
      </c>
      <c r="T70" s="52" t="str">
        <f t="shared" si="21"/>
        <v/>
      </c>
      <c r="U70" s="51" t="str">
        <f t="shared" si="22"/>
        <v/>
      </c>
      <c r="V70" s="38" t="str">
        <f t="shared" si="23"/>
        <v/>
      </c>
      <c r="W70" s="38" t="str">
        <f t="shared" si="24"/>
        <v/>
      </c>
      <c r="X70" s="28" t="str">
        <f>IFERROR((G70/G70)*SUMIF(Inputs!C:C,$C70,Inputs!BO:BO),"")</f>
        <v/>
      </c>
      <c r="Y70" s="38" t="str">
        <f>IFERROR((G70/G70)*SUMIF(Inputs!C:C,$C70,Inputs!BM:BM)+SUMIF(Inputs!C:C,$C70,Inputs!BV:BV)+SUMIF(Inputs!C:C,$C70,Inputs!BZ:BZ),"")</f>
        <v/>
      </c>
      <c r="Z70" s="20" t="str">
        <f>IFERROR((G70/G70)*SUMIF(Inputs!C:C,$C70,Inputs!BN:BN)+SUMIF(Inputs!C:C,$C70,Inputs!BW:BW)+SUMIF(Inputs!C:C,$C70,Inputs!CB:CB),"")</f>
        <v/>
      </c>
      <c r="AA70" s="38" t="str">
        <f>IFERROR((G70/G70)*SUMIF(Inputs!C:C,$C70,Inputs!BL:BL)+SUMIF(Inputs!C:C,$C70,Inputs!BU:BU)+SUMIF(Inputs!C:C,$C70,Inputs!CA:CA),"")</f>
        <v/>
      </c>
      <c r="AB70" s="20" t="str">
        <f>IFERROR((G70/G70)*SUMIF(Inputs!C:C,$C70,Inputs!BJ:BJ),"")</f>
        <v/>
      </c>
      <c r="AC70" s="50" t="str">
        <f t="shared" si="25"/>
        <v/>
      </c>
      <c r="AD70" s="20" t="str">
        <f>IFERROR((G70/G70)*SUMIF(Inputs!C:C,$C70,Inputs!CD:CD),"")</f>
        <v/>
      </c>
      <c r="AE70" s="20" t="str">
        <f>IFERROR((G70/G70)*SUMIF(Inputs!C:C,$C70,Inputs!BP:BP),"")</f>
        <v/>
      </c>
      <c r="AF70" s="55" t="str">
        <f>IFERROR(VLOOKUP($B70,Inputs!$B$14:$CF$112,9,FALSE),"")</f>
        <v/>
      </c>
      <c r="AG70" s="1"/>
    </row>
    <row r="71" spans="2:33" x14ac:dyDescent="0.3">
      <c r="B71" s="417" t="s">
        <v>3156</v>
      </c>
      <c r="C71" s="18" t="str">
        <f>IFERROR(VLOOKUP($B71,Inputs!$B$14:$CF$112,2,FALSE),"")</f>
        <v/>
      </c>
      <c r="D71" s="16" t="str">
        <f>IFERROR(VLOOKUP($B71,Inputs!$B$14:$CF$112,4,FALSE),"")</f>
        <v/>
      </c>
      <c r="E71" s="16" t="str">
        <f>IFERROR(VLOOKUP($B71,Inputs!$B$14:$CF$112,5,FALSE),"")</f>
        <v/>
      </c>
      <c r="F71" s="19" t="str">
        <f t="shared" si="13"/>
        <v/>
      </c>
      <c r="G71" s="19" t="str">
        <f>IFERROR(VLOOKUP($B71,Inputs!$B$14:$CF$112,6,FALSE),"")</f>
        <v/>
      </c>
      <c r="H71" s="19" t="str">
        <f>IFERROR(VLOOKUP($B71,Inputs!$B$14:$CF$112,7,FALSE),"")</f>
        <v/>
      </c>
      <c r="I71" s="19" t="str">
        <f>IFERROR(VLOOKUP($B71,Inputs!$B$14:$CF$112,8,FALSE),"")</f>
        <v/>
      </c>
      <c r="J71" s="28" t="str">
        <f>IFERROR((G71/(G71+H71))*SUMIF(Inputs!C:C,C71,Inputs!BK:BK)+SUMIF(Inputs!C:C,C71,Inputs!BT:BT)+SUMIF(Inputs!C:C,C71,Inputs!BY:BY)+SUMIF(Inputs!C:C,C71,Inputs!CF:CF),"")</f>
        <v/>
      </c>
      <c r="K71" s="20" t="str">
        <f>IFERROR((G71/G71)*SUMIF(Inputs!C:C,C71,Inputs!BK:BK)+SUMIF(Inputs!C:C,C71,Inputs!BT:BT)+SUMIF(Inputs!C:C,C71,Inputs!BY:BY)+SUMIF(Inputs!C:C,C71,Inputs!CF:CF),"")</f>
        <v/>
      </c>
      <c r="L71" s="46" t="str">
        <f t="shared" si="14"/>
        <v/>
      </c>
      <c r="M71" s="46" t="str">
        <f t="shared" si="15"/>
        <v/>
      </c>
      <c r="N71" s="44" t="str">
        <f>IFERROR((G71/G71)*SUMIF(Inputs!C:C,$C71,Inputs!BE:BE),"")</f>
        <v/>
      </c>
      <c r="O71" s="38" t="str">
        <f t="shared" si="16"/>
        <v/>
      </c>
      <c r="P71" s="38" t="str">
        <f t="shared" si="17"/>
        <v/>
      </c>
      <c r="Q71" s="51" t="str">
        <f t="shared" si="18"/>
        <v/>
      </c>
      <c r="R71" s="51" t="str">
        <f t="shared" si="19"/>
        <v/>
      </c>
      <c r="S71" s="51" t="str">
        <f t="shared" si="20"/>
        <v/>
      </c>
      <c r="T71" s="52" t="str">
        <f t="shared" si="21"/>
        <v/>
      </c>
      <c r="U71" s="51" t="str">
        <f t="shared" si="22"/>
        <v/>
      </c>
      <c r="V71" s="38" t="str">
        <f t="shared" si="23"/>
        <v/>
      </c>
      <c r="W71" s="38" t="str">
        <f t="shared" si="24"/>
        <v/>
      </c>
      <c r="X71" s="28" t="str">
        <f>IFERROR((G71/G71)*SUMIF(Inputs!C:C,$C71,Inputs!BO:BO),"")</f>
        <v/>
      </c>
      <c r="Y71" s="38" t="str">
        <f>IFERROR((G71/G71)*SUMIF(Inputs!C:C,$C71,Inputs!BM:BM)+SUMIF(Inputs!C:C,$C71,Inputs!BV:BV)+SUMIF(Inputs!C:C,$C71,Inputs!BZ:BZ),"")</f>
        <v/>
      </c>
      <c r="Z71" s="20" t="str">
        <f>IFERROR((G71/G71)*SUMIF(Inputs!C:C,$C71,Inputs!BN:BN)+SUMIF(Inputs!C:C,$C71,Inputs!BW:BW)+SUMIF(Inputs!C:C,$C71,Inputs!CB:CB),"")</f>
        <v/>
      </c>
      <c r="AA71" s="38" t="str">
        <f>IFERROR((G71/G71)*SUMIF(Inputs!C:C,$C71,Inputs!BL:BL)+SUMIF(Inputs!C:C,$C71,Inputs!BU:BU)+SUMIF(Inputs!C:C,$C71,Inputs!CA:CA),"")</f>
        <v/>
      </c>
      <c r="AB71" s="20" t="str">
        <f>IFERROR((G71/G71)*SUMIF(Inputs!C:C,$C71,Inputs!BJ:BJ),"")</f>
        <v/>
      </c>
      <c r="AC71" s="50" t="str">
        <f t="shared" si="25"/>
        <v/>
      </c>
      <c r="AD71" s="20" t="str">
        <f>IFERROR((G71/G71)*SUMIF(Inputs!C:C,$C71,Inputs!CD:CD),"")</f>
        <v/>
      </c>
      <c r="AE71" s="20" t="str">
        <f>IFERROR((G71/G71)*SUMIF(Inputs!C:C,$C71,Inputs!BP:BP),"")</f>
        <v/>
      </c>
      <c r="AF71" s="55" t="str">
        <f>IFERROR(VLOOKUP($B71,Inputs!$B$14:$CF$112,9,FALSE),"")</f>
        <v/>
      </c>
      <c r="AG71" s="1"/>
    </row>
    <row r="72" spans="2:33" x14ac:dyDescent="0.3">
      <c r="B72" s="417" t="s">
        <v>3157</v>
      </c>
      <c r="C72" s="18" t="str">
        <f>IFERROR(VLOOKUP($B72,Inputs!$B$14:$CF$112,2,FALSE),"")</f>
        <v/>
      </c>
      <c r="D72" s="16" t="str">
        <f>IFERROR(VLOOKUP($B72,Inputs!$B$14:$CF$112,4,FALSE),"")</f>
        <v/>
      </c>
      <c r="E72" s="16" t="str">
        <f>IFERROR(VLOOKUP($B72,Inputs!$B$14:$CF$112,5,FALSE),"")</f>
        <v/>
      </c>
      <c r="F72" s="19" t="str">
        <f t="shared" si="13"/>
        <v/>
      </c>
      <c r="G72" s="19" t="str">
        <f>IFERROR(VLOOKUP($B72,Inputs!$B$14:$CF$112,6,FALSE),"")</f>
        <v/>
      </c>
      <c r="H72" s="19" t="str">
        <f>IFERROR(VLOOKUP($B72,Inputs!$B$14:$CF$112,7,FALSE),"")</f>
        <v/>
      </c>
      <c r="I72" s="19" t="str">
        <f>IFERROR(VLOOKUP($B72,Inputs!$B$14:$CF$112,8,FALSE),"")</f>
        <v/>
      </c>
      <c r="J72" s="28" t="str">
        <f>IFERROR((G72/(G72+H72))*SUMIF(Inputs!C:C,C72,Inputs!BK:BK)+SUMIF(Inputs!C:C,C72,Inputs!BT:BT)+SUMIF(Inputs!C:C,C72,Inputs!BY:BY)+SUMIF(Inputs!C:C,C72,Inputs!CF:CF),"")</f>
        <v/>
      </c>
      <c r="K72" s="20" t="str">
        <f>IFERROR((G72/G72)*SUMIF(Inputs!C:C,C72,Inputs!BK:BK)+SUMIF(Inputs!C:C,C72,Inputs!BT:BT)+SUMIF(Inputs!C:C,C72,Inputs!BY:BY)+SUMIF(Inputs!C:C,C72,Inputs!CF:CF),"")</f>
        <v/>
      </c>
      <c r="L72" s="46" t="str">
        <f t="shared" si="14"/>
        <v/>
      </c>
      <c r="M72" s="46" t="str">
        <f t="shared" si="15"/>
        <v/>
      </c>
      <c r="N72" s="44" t="str">
        <f>IFERROR((G72/G72)*SUMIF(Inputs!C:C,$C72,Inputs!BE:BE),"")</f>
        <v/>
      </c>
      <c r="O72" s="38" t="str">
        <f t="shared" si="16"/>
        <v/>
      </c>
      <c r="P72" s="38" t="str">
        <f t="shared" si="17"/>
        <v/>
      </c>
      <c r="Q72" s="51" t="str">
        <f t="shared" si="18"/>
        <v/>
      </c>
      <c r="R72" s="51" t="str">
        <f t="shared" si="19"/>
        <v/>
      </c>
      <c r="S72" s="51" t="str">
        <f t="shared" si="20"/>
        <v/>
      </c>
      <c r="T72" s="52" t="str">
        <f t="shared" si="21"/>
        <v/>
      </c>
      <c r="U72" s="51" t="str">
        <f t="shared" si="22"/>
        <v/>
      </c>
      <c r="V72" s="38" t="str">
        <f t="shared" si="23"/>
        <v/>
      </c>
      <c r="W72" s="38" t="str">
        <f t="shared" si="24"/>
        <v/>
      </c>
      <c r="X72" s="28" t="str">
        <f>IFERROR((G72/G72)*SUMIF(Inputs!C:C,$C72,Inputs!BO:BO),"")</f>
        <v/>
      </c>
      <c r="Y72" s="38" t="str">
        <f>IFERROR((G72/G72)*SUMIF(Inputs!C:C,$C72,Inputs!BM:BM)+SUMIF(Inputs!C:C,$C72,Inputs!BV:BV)+SUMIF(Inputs!C:C,$C72,Inputs!BZ:BZ),"")</f>
        <v/>
      </c>
      <c r="Z72" s="20" t="str">
        <f>IFERROR((G72/G72)*SUMIF(Inputs!C:C,$C72,Inputs!BN:BN)+SUMIF(Inputs!C:C,$C72,Inputs!BW:BW)+SUMIF(Inputs!C:C,$C72,Inputs!CB:CB),"")</f>
        <v/>
      </c>
      <c r="AA72" s="38" t="str">
        <f>IFERROR((G72/G72)*SUMIF(Inputs!C:C,$C72,Inputs!BL:BL)+SUMIF(Inputs!C:C,$C72,Inputs!BU:BU)+SUMIF(Inputs!C:C,$C72,Inputs!CA:CA),"")</f>
        <v/>
      </c>
      <c r="AB72" s="20" t="str">
        <f>IFERROR((G72/G72)*SUMIF(Inputs!C:C,$C72,Inputs!BJ:BJ),"")</f>
        <v/>
      </c>
      <c r="AC72" s="50" t="str">
        <f t="shared" si="25"/>
        <v/>
      </c>
      <c r="AD72" s="20" t="str">
        <f>IFERROR((G72/G72)*SUMIF(Inputs!C:C,$C72,Inputs!CD:CD),"")</f>
        <v/>
      </c>
      <c r="AE72" s="20" t="str">
        <f>IFERROR((G72/G72)*SUMIF(Inputs!C:C,$C72,Inputs!BP:BP),"")</f>
        <v/>
      </c>
      <c r="AF72" s="55" t="str">
        <f>IFERROR(VLOOKUP($B72,Inputs!$B$14:$CF$112,9,FALSE),"")</f>
        <v/>
      </c>
      <c r="AG72" s="1"/>
    </row>
    <row r="73" spans="2:33" x14ac:dyDescent="0.3">
      <c r="B73" s="417" t="s">
        <v>3158</v>
      </c>
      <c r="C73" s="18" t="str">
        <f>IFERROR(VLOOKUP($B73,Inputs!$B$14:$CF$112,2,FALSE),"")</f>
        <v/>
      </c>
      <c r="D73" s="16" t="str">
        <f>IFERROR(VLOOKUP($B73,Inputs!$B$14:$CF$112,4,FALSE),"")</f>
        <v/>
      </c>
      <c r="E73" s="16" t="str">
        <f>IFERROR(VLOOKUP($B73,Inputs!$B$14:$CF$112,5,FALSE),"")</f>
        <v/>
      </c>
      <c r="F73" s="19" t="str">
        <f t="shared" si="13"/>
        <v/>
      </c>
      <c r="G73" s="19" t="str">
        <f>IFERROR(VLOOKUP($B73,Inputs!$B$14:$CF$112,6,FALSE),"")</f>
        <v/>
      </c>
      <c r="H73" s="19" t="str">
        <f>IFERROR(VLOOKUP($B73,Inputs!$B$14:$CF$112,7,FALSE),"")</f>
        <v/>
      </c>
      <c r="I73" s="19" t="str">
        <f>IFERROR(VLOOKUP($B73,Inputs!$B$14:$CF$112,8,FALSE),"")</f>
        <v/>
      </c>
      <c r="J73" s="28" t="str">
        <f>IFERROR((G73/(G73+H73))*SUMIF(Inputs!C:C,C73,Inputs!BK:BK)+SUMIF(Inputs!C:C,C73,Inputs!BT:BT)+SUMIF(Inputs!C:C,C73,Inputs!BY:BY)+SUMIF(Inputs!C:C,C73,Inputs!CF:CF),"")</f>
        <v/>
      </c>
      <c r="K73" s="20" t="str">
        <f>IFERROR((G73/G73)*SUMIF(Inputs!C:C,C73,Inputs!BK:BK)+SUMIF(Inputs!C:C,C73,Inputs!BT:BT)+SUMIF(Inputs!C:C,C73,Inputs!BY:BY)+SUMIF(Inputs!C:C,C73,Inputs!CF:CF),"")</f>
        <v/>
      </c>
      <c r="L73" s="46" t="str">
        <f t="shared" si="14"/>
        <v/>
      </c>
      <c r="M73" s="46" t="str">
        <f t="shared" si="15"/>
        <v/>
      </c>
      <c r="N73" s="44" t="str">
        <f>IFERROR((G73/G73)*SUMIF(Inputs!C:C,$C73,Inputs!BE:BE),"")</f>
        <v/>
      </c>
      <c r="O73" s="38" t="str">
        <f t="shared" si="16"/>
        <v/>
      </c>
      <c r="P73" s="38" t="str">
        <f t="shared" si="17"/>
        <v/>
      </c>
      <c r="Q73" s="51" t="str">
        <f t="shared" si="18"/>
        <v/>
      </c>
      <c r="R73" s="51" t="str">
        <f t="shared" si="19"/>
        <v/>
      </c>
      <c r="S73" s="51" t="str">
        <f t="shared" si="20"/>
        <v/>
      </c>
      <c r="T73" s="52" t="str">
        <f t="shared" si="21"/>
        <v/>
      </c>
      <c r="U73" s="51" t="str">
        <f t="shared" si="22"/>
        <v/>
      </c>
      <c r="V73" s="38" t="str">
        <f t="shared" si="23"/>
        <v/>
      </c>
      <c r="W73" s="38" t="str">
        <f t="shared" si="24"/>
        <v/>
      </c>
      <c r="X73" s="28" t="str">
        <f>IFERROR((G73/G73)*SUMIF(Inputs!C:C,$C73,Inputs!BO:BO),"")</f>
        <v/>
      </c>
      <c r="Y73" s="38" t="str">
        <f>IFERROR((G73/G73)*SUMIF(Inputs!C:C,$C73,Inputs!BM:BM)+SUMIF(Inputs!C:C,$C73,Inputs!BV:BV)+SUMIF(Inputs!C:C,$C73,Inputs!BZ:BZ),"")</f>
        <v/>
      </c>
      <c r="Z73" s="20" t="str">
        <f>IFERROR((G73/G73)*SUMIF(Inputs!C:C,$C73,Inputs!BN:BN)+SUMIF(Inputs!C:C,$C73,Inputs!BW:BW)+SUMIF(Inputs!C:C,$C73,Inputs!CB:CB),"")</f>
        <v/>
      </c>
      <c r="AA73" s="38" t="str">
        <f>IFERROR((G73/G73)*SUMIF(Inputs!C:C,$C73,Inputs!BL:BL)+SUMIF(Inputs!C:C,$C73,Inputs!BU:BU)+SUMIF(Inputs!C:C,$C73,Inputs!CA:CA),"")</f>
        <v/>
      </c>
      <c r="AB73" s="20" t="str">
        <f>IFERROR((G73/G73)*SUMIF(Inputs!C:C,$C73,Inputs!BJ:BJ),"")</f>
        <v/>
      </c>
      <c r="AC73" s="50" t="str">
        <f t="shared" si="25"/>
        <v/>
      </c>
      <c r="AD73" s="20" t="str">
        <f>IFERROR((G73/G73)*SUMIF(Inputs!C:C,$C73,Inputs!CD:CD),"")</f>
        <v/>
      </c>
      <c r="AE73" s="20" t="str">
        <f>IFERROR((G73/G73)*SUMIF(Inputs!C:C,$C73,Inputs!BP:BP),"")</f>
        <v/>
      </c>
      <c r="AF73" s="55" t="str">
        <f>IFERROR(VLOOKUP($B73,Inputs!$B$14:$CF$112,9,FALSE),"")</f>
        <v/>
      </c>
      <c r="AG73" s="1"/>
    </row>
    <row r="74" spans="2:33" x14ac:dyDescent="0.3">
      <c r="B74" s="417" t="s">
        <v>3159</v>
      </c>
      <c r="C74" s="18" t="str">
        <f>IFERROR(VLOOKUP($B74,Inputs!$B$14:$CF$112,2,FALSE),"")</f>
        <v/>
      </c>
      <c r="D74" s="16" t="str">
        <f>IFERROR(VLOOKUP($B74,Inputs!$B$14:$CF$112,4,FALSE),"")</f>
        <v/>
      </c>
      <c r="E74" s="16" t="str">
        <f>IFERROR(VLOOKUP($B74,Inputs!$B$14:$CF$112,5,FALSE),"")</f>
        <v/>
      </c>
      <c r="F74" s="19" t="str">
        <f t="shared" si="13"/>
        <v/>
      </c>
      <c r="G74" s="19" t="str">
        <f>IFERROR(VLOOKUP($B74,Inputs!$B$14:$CF$112,6,FALSE),"")</f>
        <v/>
      </c>
      <c r="H74" s="19" t="str">
        <f>IFERROR(VLOOKUP($B74,Inputs!$B$14:$CF$112,7,FALSE),"")</f>
        <v/>
      </c>
      <c r="I74" s="19" t="str">
        <f>IFERROR(VLOOKUP($B74,Inputs!$B$14:$CF$112,8,FALSE),"")</f>
        <v/>
      </c>
      <c r="J74" s="28" t="str">
        <f>IFERROR((G74/(G74+H74))*SUMIF(Inputs!C:C,C74,Inputs!BK:BK)+SUMIF(Inputs!C:C,C74,Inputs!BT:BT)+SUMIF(Inputs!C:C,C74,Inputs!BY:BY)+SUMIF(Inputs!C:C,C74,Inputs!CF:CF),"")</f>
        <v/>
      </c>
      <c r="K74" s="20" t="str">
        <f>IFERROR((G74/G74)*SUMIF(Inputs!C:C,C74,Inputs!BK:BK)+SUMIF(Inputs!C:C,C74,Inputs!BT:BT)+SUMIF(Inputs!C:C,C74,Inputs!BY:BY)+SUMIF(Inputs!C:C,C74,Inputs!CF:CF),"")</f>
        <v/>
      </c>
      <c r="L74" s="46" t="str">
        <f t="shared" si="14"/>
        <v/>
      </c>
      <c r="M74" s="46" t="str">
        <f t="shared" si="15"/>
        <v/>
      </c>
      <c r="N74" s="44" t="str">
        <f>IFERROR((G74/G74)*SUMIF(Inputs!C:C,$C74,Inputs!BE:BE),"")</f>
        <v/>
      </c>
      <c r="O74" s="38" t="str">
        <f t="shared" si="16"/>
        <v/>
      </c>
      <c r="P74" s="38" t="str">
        <f t="shared" si="17"/>
        <v/>
      </c>
      <c r="Q74" s="51" t="str">
        <f t="shared" si="18"/>
        <v/>
      </c>
      <c r="R74" s="51" t="str">
        <f t="shared" si="19"/>
        <v/>
      </c>
      <c r="S74" s="51" t="str">
        <f t="shared" si="20"/>
        <v/>
      </c>
      <c r="T74" s="52" t="str">
        <f t="shared" si="21"/>
        <v/>
      </c>
      <c r="U74" s="51" t="str">
        <f t="shared" si="22"/>
        <v/>
      </c>
      <c r="V74" s="38" t="str">
        <f t="shared" si="23"/>
        <v/>
      </c>
      <c r="W74" s="38" t="str">
        <f t="shared" si="24"/>
        <v/>
      </c>
      <c r="X74" s="28" t="str">
        <f>IFERROR((G74/G74)*SUMIF(Inputs!C:C,$C74,Inputs!BO:BO),"")</f>
        <v/>
      </c>
      <c r="Y74" s="38" t="str">
        <f>IFERROR((G74/G74)*SUMIF(Inputs!C:C,$C74,Inputs!BM:BM)+SUMIF(Inputs!C:C,$C74,Inputs!BV:BV)+SUMIF(Inputs!C:C,$C74,Inputs!BZ:BZ),"")</f>
        <v/>
      </c>
      <c r="Z74" s="20" t="str">
        <f>IFERROR((G74/G74)*SUMIF(Inputs!C:C,$C74,Inputs!BN:BN)+SUMIF(Inputs!C:C,$C74,Inputs!BW:BW)+SUMIF(Inputs!C:C,$C74,Inputs!CB:CB),"")</f>
        <v/>
      </c>
      <c r="AA74" s="38" t="str">
        <f>IFERROR((G74/G74)*SUMIF(Inputs!C:C,$C74,Inputs!BL:BL)+SUMIF(Inputs!C:C,$C74,Inputs!BU:BU)+SUMIF(Inputs!C:C,$C74,Inputs!CA:CA),"")</f>
        <v/>
      </c>
      <c r="AB74" s="20" t="str">
        <f>IFERROR((G74/G74)*SUMIF(Inputs!C:C,$C74,Inputs!BJ:BJ),"")</f>
        <v/>
      </c>
      <c r="AC74" s="50" t="str">
        <f t="shared" si="25"/>
        <v/>
      </c>
      <c r="AD74" s="20" t="str">
        <f>IFERROR((G74/G74)*SUMIF(Inputs!C:C,$C74,Inputs!CD:CD),"")</f>
        <v/>
      </c>
      <c r="AE74" s="20" t="str">
        <f>IFERROR((G74/G74)*SUMIF(Inputs!C:C,$C74,Inputs!BP:BP),"")</f>
        <v/>
      </c>
      <c r="AF74" s="55" t="str">
        <f>IFERROR(VLOOKUP($B74,Inputs!$B$14:$CF$112,9,FALSE),"")</f>
        <v/>
      </c>
      <c r="AG74" s="1"/>
    </row>
    <row r="75" spans="2:33" x14ac:dyDescent="0.3">
      <c r="B75" s="417" t="s">
        <v>3160</v>
      </c>
      <c r="C75" s="18" t="str">
        <f>IFERROR(VLOOKUP($B75,Inputs!$B$14:$CF$112,2,FALSE),"")</f>
        <v/>
      </c>
      <c r="D75" s="16" t="str">
        <f>IFERROR(VLOOKUP($B75,Inputs!$B$14:$CF$112,4,FALSE),"")</f>
        <v/>
      </c>
      <c r="E75" s="16" t="str">
        <f>IFERROR(VLOOKUP($B75,Inputs!$B$14:$CF$112,5,FALSE),"")</f>
        <v/>
      </c>
      <c r="F75" s="19" t="str">
        <f t="shared" si="13"/>
        <v/>
      </c>
      <c r="G75" s="19" t="str">
        <f>IFERROR(VLOOKUP($B75,Inputs!$B$14:$CF$112,6,FALSE),"")</f>
        <v/>
      </c>
      <c r="H75" s="19" t="str">
        <f>IFERROR(VLOOKUP($B75,Inputs!$B$14:$CF$112,7,FALSE),"")</f>
        <v/>
      </c>
      <c r="I75" s="19" t="str">
        <f>IFERROR(VLOOKUP($B75,Inputs!$B$14:$CF$112,8,FALSE),"")</f>
        <v/>
      </c>
      <c r="J75" s="28" t="str">
        <f>IFERROR((G75/(G75+H75))*SUMIF(Inputs!C:C,C75,Inputs!BK:BK)+SUMIF(Inputs!C:C,C75,Inputs!BT:BT)+SUMIF(Inputs!C:C,C75,Inputs!BY:BY)+SUMIF(Inputs!C:C,C75,Inputs!CF:CF),"")</f>
        <v/>
      </c>
      <c r="K75" s="20" t="str">
        <f>IFERROR((G75/G75)*SUMIF(Inputs!C:C,C75,Inputs!BK:BK)+SUMIF(Inputs!C:C,C75,Inputs!BT:BT)+SUMIF(Inputs!C:C,C75,Inputs!BY:BY)+SUMIF(Inputs!C:C,C75,Inputs!CF:CF),"")</f>
        <v/>
      </c>
      <c r="L75" s="46" t="str">
        <f t="shared" si="14"/>
        <v/>
      </c>
      <c r="M75" s="46" t="str">
        <f t="shared" si="15"/>
        <v/>
      </c>
      <c r="N75" s="44" t="str">
        <f>IFERROR((G75/G75)*SUMIF(Inputs!C:C,$C75,Inputs!BE:BE),"")</f>
        <v/>
      </c>
      <c r="O75" s="38" t="str">
        <f t="shared" si="16"/>
        <v/>
      </c>
      <c r="P75" s="38" t="str">
        <f t="shared" si="17"/>
        <v/>
      </c>
      <c r="Q75" s="51" t="str">
        <f t="shared" si="18"/>
        <v/>
      </c>
      <c r="R75" s="51" t="str">
        <f t="shared" si="19"/>
        <v/>
      </c>
      <c r="S75" s="51" t="str">
        <f t="shared" si="20"/>
        <v/>
      </c>
      <c r="T75" s="52" t="str">
        <f t="shared" si="21"/>
        <v/>
      </c>
      <c r="U75" s="51" t="str">
        <f t="shared" si="22"/>
        <v/>
      </c>
      <c r="V75" s="38" t="str">
        <f t="shared" si="23"/>
        <v/>
      </c>
      <c r="W75" s="38" t="str">
        <f t="shared" si="24"/>
        <v/>
      </c>
      <c r="X75" s="28" t="str">
        <f>IFERROR((G75/G75)*SUMIF(Inputs!C:C,$C75,Inputs!BO:BO),"")</f>
        <v/>
      </c>
      <c r="Y75" s="38" t="str">
        <f>IFERROR((G75/G75)*SUMIF(Inputs!C:C,$C75,Inputs!BM:BM)+SUMIF(Inputs!C:C,$C75,Inputs!BV:BV)+SUMIF(Inputs!C:C,$C75,Inputs!BZ:BZ),"")</f>
        <v/>
      </c>
      <c r="Z75" s="20" t="str">
        <f>IFERROR((G75/G75)*SUMIF(Inputs!C:C,$C75,Inputs!BN:BN)+SUMIF(Inputs!C:C,$C75,Inputs!BW:BW)+SUMIF(Inputs!C:C,$C75,Inputs!CB:CB),"")</f>
        <v/>
      </c>
      <c r="AA75" s="38" t="str">
        <f>IFERROR((G75/G75)*SUMIF(Inputs!C:C,$C75,Inputs!BL:BL)+SUMIF(Inputs!C:C,$C75,Inputs!BU:BU)+SUMIF(Inputs!C:C,$C75,Inputs!CA:CA),"")</f>
        <v/>
      </c>
      <c r="AB75" s="20" t="str">
        <f>IFERROR((G75/G75)*SUMIF(Inputs!C:C,$C75,Inputs!BJ:BJ),"")</f>
        <v/>
      </c>
      <c r="AC75" s="50" t="str">
        <f t="shared" si="25"/>
        <v/>
      </c>
      <c r="AD75" s="20" t="str">
        <f>IFERROR((G75/G75)*SUMIF(Inputs!C:C,$C75,Inputs!CD:CD),"")</f>
        <v/>
      </c>
      <c r="AE75" s="20" t="str">
        <f>IFERROR((G75/G75)*SUMIF(Inputs!C:C,$C75,Inputs!BP:BP),"")</f>
        <v/>
      </c>
      <c r="AF75" s="55" t="str">
        <f>IFERROR(VLOOKUP($B75,Inputs!$B$14:$CF$112,9,FALSE),"")</f>
        <v/>
      </c>
      <c r="AG75" s="1"/>
    </row>
    <row r="76" spans="2:33" x14ac:dyDescent="0.3">
      <c r="B76" s="417" t="s">
        <v>3161</v>
      </c>
      <c r="C76" s="18" t="str">
        <f>IFERROR(VLOOKUP($B76,Inputs!$B$14:$CF$112,2,FALSE),"")</f>
        <v/>
      </c>
      <c r="D76" s="16" t="str">
        <f>IFERROR(VLOOKUP($B76,Inputs!$B$14:$CF$112,4,FALSE),"")</f>
        <v/>
      </c>
      <c r="E76" s="16" t="str">
        <f>IFERROR(VLOOKUP($B76,Inputs!$B$14:$CF$112,5,FALSE),"")</f>
        <v/>
      </c>
      <c r="F76" s="19" t="str">
        <f t="shared" si="13"/>
        <v/>
      </c>
      <c r="G76" s="19" t="str">
        <f>IFERROR(VLOOKUP($B76,Inputs!$B$14:$CF$112,6,FALSE),"")</f>
        <v/>
      </c>
      <c r="H76" s="19" t="str">
        <f>IFERROR(VLOOKUP($B76,Inputs!$B$14:$CF$112,7,FALSE),"")</f>
        <v/>
      </c>
      <c r="I76" s="19" t="str">
        <f>IFERROR(VLOOKUP($B76,Inputs!$B$14:$CF$112,8,FALSE),"")</f>
        <v/>
      </c>
      <c r="J76" s="28" t="str">
        <f>IFERROR((G76/(G76+H76))*SUMIF(Inputs!C:C,C76,Inputs!BK:BK)+SUMIF(Inputs!C:C,C76,Inputs!BT:BT)+SUMIF(Inputs!C:C,C76,Inputs!BY:BY)+SUMIF(Inputs!C:C,C76,Inputs!CF:CF),"")</f>
        <v/>
      </c>
      <c r="K76" s="20" t="str">
        <f>IFERROR((G76/G76)*SUMIF(Inputs!C:C,C76,Inputs!BK:BK)+SUMIF(Inputs!C:C,C76,Inputs!BT:BT)+SUMIF(Inputs!C:C,C76,Inputs!BY:BY)+SUMIF(Inputs!C:C,C76,Inputs!CF:CF),"")</f>
        <v/>
      </c>
      <c r="L76" s="46" t="str">
        <f t="shared" si="14"/>
        <v/>
      </c>
      <c r="M76" s="46" t="str">
        <f t="shared" si="15"/>
        <v/>
      </c>
      <c r="N76" s="44" t="str">
        <f>IFERROR((G76/G76)*SUMIF(Inputs!C:C,$C76,Inputs!BE:BE),"")</f>
        <v/>
      </c>
      <c r="O76" s="38" t="str">
        <f t="shared" si="16"/>
        <v/>
      </c>
      <c r="P76" s="38" t="str">
        <f t="shared" si="17"/>
        <v/>
      </c>
      <c r="Q76" s="51" t="str">
        <f t="shared" si="18"/>
        <v/>
      </c>
      <c r="R76" s="51" t="str">
        <f t="shared" si="19"/>
        <v/>
      </c>
      <c r="S76" s="51" t="str">
        <f t="shared" si="20"/>
        <v/>
      </c>
      <c r="T76" s="52" t="str">
        <f t="shared" si="21"/>
        <v/>
      </c>
      <c r="U76" s="51" t="str">
        <f t="shared" si="22"/>
        <v/>
      </c>
      <c r="V76" s="38" t="str">
        <f t="shared" si="23"/>
        <v/>
      </c>
      <c r="W76" s="38" t="str">
        <f t="shared" si="24"/>
        <v/>
      </c>
      <c r="X76" s="28" t="str">
        <f>IFERROR((G76/G76)*SUMIF(Inputs!C:C,$C76,Inputs!BO:BO),"")</f>
        <v/>
      </c>
      <c r="Y76" s="38" t="str">
        <f>IFERROR((G76/G76)*SUMIF(Inputs!C:C,$C76,Inputs!BM:BM)+SUMIF(Inputs!C:C,$C76,Inputs!BV:BV)+SUMIF(Inputs!C:C,$C76,Inputs!BZ:BZ),"")</f>
        <v/>
      </c>
      <c r="Z76" s="20" t="str">
        <f>IFERROR((G76/G76)*SUMIF(Inputs!C:C,$C76,Inputs!BN:BN)+SUMIF(Inputs!C:C,$C76,Inputs!BW:BW)+SUMIF(Inputs!C:C,$C76,Inputs!CB:CB),"")</f>
        <v/>
      </c>
      <c r="AA76" s="38" t="str">
        <f>IFERROR((G76/G76)*SUMIF(Inputs!C:C,$C76,Inputs!BL:BL)+SUMIF(Inputs!C:C,$C76,Inputs!BU:BU)+SUMIF(Inputs!C:C,$C76,Inputs!CA:CA),"")</f>
        <v/>
      </c>
      <c r="AB76" s="20" t="str">
        <f>IFERROR((G76/G76)*SUMIF(Inputs!C:C,$C76,Inputs!BJ:BJ),"")</f>
        <v/>
      </c>
      <c r="AC76" s="50" t="str">
        <f t="shared" si="25"/>
        <v/>
      </c>
      <c r="AD76" s="20" t="str">
        <f>IFERROR((G76/G76)*SUMIF(Inputs!C:C,$C76,Inputs!CD:CD),"")</f>
        <v/>
      </c>
      <c r="AE76" s="20" t="str">
        <f>IFERROR((G76/G76)*SUMIF(Inputs!C:C,$C76,Inputs!BP:BP),"")</f>
        <v/>
      </c>
      <c r="AF76" s="55" t="str">
        <f>IFERROR(VLOOKUP($B76,Inputs!$B$14:$CF$112,9,FALSE),"")</f>
        <v/>
      </c>
      <c r="AG76" s="1"/>
    </row>
    <row r="77" spans="2:33" x14ac:dyDescent="0.3">
      <c r="B77" s="417" t="s">
        <v>3162</v>
      </c>
      <c r="C77" s="18" t="str">
        <f>IFERROR(VLOOKUP($B77,Inputs!$B$14:$CF$112,2,FALSE),"")</f>
        <v/>
      </c>
      <c r="D77" s="16" t="str">
        <f>IFERROR(VLOOKUP($B77,Inputs!$B$14:$CF$112,4,FALSE),"")</f>
        <v/>
      </c>
      <c r="E77" s="16" t="str">
        <f>IFERROR(VLOOKUP($B77,Inputs!$B$14:$CF$112,5,FALSE),"")</f>
        <v/>
      </c>
      <c r="F77" s="19" t="str">
        <f t="shared" si="13"/>
        <v/>
      </c>
      <c r="G77" s="19" t="str">
        <f>IFERROR(VLOOKUP($B77,Inputs!$B$14:$CF$112,6,FALSE),"")</f>
        <v/>
      </c>
      <c r="H77" s="19" t="str">
        <f>IFERROR(VLOOKUP($B77,Inputs!$B$14:$CF$112,7,FALSE),"")</f>
        <v/>
      </c>
      <c r="I77" s="19" t="str">
        <f>IFERROR(VLOOKUP($B77,Inputs!$B$14:$CF$112,8,FALSE),"")</f>
        <v/>
      </c>
      <c r="J77" s="28" t="str">
        <f>IFERROR((G77/(G77+H77))*SUMIF(Inputs!C:C,C77,Inputs!BK:BK)+SUMIF(Inputs!C:C,C77,Inputs!BT:BT)+SUMIF(Inputs!C:C,C77,Inputs!BY:BY)+SUMIF(Inputs!C:C,C77,Inputs!CF:CF),"")</f>
        <v/>
      </c>
      <c r="K77" s="20" t="str">
        <f>IFERROR((G77/G77)*SUMIF(Inputs!C:C,C77,Inputs!BK:BK)+SUMIF(Inputs!C:C,C77,Inputs!BT:BT)+SUMIF(Inputs!C:C,C77,Inputs!BY:BY)+SUMIF(Inputs!C:C,C77,Inputs!CF:CF),"")</f>
        <v/>
      </c>
      <c r="L77" s="46" t="str">
        <f t="shared" si="14"/>
        <v/>
      </c>
      <c r="M77" s="46" t="str">
        <f t="shared" si="15"/>
        <v/>
      </c>
      <c r="N77" s="44" t="str">
        <f>IFERROR((G77/G77)*SUMIF(Inputs!C:C,$C77,Inputs!BE:BE),"")</f>
        <v/>
      </c>
      <c r="O77" s="38" t="str">
        <f t="shared" si="16"/>
        <v/>
      </c>
      <c r="P77" s="38" t="str">
        <f t="shared" si="17"/>
        <v/>
      </c>
      <c r="Q77" s="51" t="str">
        <f t="shared" si="18"/>
        <v/>
      </c>
      <c r="R77" s="51" t="str">
        <f t="shared" si="19"/>
        <v/>
      </c>
      <c r="S77" s="51" t="str">
        <f t="shared" si="20"/>
        <v/>
      </c>
      <c r="T77" s="52" t="str">
        <f t="shared" si="21"/>
        <v/>
      </c>
      <c r="U77" s="51" t="str">
        <f t="shared" si="22"/>
        <v/>
      </c>
      <c r="V77" s="38" t="str">
        <f t="shared" si="23"/>
        <v/>
      </c>
      <c r="W77" s="38" t="str">
        <f t="shared" si="24"/>
        <v/>
      </c>
      <c r="X77" s="28" t="str">
        <f>IFERROR((G77/G77)*SUMIF(Inputs!C:C,$C77,Inputs!BO:BO),"")</f>
        <v/>
      </c>
      <c r="Y77" s="38" t="str">
        <f>IFERROR((G77/G77)*SUMIF(Inputs!C:C,$C77,Inputs!BM:BM)+SUMIF(Inputs!C:C,$C77,Inputs!BV:BV)+SUMIF(Inputs!C:C,$C77,Inputs!BZ:BZ),"")</f>
        <v/>
      </c>
      <c r="Z77" s="20" t="str">
        <f>IFERROR((G77/G77)*SUMIF(Inputs!C:C,$C77,Inputs!BN:BN)+SUMIF(Inputs!C:C,$C77,Inputs!BW:BW)+SUMIF(Inputs!C:C,$C77,Inputs!CB:CB),"")</f>
        <v/>
      </c>
      <c r="AA77" s="38" t="str">
        <f>IFERROR((G77/G77)*SUMIF(Inputs!C:C,$C77,Inputs!BL:BL)+SUMIF(Inputs!C:C,$C77,Inputs!BU:BU)+SUMIF(Inputs!C:C,$C77,Inputs!CA:CA),"")</f>
        <v/>
      </c>
      <c r="AB77" s="20" t="str">
        <f>IFERROR((G77/G77)*SUMIF(Inputs!C:C,$C77,Inputs!BJ:BJ),"")</f>
        <v/>
      </c>
      <c r="AC77" s="50" t="str">
        <f t="shared" si="25"/>
        <v/>
      </c>
      <c r="AD77" s="20" t="str">
        <f>IFERROR((G77/G77)*SUMIF(Inputs!C:C,$C77,Inputs!CD:CD),"")</f>
        <v/>
      </c>
      <c r="AE77" s="20" t="str">
        <f>IFERROR((G77/G77)*SUMIF(Inputs!C:C,$C77,Inputs!BP:BP),"")</f>
        <v/>
      </c>
      <c r="AF77" s="55" t="str">
        <f>IFERROR(VLOOKUP($B77,Inputs!$B$14:$CF$112,9,FALSE),"")</f>
        <v/>
      </c>
      <c r="AG77" s="1"/>
    </row>
    <row r="78" spans="2:33" x14ac:dyDescent="0.3">
      <c r="B78" s="417" t="s">
        <v>3163</v>
      </c>
      <c r="C78" s="18" t="str">
        <f>IFERROR(VLOOKUP($B78,Inputs!$B$14:$CF$112,2,FALSE),"")</f>
        <v/>
      </c>
      <c r="D78" s="16" t="str">
        <f>IFERROR(VLOOKUP($B78,Inputs!$B$14:$CF$112,4,FALSE),"")</f>
        <v/>
      </c>
      <c r="E78" s="16" t="str">
        <f>IFERROR(VLOOKUP($B78,Inputs!$B$14:$CF$112,5,FALSE),"")</f>
        <v/>
      </c>
      <c r="F78" s="19" t="str">
        <f t="shared" si="13"/>
        <v/>
      </c>
      <c r="G78" s="19" t="str">
        <f>IFERROR(VLOOKUP($B78,Inputs!$B$14:$CF$112,6,FALSE),"")</f>
        <v/>
      </c>
      <c r="H78" s="19" t="str">
        <f>IFERROR(VLOOKUP($B78,Inputs!$B$14:$CF$112,7,FALSE),"")</f>
        <v/>
      </c>
      <c r="I78" s="19" t="str">
        <f>IFERROR(VLOOKUP($B78,Inputs!$B$14:$CF$112,8,FALSE),"")</f>
        <v/>
      </c>
      <c r="J78" s="28" t="str">
        <f>IFERROR((G78/(G78+H78))*SUMIF(Inputs!C:C,C78,Inputs!BK:BK)+SUMIF(Inputs!C:C,C78,Inputs!BT:BT)+SUMIF(Inputs!C:C,C78,Inputs!BY:BY)+SUMIF(Inputs!C:C,C78,Inputs!CF:CF),"")</f>
        <v/>
      </c>
      <c r="K78" s="20" t="str">
        <f>IFERROR((G78/G78)*SUMIF(Inputs!C:C,C78,Inputs!BK:BK)+SUMIF(Inputs!C:C,C78,Inputs!BT:BT)+SUMIF(Inputs!C:C,C78,Inputs!BY:BY)+SUMIF(Inputs!C:C,C78,Inputs!CF:CF),"")</f>
        <v/>
      </c>
      <c r="L78" s="46" t="str">
        <f t="shared" si="14"/>
        <v/>
      </c>
      <c r="M78" s="46" t="str">
        <f t="shared" si="15"/>
        <v/>
      </c>
      <c r="N78" s="44" t="str">
        <f>IFERROR((G78/G78)*SUMIF(Inputs!C:C,$C78,Inputs!BE:BE),"")</f>
        <v/>
      </c>
      <c r="O78" s="38" t="str">
        <f t="shared" si="16"/>
        <v/>
      </c>
      <c r="P78" s="38" t="str">
        <f t="shared" si="17"/>
        <v/>
      </c>
      <c r="Q78" s="51" t="str">
        <f t="shared" si="18"/>
        <v/>
      </c>
      <c r="R78" s="51" t="str">
        <f t="shared" si="19"/>
        <v/>
      </c>
      <c r="S78" s="51" t="str">
        <f t="shared" si="20"/>
        <v/>
      </c>
      <c r="T78" s="52" t="str">
        <f t="shared" si="21"/>
        <v/>
      </c>
      <c r="U78" s="51" t="str">
        <f t="shared" si="22"/>
        <v/>
      </c>
      <c r="V78" s="38" t="str">
        <f t="shared" si="23"/>
        <v/>
      </c>
      <c r="W78" s="38" t="str">
        <f t="shared" si="24"/>
        <v/>
      </c>
      <c r="X78" s="28" t="str">
        <f>IFERROR((G78/G78)*SUMIF(Inputs!C:C,$C78,Inputs!BO:BO),"")</f>
        <v/>
      </c>
      <c r="Y78" s="38" t="str">
        <f>IFERROR((G78/G78)*SUMIF(Inputs!C:C,$C78,Inputs!BM:BM)+SUMIF(Inputs!C:C,$C78,Inputs!BV:BV)+SUMIF(Inputs!C:C,$C78,Inputs!BZ:BZ),"")</f>
        <v/>
      </c>
      <c r="Z78" s="20" t="str">
        <f>IFERROR((G78/G78)*SUMIF(Inputs!C:C,$C78,Inputs!BN:BN)+SUMIF(Inputs!C:C,$C78,Inputs!BW:BW)+SUMIF(Inputs!C:C,$C78,Inputs!CB:CB),"")</f>
        <v/>
      </c>
      <c r="AA78" s="38" t="str">
        <f>IFERROR((G78/G78)*SUMIF(Inputs!C:C,$C78,Inputs!BL:BL)+SUMIF(Inputs!C:C,$C78,Inputs!BU:BU)+SUMIF(Inputs!C:C,$C78,Inputs!CA:CA),"")</f>
        <v/>
      </c>
      <c r="AB78" s="20" t="str">
        <f>IFERROR((G78/G78)*SUMIF(Inputs!C:C,$C78,Inputs!BJ:BJ),"")</f>
        <v/>
      </c>
      <c r="AC78" s="50" t="str">
        <f t="shared" si="25"/>
        <v/>
      </c>
      <c r="AD78" s="20" t="str">
        <f>IFERROR((G78/G78)*SUMIF(Inputs!C:C,$C78,Inputs!CD:CD),"")</f>
        <v/>
      </c>
      <c r="AE78" s="20" t="str">
        <f>IFERROR((G78/G78)*SUMIF(Inputs!C:C,$C78,Inputs!BP:BP),"")</f>
        <v/>
      </c>
      <c r="AF78" s="55" t="str">
        <f>IFERROR(VLOOKUP($B78,Inputs!$B$14:$CF$112,9,FALSE),"")</f>
        <v/>
      </c>
      <c r="AG78" s="1"/>
    </row>
    <row r="79" spans="2:33" x14ac:dyDescent="0.3">
      <c r="B79" s="417" t="s">
        <v>3164</v>
      </c>
      <c r="C79" s="18" t="str">
        <f>IFERROR(VLOOKUP($B79,Inputs!$B$14:$CF$112,2,FALSE),"")</f>
        <v/>
      </c>
      <c r="D79" s="16" t="str">
        <f>IFERROR(VLOOKUP($B79,Inputs!$B$14:$CF$112,4,FALSE),"")</f>
        <v/>
      </c>
      <c r="E79" s="16" t="str">
        <f>IFERROR(VLOOKUP($B79,Inputs!$B$14:$CF$112,5,FALSE),"")</f>
        <v/>
      </c>
      <c r="F79" s="19" t="str">
        <f t="shared" si="13"/>
        <v/>
      </c>
      <c r="G79" s="19" t="str">
        <f>IFERROR(VLOOKUP($B79,Inputs!$B$14:$CF$112,6,FALSE),"")</f>
        <v/>
      </c>
      <c r="H79" s="19" t="str">
        <f>IFERROR(VLOOKUP($B79,Inputs!$B$14:$CF$112,7,FALSE),"")</f>
        <v/>
      </c>
      <c r="I79" s="19" t="str">
        <f>IFERROR(VLOOKUP($B79,Inputs!$B$14:$CF$112,8,FALSE),"")</f>
        <v/>
      </c>
      <c r="J79" s="28" t="str">
        <f>IFERROR((G79/(G79+H79))*SUMIF(Inputs!C:C,C79,Inputs!BK:BK)+SUMIF(Inputs!C:C,C79,Inputs!BT:BT)+SUMIF(Inputs!C:C,C79,Inputs!BY:BY)+SUMIF(Inputs!C:C,C79,Inputs!CF:CF),"")</f>
        <v/>
      </c>
      <c r="K79" s="20" t="str">
        <f>IFERROR((G79/G79)*SUMIF(Inputs!C:C,C79,Inputs!BK:BK)+SUMIF(Inputs!C:C,C79,Inputs!BT:BT)+SUMIF(Inputs!C:C,C79,Inputs!BY:BY)+SUMIF(Inputs!C:C,C79,Inputs!CF:CF),"")</f>
        <v/>
      </c>
      <c r="L79" s="46" t="str">
        <f t="shared" si="14"/>
        <v/>
      </c>
      <c r="M79" s="46" t="str">
        <f t="shared" si="15"/>
        <v/>
      </c>
      <c r="N79" s="44" t="str">
        <f>IFERROR((G79/G79)*SUMIF(Inputs!C:C,$C79,Inputs!BE:BE),"")</f>
        <v/>
      </c>
      <c r="O79" s="38" t="str">
        <f t="shared" si="16"/>
        <v/>
      </c>
      <c r="P79" s="38" t="str">
        <f t="shared" si="17"/>
        <v/>
      </c>
      <c r="Q79" s="51" t="str">
        <f t="shared" si="18"/>
        <v/>
      </c>
      <c r="R79" s="51" t="str">
        <f t="shared" si="19"/>
        <v/>
      </c>
      <c r="S79" s="51" t="str">
        <f t="shared" si="20"/>
        <v/>
      </c>
      <c r="T79" s="52" t="str">
        <f t="shared" si="21"/>
        <v/>
      </c>
      <c r="U79" s="51" t="str">
        <f t="shared" si="22"/>
        <v/>
      </c>
      <c r="V79" s="38" t="str">
        <f t="shared" si="23"/>
        <v/>
      </c>
      <c r="W79" s="38" t="str">
        <f t="shared" si="24"/>
        <v/>
      </c>
      <c r="X79" s="28" t="str">
        <f>IFERROR((G79/G79)*SUMIF(Inputs!C:C,$C79,Inputs!BO:BO),"")</f>
        <v/>
      </c>
      <c r="Y79" s="38" t="str">
        <f>IFERROR((G79/G79)*SUMIF(Inputs!C:C,$C79,Inputs!BM:BM)+SUMIF(Inputs!C:C,$C79,Inputs!BV:BV)+SUMIF(Inputs!C:C,$C79,Inputs!BZ:BZ),"")</f>
        <v/>
      </c>
      <c r="Z79" s="20" t="str">
        <f>IFERROR((G79/G79)*SUMIF(Inputs!C:C,$C79,Inputs!BN:BN)+SUMIF(Inputs!C:C,$C79,Inputs!BW:BW)+SUMIF(Inputs!C:C,$C79,Inputs!CB:CB),"")</f>
        <v/>
      </c>
      <c r="AA79" s="38" t="str">
        <f>IFERROR((G79/G79)*SUMIF(Inputs!C:C,$C79,Inputs!BL:BL)+SUMIF(Inputs!C:C,$C79,Inputs!BU:BU)+SUMIF(Inputs!C:C,$C79,Inputs!CA:CA),"")</f>
        <v/>
      </c>
      <c r="AB79" s="20" t="str">
        <f>IFERROR((G79/G79)*SUMIF(Inputs!C:C,$C79,Inputs!BJ:BJ),"")</f>
        <v/>
      </c>
      <c r="AC79" s="50" t="str">
        <f t="shared" si="25"/>
        <v/>
      </c>
      <c r="AD79" s="20" t="str">
        <f>IFERROR((G79/G79)*SUMIF(Inputs!C:C,$C79,Inputs!CD:CD),"")</f>
        <v/>
      </c>
      <c r="AE79" s="20" t="str">
        <f>IFERROR((G79/G79)*SUMIF(Inputs!C:C,$C79,Inputs!BP:BP),"")</f>
        <v/>
      </c>
      <c r="AF79" s="55" t="str">
        <f>IFERROR(VLOOKUP($B79,Inputs!$B$14:$CF$112,9,FALSE),"")</f>
        <v/>
      </c>
      <c r="AG79" s="1"/>
    </row>
    <row r="80" spans="2:33" x14ac:dyDescent="0.3">
      <c r="B80" s="417" t="s">
        <v>3165</v>
      </c>
      <c r="C80" s="18" t="str">
        <f>IFERROR(VLOOKUP($B80,Inputs!$B$14:$CF$112,2,FALSE),"")</f>
        <v/>
      </c>
      <c r="D80" s="16" t="str">
        <f>IFERROR(VLOOKUP($B80,Inputs!$B$14:$CF$112,4,FALSE),"")</f>
        <v/>
      </c>
      <c r="E80" s="16" t="str">
        <f>IFERROR(VLOOKUP($B80,Inputs!$B$14:$CF$112,5,FALSE),"")</f>
        <v/>
      </c>
      <c r="F80" s="19" t="str">
        <f t="shared" si="13"/>
        <v/>
      </c>
      <c r="G80" s="19" t="str">
        <f>IFERROR(VLOOKUP($B80,Inputs!$B$14:$CF$112,6,FALSE),"")</f>
        <v/>
      </c>
      <c r="H80" s="19" t="str">
        <f>IFERROR(VLOOKUP($B80,Inputs!$B$14:$CF$112,7,FALSE),"")</f>
        <v/>
      </c>
      <c r="I80" s="19" t="str">
        <f>IFERROR(VLOOKUP($B80,Inputs!$B$14:$CF$112,8,FALSE),"")</f>
        <v/>
      </c>
      <c r="J80" s="28" t="str">
        <f>IFERROR((G80/(G80+H80))*SUMIF(Inputs!C:C,C80,Inputs!BK:BK)+SUMIF(Inputs!C:C,C80,Inputs!BT:BT)+SUMIF(Inputs!C:C,C80,Inputs!BY:BY)+SUMIF(Inputs!C:C,C80,Inputs!CF:CF),"")</f>
        <v/>
      </c>
      <c r="K80" s="20" t="str">
        <f>IFERROR((G80/G80)*SUMIF(Inputs!C:C,C80,Inputs!BK:BK)+SUMIF(Inputs!C:C,C80,Inputs!BT:BT)+SUMIF(Inputs!C:C,C80,Inputs!BY:BY)+SUMIF(Inputs!C:C,C80,Inputs!CF:CF),"")</f>
        <v/>
      </c>
      <c r="L80" s="46" t="str">
        <f t="shared" si="14"/>
        <v/>
      </c>
      <c r="M80" s="46" t="str">
        <f t="shared" si="15"/>
        <v/>
      </c>
      <c r="N80" s="44" t="str">
        <f>IFERROR((G80/G80)*SUMIF(Inputs!C:C,$C80,Inputs!BE:BE),"")</f>
        <v/>
      </c>
      <c r="O80" s="38" t="str">
        <f t="shared" si="16"/>
        <v/>
      </c>
      <c r="P80" s="38" t="str">
        <f t="shared" si="17"/>
        <v/>
      </c>
      <c r="Q80" s="51" t="str">
        <f t="shared" si="18"/>
        <v/>
      </c>
      <c r="R80" s="51" t="str">
        <f t="shared" si="19"/>
        <v/>
      </c>
      <c r="S80" s="51" t="str">
        <f t="shared" si="20"/>
        <v/>
      </c>
      <c r="T80" s="52" t="str">
        <f t="shared" si="21"/>
        <v/>
      </c>
      <c r="U80" s="51" t="str">
        <f t="shared" si="22"/>
        <v/>
      </c>
      <c r="V80" s="38" t="str">
        <f t="shared" si="23"/>
        <v/>
      </c>
      <c r="W80" s="38" t="str">
        <f t="shared" si="24"/>
        <v/>
      </c>
      <c r="X80" s="28" t="str">
        <f>IFERROR((G80/G80)*SUMIF(Inputs!C:C,$C80,Inputs!BO:BO),"")</f>
        <v/>
      </c>
      <c r="Y80" s="38" t="str">
        <f>IFERROR((G80/G80)*SUMIF(Inputs!C:C,$C80,Inputs!BM:BM)+SUMIF(Inputs!C:C,$C80,Inputs!BV:BV)+SUMIF(Inputs!C:C,$C80,Inputs!BZ:BZ),"")</f>
        <v/>
      </c>
      <c r="Z80" s="20" t="str">
        <f>IFERROR((G80/G80)*SUMIF(Inputs!C:C,$C80,Inputs!BN:BN)+SUMIF(Inputs!C:C,$C80,Inputs!BW:BW)+SUMIF(Inputs!C:C,$C80,Inputs!CB:CB),"")</f>
        <v/>
      </c>
      <c r="AA80" s="38" t="str">
        <f>IFERROR((G80/G80)*SUMIF(Inputs!C:C,$C80,Inputs!BL:BL)+SUMIF(Inputs!C:C,$C80,Inputs!BU:BU)+SUMIF(Inputs!C:C,$C80,Inputs!CA:CA),"")</f>
        <v/>
      </c>
      <c r="AB80" s="20" t="str">
        <f>IFERROR((G80/G80)*SUMIF(Inputs!C:C,$C80,Inputs!BJ:BJ),"")</f>
        <v/>
      </c>
      <c r="AC80" s="50" t="str">
        <f t="shared" si="25"/>
        <v/>
      </c>
      <c r="AD80" s="20" t="str">
        <f>IFERROR((G80/G80)*SUMIF(Inputs!C:C,$C80,Inputs!CD:CD),"")</f>
        <v/>
      </c>
      <c r="AE80" s="20" t="str">
        <f>IFERROR((G80/G80)*SUMIF(Inputs!C:C,$C80,Inputs!BP:BP),"")</f>
        <v/>
      </c>
      <c r="AF80" s="55" t="str">
        <f>IFERROR(VLOOKUP($B80,Inputs!$B$14:$CF$112,9,FALSE),"")</f>
        <v/>
      </c>
      <c r="AG80" s="1"/>
    </row>
    <row r="81" spans="2:33" x14ac:dyDescent="0.3">
      <c r="B81" s="417" t="s">
        <v>3166</v>
      </c>
      <c r="C81" s="18" t="str">
        <f>IFERROR(VLOOKUP($B81,Inputs!$B$14:$CF$112,2,FALSE),"")</f>
        <v/>
      </c>
      <c r="D81" s="16" t="str">
        <f>IFERROR(VLOOKUP($B81,Inputs!$B$14:$CF$112,4,FALSE),"")</f>
        <v/>
      </c>
      <c r="E81" s="16" t="str">
        <f>IFERROR(VLOOKUP($B81,Inputs!$B$14:$CF$112,5,FALSE),"")</f>
        <v/>
      </c>
      <c r="F81" s="19" t="str">
        <f t="shared" si="13"/>
        <v/>
      </c>
      <c r="G81" s="19" t="str">
        <f>IFERROR(VLOOKUP($B81,Inputs!$B$14:$CF$112,6,FALSE),"")</f>
        <v/>
      </c>
      <c r="H81" s="19" t="str">
        <f>IFERROR(VLOOKUP($B81,Inputs!$B$14:$CF$112,7,FALSE),"")</f>
        <v/>
      </c>
      <c r="I81" s="19" t="str">
        <f>IFERROR(VLOOKUP($B81,Inputs!$B$14:$CF$112,8,FALSE),"")</f>
        <v/>
      </c>
      <c r="J81" s="28" t="str">
        <f>IFERROR((G81/(G81+H81))*SUMIF(Inputs!C:C,C81,Inputs!BK:BK)+SUMIF(Inputs!C:C,C81,Inputs!BT:BT)+SUMIF(Inputs!C:C,C81,Inputs!BY:BY)+SUMIF(Inputs!C:C,C81,Inputs!CF:CF),"")</f>
        <v/>
      </c>
      <c r="K81" s="20" t="str">
        <f>IFERROR((G81/G81)*SUMIF(Inputs!C:C,C81,Inputs!BK:BK)+SUMIF(Inputs!C:C,C81,Inputs!BT:BT)+SUMIF(Inputs!C:C,C81,Inputs!BY:BY)+SUMIF(Inputs!C:C,C81,Inputs!CF:CF),"")</f>
        <v/>
      </c>
      <c r="L81" s="46" t="str">
        <f t="shared" si="14"/>
        <v/>
      </c>
      <c r="M81" s="46" t="str">
        <f t="shared" si="15"/>
        <v/>
      </c>
      <c r="N81" s="44" t="str">
        <f>IFERROR((G81/G81)*SUMIF(Inputs!C:C,$C81,Inputs!BE:BE),"")</f>
        <v/>
      </c>
      <c r="O81" s="38" t="str">
        <f t="shared" si="16"/>
        <v/>
      </c>
      <c r="P81" s="38" t="str">
        <f t="shared" si="17"/>
        <v/>
      </c>
      <c r="Q81" s="51" t="str">
        <f t="shared" si="18"/>
        <v/>
      </c>
      <c r="R81" s="51" t="str">
        <f t="shared" si="19"/>
        <v/>
      </c>
      <c r="S81" s="51" t="str">
        <f t="shared" si="20"/>
        <v/>
      </c>
      <c r="T81" s="52" t="str">
        <f t="shared" si="21"/>
        <v/>
      </c>
      <c r="U81" s="51" t="str">
        <f t="shared" si="22"/>
        <v/>
      </c>
      <c r="V81" s="38" t="str">
        <f t="shared" si="23"/>
        <v/>
      </c>
      <c r="W81" s="38" t="str">
        <f t="shared" si="24"/>
        <v/>
      </c>
      <c r="X81" s="28" t="str">
        <f>IFERROR((G81/G81)*SUMIF(Inputs!C:C,$C81,Inputs!BO:BO),"")</f>
        <v/>
      </c>
      <c r="Y81" s="38" t="str">
        <f>IFERROR((G81/G81)*SUMIF(Inputs!C:C,$C81,Inputs!BM:BM)+SUMIF(Inputs!C:C,$C81,Inputs!BV:BV)+SUMIF(Inputs!C:C,$C81,Inputs!BZ:BZ),"")</f>
        <v/>
      </c>
      <c r="Z81" s="20" t="str">
        <f>IFERROR((G81/G81)*SUMIF(Inputs!C:C,$C81,Inputs!BN:BN)+SUMIF(Inputs!C:C,$C81,Inputs!BW:BW)+SUMIF(Inputs!C:C,$C81,Inputs!CB:CB),"")</f>
        <v/>
      </c>
      <c r="AA81" s="38" t="str">
        <f>IFERROR((G81/G81)*SUMIF(Inputs!C:C,$C81,Inputs!BL:BL)+SUMIF(Inputs!C:C,$C81,Inputs!BU:BU)+SUMIF(Inputs!C:C,$C81,Inputs!CA:CA),"")</f>
        <v/>
      </c>
      <c r="AB81" s="20" t="str">
        <f>IFERROR((G81/G81)*SUMIF(Inputs!C:C,$C81,Inputs!BJ:BJ),"")</f>
        <v/>
      </c>
      <c r="AC81" s="50" t="str">
        <f t="shared" si="25"/>
        <v/>
      </c>
      <c r="AD81" s="20" t="str">
        <f>IFERROR((G81/G81)*SUMIF(Inputs!C:C,$C81,Inputs!CD:CD),"")</f>
        <v/>
      </c>
      <c r="AE81" s="20" t="str">
        <f>IFERROR((G81/G81)*SUMIF(Inputs!C:C,$C81,Inputs!BP:BP),"")</f>
        <v/>
      </c>
      <c r="AF81" s="55" t="str">
        <f>IFERROR(VLOOKUP($B81,Inputs!$B$14:$CF$112,9,FALSE),"")</f>
        <v/>
      </c>
      <c r="AG81" s="1"/>
    </row>
    <row r="82" spans="2:33" x14ac:dyDescent="0.3">
      <c r="B82" s="417" t="s">
        <v>3167</v>
      </c>
      <c r="C82" s="18" t="str">
        <f>IFERROR(VLOOKUP($B82,Inputs!$B$14:$CF$112,2,FALSE),"")</f>
        <v/>
      </c>
      <c r="D82" s="16" t="str">
        <f>IFERROR(VLOOKUP($B82,Inputs!$B$14:$CF$112,4,FALSE),"")</f>
        <v/>
      </c>
      <c r="E82" s="16" t="str">
        <f>IFERROR(VLOOKUP($B82,Inputs!$B$14:$CF$112,5,FALSE),"")</f>
        <v/>
      </c>
      <c r="F82" s="19" t="str">
        <f t="shared" si="13"/>
        <v/>
      </c>
      <c r="G82" s="19" t="str">
        <f>IFERROR(VLOOKUP($B82,Inputs!$B$14:$CF$112,6,FALSE),"")</f>
        <v/>
      </c>
      <c r="H82" s="19" t="str">
        <f>IFERROR(VLOOKUP($B82,Inputs!$B$14:$CF$112,7,FALSE),"")</f>
        <v/>
      </c>
      <c r="I82" s="19" t="str">
        <f>IFERROR(VLOOKUP($B82,Inputs!$B$14:$CF$112,8,FALSE),"")</f>
        <v/>
      </c>
      <c r="J82" s="28" t="str">
        <f>IFERROR((G82/(G82+H82))*SUMIF(Inputs!C:C,C82,Inputs!BK:BK)+SUMIF(Inputs!C:C,C82,Inputs!BT:BT)+SUMIF(Inputs!C:C,C82,Inputs!BY:BY)+SUMIF(Inputs!C:C,C82,Inputs!CF:CF),"")</f>
        <v/>
      </c>
      <c r="K82" s="20" t="str">
        <f>IFERROR((G82/G82)*SUMIF(Inputs!C:C,C82,Inputs!BK:BK)+SUMIF(Inputs!C:C,C82,Inputs!BT:BT)+SUMIF(Inputs!C:C,C82,Inputs!BY:BY)+SUMIF(Inputs!C:C,C82,Inputs!CF:CF),"")</f>
        <v/>
      </c>
      <c r="L82" s="46" t="str">
        <f t="shared" si="14"/>
        <v/>
      </c>
      <c r="M82" s="46" t="str">
        <f t="shared" si="15"/>
        <v/>
      </c>
      <c r="N82" s="44" t="str">
        <f>IFERROR((G82/G82)*SUMIF(Inputs!C:C,$C82,Inputs!BE:BE),"")</f>
        <v/>
      </c>
      <c r="O82" s="38" t="str">
        <f t="shared" si="16"/>
        <v/>
      </c>
      <c r="P82" s="38" t="str">
        <f t="shared" si="17"/>
        <v/>
      </c>
      <c r="Q82" s="51" t="str">
        <f t="shared" si="18"/>
        <v/>
      </c>
      <c r="R82" s="51" t="str">
        <f t="shared" si="19"/>
        <v/>
      </c>
      <c r="S82" s="51" t="str">
        <f t="shared" si="20"/>
        <v/>
      </c>
      <c r="T82" s="52" t="str">
        <f t="shared" si="21"/>
        <v/>
      </c>
      <c r="U82" s="51" t="str">
        <f t="shared" si="22"/>
        <v/>
      </c>
      <c r="V82" s="38" t="str">
        <f t="shared" si="23"/>
        <v/>
      </c>
      <c r="W82" s="38" t="str">
        <f t="shared" si="24"/>
        <v/>
      </c>
      <c r="X82" s="28" t="str">
        <f>IFERROR((G82/G82)*SUMIF(Inputs!C:C,$C82,Inputs!BO:BO),"")</f>
        <v/>
      </c>
      <c r="Y82" s="38" t="str">
        <f>IFERROR((G82/G82)*SUMIF(Inputs!C:C,$C82,Inputs!BM:BM)+SUMIF(Inputs!C:C,$C82,Inputs!BV:BV)+SUMIF(Inputs!C:C,$C82,Inputs!BZ:BZ),"")</f>
        <v/>
      </c>
      <c r="Z82" s="20" t="str">
        <f>IFERROR((G82/G82)*SUMIF(Inputs!C:C,$C82,Inputs!BN:BN)+SUMIF(Inputs!C:C,$C82,Inputs!BW:BW)+SUMIF(Inputs!C:C,$C82,Inputs!CB:CB),"")</f>
        <v/>
      </c>
      <c r="AA82" s="38" t="str">
        <f>IFERROR((G82/G82)*SUMIF(Inputs!C:C,$C82,Inputs!BL:BL)+SUMIF(Inputs!C:C,$C82,Inputs!BU:BU)+SUMIF(Inputs!C:C,$C82,Inputs!CA:CA),"")</f>
        <v/>
      </c>
      <c r="AB82" s="20" t="str">
        <f>IFERROR((G82/G82)*SUMIF(Inputs!C:C,$C82,Inputs!BJ:BJ),"")</f>
        <v/>
      </c>
      <c r="AC82" s="50" t="str">
        <f t="shared" si="25"/>
        <v/>
      </c>
      <c r="AD82" s="20" t="str">
        <f>IFERROR((G82/G82)*SUMIF(Inputs!C:C,$C82,Inputs!CD:CD),"")</f>
        <v/>
      </c>
      <c r="AE82" s="20" t="str">
        <f>IFERROR((G82/G82)*SUMIF(Inputs!C:C,$C82,Inputs!BP:BP),"")</f>
        <v/>
      </c>
      <c r="AF82" s="55" t="str">
        <f>IFERROR(VLOOKUP($B82,Inputs!$B$14:$CF$112,9,FALSE),"")</f>
        <v/>
      </c>
      <c r="AG82" s="1"/>
    </row>
    <row r="83" spans="2:33" x14ac:dyDescent="0.3">
      <c r="B83" s="417" t="s">
        <v>3168</v>
      </c>
      <c r="C83" s="18" t="str">
        <f>IFERROR(VLOOKUP($B83,Inputs!$B$14:$CF$112,2,FALSE),"")</f>
        <v/>
      </c>
      <c r="D83" s="16" t="str">
        <f>IFERROR(VLOOKUP($B83,Inputs!$B$14:$CF$112,4,FALSE),"")</f>
        <v/>
      </c>
      <c r="E83" s="16" t="str">
        <f>IFERROR(VLOOKUP($B83,Inputs!$B$14:$CF$112,5,FALSE),"")</f>
        <v/>
      </c>
      <c r="F83" s="19" t="str">
        <f t="shared" si="13"/>
        <v/>
      </c>
      <c r="G83" s="19" t="str">
        <f>IFERROR(VLOOKUP($B83,Inputs!$B$14:$CF$112,6,FALSE),"")</f>
        <v/>
      </c>
      <c r="H83" s="19" t="str">
        <f>IFERROR(VLOOKUP($B83,Inputs!$B$14:$CF$112,7,FALSE),"")</f>
        <v/>
      </c>
      <c r="I83" s="19" t="str">
        <f>IFERROR(VLOOKUP($B83,Inputs!$B$14:$CF$112,8,FALSE),"")</f>
        <v/>
      </c>
      <c r="J83" s="28" t="str">
        <f>IFERROR((G83/(G83+H83))*SUMIF(Inputs!C:C,C83,Inputs!BK:BK)+SUMIF(Inputs!C:C,C83,Inputs!BT:BT)+SUMIF(Inputs!C:C,C83,Inputs!BY:BY)+SUMIF(Inputs!C:C,C83,Inputs!CF:CF),"")</f>
        <v/>
      </c>
      <c r="K83" s="20" t="str">
        <f>IFERROR((G83/G83)*SUMIF(Inputs!C:C,C83,Inputs!BK:BK)+SUMIF(Inputs!C:C,C83,Inputs!BT:BT)+SUMIF(Inputs!C:C,C83,Inputs!BY:BY)+SUMIF(Inputs!C:C,C83,Inputs!CF:CF),"")</f>
        <v/>
      </c>
      <c r="L83" s="46" t="str">
        <f t="shared" si="14"/>
        <v/>
      </c>
      <c r="M83" s="46" t="str">
        <f t="shared" si="15"/>
        <v/>
      </c>
      <c r="N83" s="44" t="str">
        <f>IFERROR((G83/G83)*SUMIF(Inputs!C:C,$C83,Inputs!BE:BE),"")</f>
        <v/>
      </c>
      <c r="O83" s="38" t="str">
        <f t="shared" si="16"/>
        <v/>
      </c>
      <c r="P83" s="38" t="str">
        <f t="shared" si="17"/>
        <v/>
      </c>
      <c r="Q83" s="51" t="str">
        <f t="shared" si="18"/>
        <v/>
      </c>
      <c r="R83" s="51" t="str">
        <f t="shared" si="19"/>
        <v/>
      </c>
      <c r="S83" s="51" t="str">
        <f t="shared" si="20"/>
        <v/>
      </c>
      <c r="T83" s="52" t="str">
        <f t="shared" si="21"/>
        <v/>
      </c>
      <c r="U83" s="51" t="str">
        <f t="shared" si="22"/>
        <v/>
      </c>
      <c r="V83" s="38" t="str">
        <f t="shared" si="23"/>
        <v/>
      </c>
      <c r="W83" s="38" t="str">
        <f t="shared" si="24"/>
        <v/>
      </c>
      <c r="X83" s="28" t="str">
        <f>IFERROR((G83/G83)*SUMIF(Inputs!C:C,$C83,Inputs!BO:BO),"")</f>
        <v/>
      </c>
      <c r="Y83" s="38" t="str">
        <f>IFERROR((G83/G83)*SUMIF(Inputs!C:C,$C83,Inputs!BM:BM)+SUMIF(Inputs!C:C,$C83,Inputs!BV:BV)+SUMIF(Inputs!C:C,$C83,Inputs!BZ:BZ),"")</f>
        <v/>
      </c>
      <c r="Z83" s="20" t="str">
        <f>IFERROR((G83/G83)*SUMIF(Inputs!C:C,$C83,Inputs!BN:BN)+SUMIF(Inputs!C:C,$C83,Inputs!BW:BW)+SUMIF(Inputs!C:C,$C83,Inputs!CB:CB),"")</f>
        <v/>
      </c>
      <c r="AA83" s="38" t="str">
        <f>IFERROR((G83/G83)*SUMIF(Inputs!C:C,$C83,Inputs!BL:BL)+SUMIF(Inputs!C:C,$C83,Inputs!BU:BU)+SUMIF(Inputs!C:C,$C83,Inputs!CA:CA),"")</f>
        <v/>
      </c>
      <c r="AB83" s="20" t="str">
        <f>IFERROR((G83/G83)*SUMIF(Inputs!C:C,$C83,Inputs!BJ:BJ),"")</f>
        <v/>
      </c>
      <c r="AC83" s="50" t="str">
        <f t="shared" si="25"/>
        <v/>
      </c>
      <c r="AD83" s="20" t="str">
        <f>IFERROR((G83/G83)*SUMIF(Inputs!C:C,$C83,Inputs!CD:CD),"")</f>
        <v/>
      </c>
      <c r="AE83" s="20" t="str">
        <f>IFERROR((G83/G83)*SUMIF(Inputs!C:C,$C83,Inputs!BP:BP),"")</f>
        <v/>
      </c>
      <c r="AF83" s="55" t="str">
        <f>IFERROR(VLOOKUP($B83,Inputs!$B$14:$CF$112,9,FALSE),"")</f>
        <v/>
      </c>
      <c r="AG83" s="1"/>
    </row>
    <row r="84" spans="2:33" x14ac:dyDescent="0.3">
      <c r="B84" s="417" t="s">
        <v>3169</v>
      </c>
      <c r="C84" s="18" t="str">
        <f>IFERROR(VLOOKUP($B84,Inputs!$B$14:$CF$112,2,FALSE),"")</f>
        <v/>
      </c>
      <c r="D84" s="16" t="str">
        <f>IFERROR(VLOOKUP($B84,Inputs!$B$14:$CF$112,4,FALSE),"")</f>
        <v/>
      </c>
      <c r="E84" s="16" t="str">
        <f>IFERROR(VLOOKUP($B84,Inputs!$B$14:$CF$112,5,FALSE),"")</f>
        <v/>
      </c>
      <c r="F84" s="19" t="str">
        <f t="shared" si="13"/>
        <v/>
      </c>
      <c r="G84" s="19" t="str">
        <f>IFERROR(VLOOKUP($B84,Inputs!$B$14:$CF$112,6,FALSE),"")</f>
        <v/>
      </c>
      <c r="H84" s="19" t="str">
        <f>IFERROR(VLOOKUP($B84,Inputs!$B$14:$CF$112,7,FALSE),"")</f>
        <v/>
      </c>
      <c r="I84" s="19" t="str">
        <f>IFERROR(VLOOKUP($B84,Inputs!$B$14:$CF$112,8,FALSE),"")</f>
        <v/>
      </c>
      <c r="J84" s="28" t="str">
        <f>IFERROR((G84/(G84+H84))*SUMIF(Inputs!C:C,C84,Inputs!BK:BK)+SUMIF(Inputs!C:C,C84,Inputs!BT:BT)+SUMIF(Inputs!C:C,C84,Inputs!BY:BY)+SUMIF(Inputs!C:C,C84,Inputs!CF:CF),"")</f>
        <v/>
      </c>
      <c r="K84" s="20" t="str">
        <f>IFERROR((G84/G84)*SUMIF(Inputs!C:C,C84,Inputs!BK:BK)+SUMIF(Inputs!C:C,C84,Inputs!BT:BT)+SUMIF(Inputs!C:C,C84,Inputs!BY:BY)+SUMIF(Inputs!C:C,C84,Inputs!CF:CF),"")</f>
        <v/>
      </c>
      <c r="L84" s="46" t="str">
        <f t="shared" si="14"/>
        <v/>
      </c>
      <c r="M84" s="46" t="str">
        <f t="shared" si="15"/>
        <v/>
      </c>
      <c r="N84" s="44" t="str">
        <f>IFERROR((G84/G84)*SUMIF(Inputs!C:C,$C84,Inputs!BE:BE),"")</f>
        <v/>
      </c>
      <c r="O84" s="38" t="str">
        <f t="shared" si="16"/>
        <v/>
      </c>
      <c r="P84" s="38" t="str">
        <f t="shared" si="17"/>
        <v/>
      </c>
      <c r="Q84" s="51" t="str">
        <f t="shared" si="18"/>
        <v/>
      </c>
      <c r="R84" s="51" t="str">
        <f t="shared" si="19"/>
        <v/>
      </c>
      <c r="S84" s="51" t="str">
        <f t="shared" si="20"/>
        <v/>
      </c>
      <c r="T84" s="52" t="str">
        <f t="shared" si="21"/>
        <v/>
      </c>
      <c r="U84" s="51" t="str">
        <f t="shared" si="22"/>
        <v/>
      </c>
      <c r="V84" s="38" t="str">
        <f t="shared" si="23"/>
        <v/>
      </c>
      <c r="W84" s="38" t="str">
        <f t="shared" si="24"/>
        <v/>
      </c>
      <c r="X84" s="28" t="str">
        <f>IFERROR((G84/G84)*SUMIF(Inputs!C:C,$C84,Inputs!BO:BO),"")</f>
        <v/>
      </c>
      <c r="Y84" s="38" t="str">
        <f>IFERROR((G84/G84)*SUMIF(Inputs!C:C,$C84,Inputs!BM:BM)+SUMIF(Inputs!C:C,$C84,Inputs!BV:BV)+SUMIF(Inputs!C:C,$C84,Inputs!BZ:BZ),"")</f>
        <v/>
      </c>
      <c r="Z84" s="20" t="str">
        <f>IFERROR((G84/G84)*SUMIF(Inputs!C:C,$C84,Inputs!BN:BN)+SUMIF(Inputs!C:C,$C84,Inputs!BW:BW)+SUMIF(Inputs!C:C,$C84,Inputs!CB:CB),"")</f>
        <v/>
      </c>
      <c r="AA84" s="38" t="str">
        <f>IFERROR((G84/G84)*SUMIF(Inputs!C:C,$C84,Inputs!BL:BL)+SUMIF(Inputs!C:C,$C84,Inputs!BU:BU)+SUMIF(Inputs!C:C,$C84,Inputs!CA:CA),"")</f>
        <v/>
      </c>
      <c r="AB84" s="20" t="str">
        <f>IFERROR((G84/G84)*SUMIF(Inputs!C:C,$C84,Inputs!BJ:BJ),"")</f>
        <v/>
      </c>
      <c r="AC84" s="50" t="str">
        <f t="shared" si="25"/>
        <v/>
      </c>
      <c r="AD84" s="20" t="str">
        <f>IFERROR((G84/G84)*SUMIF(Inputs!C:C,$C84,Inputs!CD:CD),"")</f>
        <v/>
      </c>
      <c r="AE84" s="20" t="str">
        <f>IFERROR((G84/G84)*SUMIF(Inputs!C:C,$C84,Inputs!BP:BP),"")</f>
        <v/>
      </c>
      <c r="AF84" s="55" t="str">
        <f>IFERROR(VLOOKUP($B84,Inputs!$B$14:$CF$112,9,FALSE),"")</f>
        <v/>
      </c>
      <c r="AG84" s="1"/>
    </row>
    <row r="85" spans="2:33" x14ac:dyDescent="0.3">
      <c r="B85" s="417" t="s">
        <v>3170</v>
      </c>
      <c r="C85" s="18" t="str">
        <f>IFERROR(VLOOKUP($B85,Inputs!$B$14:$CF$112,2,FALSE),"")</f>
        <v/>
      </c>
      <c r="D85" s="16" t="str">
        <f>IFERROR(VLOOKUP($B85,Inputs!$B$14:$CF$112,4,FALSE),"")</f>
        <v/>
      </c>
      <c r="E85" s="16" t="str">
        <f>IFERROR(VLOOKUP($B85,Inputs!$B$14:$CF$112,5,FALSE),"")</f>
        <v/>
      </c>
      <c r="F85" s="19" t="str">
        <f t="shared" si="13"/>
        <v/>
      </c>
      <c r="G85" s="19" t="str">
        <f>IFERROR(VLOOKUP($B85,Inputs!$B$14:$CF$112,6,FALSE),"")</f>
        <v/>
      </c>
      <c r="H85" s="19" t="str">
        <f>IFERROR(VLOOKUP($B85,Inputs!$B$14:$CF$112,7,FALSE),"")</f>
        <v/>
      </c>
      <c r="I85" s="19" t="str">
        <f>IFERROR(VLOOKUP($B85,Inputs!$B$14:$CF$112,8,FALSE),"")</f>
        <v/>
      </c>
      <c r="J85" s="28" t="str">
        <f>IFERROR((G85/(G85+H85))*SUMIF(Inputs!C:C,C85,Inputs!BK:BK)+SUMIF(Inputs!C:C,C85,Inputs!BT:BT)+SUMIF(Inputs!C:C,C85,Inputs!BY:BY)+SUMIF(Inputs!C:C,C85,Inputs!CF:CF),"")</f>
        <v/>
      </c>
      <c r="K85" s="20" t="str">
        <f>IFERROR((G85/G85)*SUMIF(Inputs!C:C,C85,Inputs!BK:BK)+SUMIF(Inputs!C:C,C85,Inputs!BT:BT)+SUMIF(Inputs!C:C,C85,Inputs!BY:BY)+SUMIF(Inputs!C:C,C85,Inputs!CF:CF),"")</f>
        <v/>
      </c>
      <c r="L85" s="46" t="str">
        <f t="shared" si="14"/>
        <v/>
      </c>
      <c r="M85" s="46" t="str">
        <f t="shared" si="15"/>
        <v/>
      </c>
      <c r="N85" s="44" t="str">
        <f>IFERROR((G85/G85)*SUMIF(Inputs!C:C,$C85,Inputs!BE:BE),"")</f>
        <v/>
      </c>
      <c r="O85" s="38" t="str">
        <f t="shared" si="16"/>
        <v/>
      </c>
      <c r="P85" s="38" t="str">
        <f t="shared" si="17"/>
        <v/>
      </c>
      <c r="Q85" s="51" t="str">
        <f t="shared" si="18"/>
        <v/>
      </c>
      <c r="R85" s="51" t="str">
        <f t="shared" si="19"/>
        <v/>
      </c>
      <c r="S85" s="51" t="str">
        <f t="shared" si="20"/>
        <v/>
      </c>
      <c r="T85" s="52" t="str">
        <f t="shared" si="21"/>
        <v/>
      </c>
      <c r="U85" s="51" t="str">
        <f t="shared" si="22"/>
        <v/>
      </c>
      <c r="V85" s="38" t="str">
        <f t="shared" si="23"/>
        <v/>
      </c>
      <c r="W85" s="38" t="str">
        <f t="shared" si="24"/>
        <v/>
      </c>
      <c r="X85" s="28" t="str">
        <f>IFERROR((G85/G85)*SUMIF(Inputs!C:C,$C85,Inputs!BO:BO),"")</f>
        <v/>
      </c>
      <c r="Y85" s="38" t="str">
        <f>IFERROR((G85/G85)*SUMIF(Inputs!C:C,$C85,Inputs!BM:BM)+SUMIF(Inputs!C:C,$C85,Inputs!BV:BV)+SUMIF(Inputs!C:C,$C85,Inputs!BZ:BZ),"")</f>
        <v/>
      </c>
      <c r="Z85" s="20" t="str">
        <f>IFERROR((G85/G85)*SUMIF(Inputs!C:C,$C85,Inputs!BN:BN)+SUMIF(Inputs!C:C,$C85,Inputs!BW:BW)+SUMIF(Inputs!C:C,$C85,Inputs!CB:CB),"")</f>
        <v/>
      </c>
      <c r="AA85" s="38" t="str">
        <f>IFERROR((G85/G85)*SUMIF(Inputs!C:C,$C85,Inputs!BL:BL)+SUMIF(Inputs!C:C,$C85,Inputs!BU:BU)+SUMIF(Inputs!C:C,$C85,Inputs!CA:CA),"")</f>
        <v/>
      </c>
      <c r="AB85" s="20" t="str">
        <f>IFERROR((G85/G85)*SUMIF(Inputs!C:C,$C85,Inputs!BJ:BJ),"")</f>
        <v/>
      </c>
      <c r="AC85" s="50" t="str">
        <f t="shared" si="25"/>
        <v/>
      </c>
      <c r="AD85" s="20" t="str">
        <f>IFERROR((G85/G85)*SUMIF(Inputs!C:C,$C85,Inputs!CD:CD),"")</f>
        <v/>
      </c>
      <c r="AE85" s="20" t="str">
        <f>IFERROR((G85/G85)*SUMIF(Inputs!C:C,$C85,Inputs!BP:BP),"")</f>
        <v/>
      </c>
      <c r="AF85" s="55" t="str">
        <f>IFERROR(VLOOKUP($B85,Inputs!$B$14:$CF$112,9,FALSE),"")</f>
        <v/>
      </c>
      <c r="AG85" s="1"/>
    </row>
    <row r="86" spans="2:33" x14ac:dyDescent="0.3">
      <c r="B86" s="417" t="s">
        <v>3171</v>
      </c>
      <c r="C86" s="18" t="str">
        <f>IFERROR(VLOOKUP($B86,Inputs!$B$14:$CF$112,2,FALSE),"")</f>
        <v/>
      </c>
      <c r="D86" s="16" t="str">
        <f>IFERROR(VLOOKUP($B86,Inputs!$B$14:$CF$112,4,FALSE),"")</f>
        <v/>
      </c>
      <c r="E86" s="16" t="str">
        <f>IFERROR(VLOOKUP($B86,Inputs!$B$14:$CF$112,5,FALSE),"")</f>
        <v/>
      </c>
      <c r="F86" s="19" t="str">
        <f t="shared" si="13"/>
        <v/>
      </c>
      <c r="G86" s="19" t="str">
        <f>IFERROR(VLOOKUP($B86,Inputs!$B$14:$CF$112,6,FALSE),"")</f>
        <v/>
      </c>
      <c r="H86" s="19" t="str">
        <f>IFERROR(VLOOKUP($B86,Inputs!$B$14:$CF$112,7,FALSE),"")</f>
        <v/>
      </c>
      <c r="I86" s="19" t="str">
        <f>IFERROR(VLOOKUP($B86,Inputs!$B$14:$CF$112,8,FALSE),"")</f>
        <v/>
      </c>
      <c r="J86" s="28" t="str">
        <f>IFERROR((G86/(G86+H86))*SUMIF(Inputs!C:C,C86,Inputs!BK:BK)+SUMIF(Inputs!C:C,C86,Inputs!BT:BT)+SUMIF(Inputs!C:C,C86,Inputs!BY:BY)+SUMIF(Inputs!C:C,C86,Inputs!CF:CF),"")</f>
        <v/>
      </c>
      <c r="K86" s="20" t="str">
        <f>IFERROR((G86/G86)*SUMIF(Inputs!C:C,C86,Inputs!BK:BK)+SUMIF(Inputs!C:C,C86,Inputs!BT:BT)+SUMIF(Inputs!C:C,C86,Inputs!BY:BY)+SUMIF(Inputs!C:C,C86,Inputs!CF:CF),"")</f>
        <v/>
      </c>
      <c r="L86" s="46" t="str">
        <f t="shared" si="14"/>
        <v/>
      </c>
      <c r="M86" s="46" t="str">
        <f t="shared" si="15"/>
        <v/>
      </c>
      <c r="N86" s="44" t="str">
        <f>IFERROR((G86/G86)*SUMIF(Inputs!C:C,$C86,Inputs!BE:BE),"")</f>
        <v/>
      </c>
      <c r="O86" s="38" t="str">
        <f t="shared" si="16"/>
        <v/>
      </c>
      <c r="P86" s="38" t="str">
        <f t="shared" si="17"/>
        <v/>
      </c>
      <c r="Q86" s="51" t="str">
        <f t="shared" si="18"/>
        <v/>
      </c>
      <c r="R86" s="51" t="str">
        <f t="shared" si="19"/>
        <v/>
      </c>
      <c r="S86" s="51" t="str">
        <f t="shared" si="20"/>
        <v/>
      </c>
      <c r="T86" s="52" t="str">
        <f t="shared" si="21"/>
        <v/>
      </c>
      <c r="U86" s="51" t="str">
        <f t="shared" si="22"/>
        <v/>
      </c>
      <c r="V86" s="38" t="str">
        <f t="shared" si="23"/>
        <v/>
      </c>
      <c r="W86" s="38" t="str">
        <f t="shared" si="24"/>
        <v/>
      </c>
      <c r="X86" s="28" t="str">
        <f>IFERROR((G86/G86)*SUMIF(Inputs!C:C,$C86,Inputs!BO:BO),"")</f>
        <v/>
      </c>
      <c r="Y86" s="38" t="str">
        <f>IFERROR((G86/G86)*SUMIF(Inputs!C:C,$C86,Inputs!BM:BM)+SUMIF(Inputs!C:C,$C86,Inputs!BV:BV)+SUMIF(Inputs!C:C,$C86,Inputs!BZ:BZ),"")</f>
        <v/>
      </c>
      <c r="Z86" s="20" t="str">
        <f>IFERROR((G86/G86)*SUMIF(Inputs!C:C,$C86,Inputs!BN:BN)+SUMIF(Inputs!C:C,$C86,Inputs!BW:BW)+SUMIF(Inputs!C:C,$C86,Inputs!CB:CB),"")</f>
        <v/>
      </c>
      <c r="AA86" s="38" t="str">
        <f>IFERROR((G86/G86)*SUMIF(Inputs!C:C,$C86,Inputs!BL:BL)+SUMIF(Inputs!C:C,$C86,Inputs!BU:BU)+SUMIF(Inputs!C:C,$C86,Inputs!CA:CA),"")</f>
        <v/>
      </c>
      <c r="AB86" s="20" t="str">
        <f>IFERROR((G86/G86)*SUMIF(Inputs!C:C,$C86,Inputs!BJ:BJ),"")</f>
        <v/>
      </c>
      <c r="AC86" s="50" t="str">
        <f t="shared" si="25"/>
        <v/>
      </c>
      <c r="AD86" s="20" t="str">
        <f>IFERROR((G86/G86)*SUMIF(Inputs!C:C,$C86,Inputs!CD:CD),"")</f>
        <v/>
      </c>
      <c r="AE86" s="20" t="str">
        <f>IFERROR((G86/G86)*SUMIF(Inputs!C:C,$C86,Inputs!BP:BP),"")</f>
        <v/>
      </c>
      <c r="AF86" s="55" t="str">
        <f>IFERROR(VLOOKUP($B86,Inputs!$B$14:$CF$112,9,FALSE),"")</f>
        <v/>
      </c>
      <c r="AG86" s="1"/>
    </row>
    <row r="87" spans="2:33" x14ac:dyDescent="0.3">
      <c r="B87" s="417" t="s">
        <v>3172</v>
      </c>
      <c r="C87" s="18" t="str">
        <f>IFERROR(VLOOKUP($B87,Inputs!$B$14:$CF$112,2,FALSE),"")</f>
        <v/>
      </c>
      <c r="D87" s="16" t="str">
        <f>IFERROR(VLOOKUP($B87,Inputs!$B$14:$CF$112,4,FALSE),"")</f>
        <v/>
      </c>
      <c r="E87" s="16" t="str">
        <f>IFERROR(VLOOKUP($B87,Inputs!$B$14:$CF$112,5,FALSE),"")</f>
        <v/>
      </c>
      <c r="F87" s="19" t="str">
        <f t="shared" si="13"/>
        <v/>
      </c>
      <c r="G87" s="19" t="str">
        <f>IFERROR(VLOOKUP($B87,Inputs!$B$14:$CF$112,6,FALSE),"")</f>
        <v/>
      </c>
      <c r="H87" s="19" t="str">
        <f>IFERROR(VLOOKUP($B87,Inputs!$B$14:$CF$112,7,FALSE),"")</f>
        <v/>
      </c>
      <c r="I87" s="19" t="str">
        <f>IFERROR(VLOOKUP($B87,Inputs!$B$14:$CF$112,8,FALSE),"")</f>
        <v/>
      </c>
      <c r="J87" s="28" t="str">
        <f>IFERROR((G87/(G87+H87))*SUMIF(Inputs!C:C,C87,Inputs!BK:BK)+SUMIF(Inputs!C:C,C87,Inputs!BT:BT)+SUMIF(Inputs!C:C,C87,Inputs!BY:BY)+SUMIF(Inputs!C:C,C87,Inputs!CF:CF),"")</f>
        <v/>
      </c>
      <c r="K87" s="20" t="str">
        <f>IFERROR((G87/G87)*SUMIF(Inputs!C:C,C87,Inputs!BK:BK)+SUMIF(Inputs!C:C,C87,Inputs!BT:BT)+SUMIF(Inputs!C:C,C87,Inputs!BY:BY)+SUMIF(Inputs!C:C,C87,Inputs!CF:CF),"")</f>
        <v/>
      </c>
      <c r="L87" s="46" t="str">
        <f t="shared" si="14"/>
        <v/>
      </c>
      <c r="M87" s="46" t="str">
        <f t="shared" si="15"/>
        <v/>
      </c>
      <c r="N87" s="44" t="str">
        <f>IFERROR((G87/G87)*SUMIF(Inputs!C:C,$C87,Inputs!BE:BE),"")</f>
        <v/>
      </c>
      <c r="O87" s="38" t="str">
        <f t="shared" si="16"/>
        <v/>
      </c>
      <c r="P87" s="38" t="str">
        <f t="shared" si="17"/>
        <v/>
      </c>
      <c r="Q87" s="51" t="str">
        <f t="shared" si="18"/>
        <v/>
      </c>
      <c r="R87" s="51" t="str">
        <f t="shared" si="19"/>
        <v/>
      </c>
      <c r="S87" s="51" t="str">
        <f t="shared" si="20"/>
        <v/>
      </c>
      <c r="T87" s="52" t="str">
        <f t="shared" si="21"/>
        <v/>
      </c>
      <c r="U87" s="51" t="str">
        <f t="shared" si="22"/>
        <v/>
      </c>
      <c r="V87" s="38" t="str">
        <f t="shared" si="23"/>
        <v/>
      </c>
      <c r="W87" s="38" t="str">
        <f t="shared" si="24"/>
        <v/>
      </c>
      <c r="X87" s="28" t="str">
        <f>IFERROR((G87/G87)*SUMIF(Inputs!C:C,$C87,Inputs!BO:BO),"")</f>
        <v/>
      </c>
      <c r="Y87" s="38" t="str">
        <f>IFERROR((G87/G87)*SUMIF(Inputs!C:C,$C87,Inputs!BM:BM)+SUMIF(Inputs!C:C,$C87,Inputs!BV:BV)+SUMIF(Inputs!C:C,$C87,Inputs!BZ:BZ),"")</f>
        <v/>
      </c>
      <c r="Z87" s="20" t="str">
        <f>IFERROR((G87/G87)*SUMIF(Inputs!C:C,$C87,Inputs!BN:BN)+SUMIF(Inputs!C:C,$C87,Inputs!BW:BW)+SUMIF(Inputs!C:C,$C87,Inputs!CB:CB),"")</f>
        <v/>
      </c>
      <c r="AA87" s="38" t="str">
        <f>IFERROR((G87/G87)*SUMIF(Inputs!C:C,$C87,Inputs!BL:BL)+SUMIF(Inputs!C:C,$C87,Inputs!BU:BU)+SUMIF(Inputs!C:C,$C87,Inputs!CA:CA),"")</f>
        <v/>
      </c>
      <c r="AB87" s="20" t="str">
        <f>IFERROR((G87/G87)*SUMIF(Inputs!C:C,$C87,Inputs!BJ:BJ),"")</f>
        <v/>
      </c>
      <c r="AC87" s="50" t="str">
        <f t="shared" si="25"/>
        <v/>
      </c>
      <c r="AD87" s="20" t="str">
        <f>IFERROR((G87/G87)*SUMIF(Inputs!C:C,$C87,Inputs!CD:CD),"")</f>
        <v/>
      </c>
      <c r="AE87" s="20" t="str">
        <f>IFERROR((G87/G87)*SUMIF(Inputs!C:C,$C87,Inputs!BP:BP),"")</f>
        <v/>
      </c>
      <c r="AF87" s="55" t="str">
        <f>IFERROR(VLOOKUP($B87,Inputs!$B$14:$CF$112,9,FALSE),"")</f>
        <v/>
      </c>
      <c r="AG87" s="1"/>
    </row>
    <row r="88" spans="2:33" x14ac:dyDescent="0.3">
      <c r="B88" s="417" t="s">
        <v>3173</v>
      </c>
      <c r="C88" s="18" t="str">
        <f>IFERROR(VLOOKUP($B88,Inputs!$B$14:$CF$112,2,FALSE),"")</f>
        <v/>
      </c>
      <c r="D88" s="16" t="str">
        <f>IFERROR(VLOOKUP($B88,Inputs!$B$14:$CF$112,4,FALSE),"")</f>
        <v/>
      </c>
      <c r="E88" s="16" t="str">
        <f>IFERROR(VLOOKUP($B88,Inputs!$B$14:$CF$112,5,FALSE),"")</f>
        <v/>
      </c>
      <c r="F88" s="19" t="str">
        <f t="shared" si="13"/>
        <v/>
      </c>
      <c r="G88" s="19" t="str">
        <f>IFERROR(VLOOKUP($B88,Inputs!$B$14:$CF$112,6,FALSE),"")</f>
        <v/>
      </c>
      <c r="H88" s="19" t="str">
        <f>IFERROR(VLOOKUP($B88,Inputs!$B$14:$CF$112,7,FALSE),"")</f>
        <v/>
      </c>
      <c r="I88" s="19" t="str">
        <f>IFERROR(VLOOKUP($B88,Inputs!$B$14:$CF$112,8,FALSE),"")</f>
        <v/>
      </c>
      <c r="J88" s="28" t="str">
        <f>IFERROR((G88/(G88+H88))*SUMIF(Inputs!C:C,C88,Inputs!BK:BK)+SUMIF(Inputs!C:C,C88,Inputs!BT:BT)+SUMIF(Inputs!C:C,C88,Inputs!BY:BY)+SUMIF(Inputs!C:C,C88,Inputs!CF:CF),"")</f>
        <v/>
      </c>
      <c r="K88" s="20" t="str">
        <f>IFERROR((G88/G88)*SUMIF(Inputs!C:C,C88,Inputs!BK:BK)+SUMIF(Inputs!C:C,C88,Inputs!BT:BT)+SUMIF(Inputs!C:C,C88,Inputs!BY:BY)+SUMIF(Inputs!C:C,C88,Inputs!CF:CF),"")</f>
        <v/>
      </c>
      <c r="L88" s="46" t="str">
        <f t="shared" si="14"/>
        <v/>
      </c>
      <c r="M88" s="46" t="str">
        <f t="shared" si="15"/>
        <v/>
      </c>
      <c r="N88" s="44" t="str">
        <f>IFERROR((G88/G88)*SUMIF(Inputs!C:C,$C88,Inputs!BE:BE),"")</f>
        <v/>
      </c>
      <c r="O88" s="38" t="str">
        <f t="shared" si="16"/>
        <v/>
      </c>
      <c r="P88" s="38" t="str">
        <f t="shared" si="17"/>
        <v/>
      </c>
      <c r="Q88" s="51" t="str">
        <f t="shared" si="18"/>
        <v/>
      </c>
      <c r="R88" s="51" t="str">
        <f t="shared" si="19"/>
        <v/>
      </c>
      <c r="S88" s="51" t="str">
        <f t="shared" si="20"/>
        <v/>
      </c>
      <c r="T88" s="52" t="str">
        <f t="shared" si="21"/>
        <v/>
      </c>
      <c r="U88" s="51" t="str">
        <f t="shared" si="22"/>
        <v/>
      </c>
      <c r="V88" s="38" t="str">
        <f t="shared" si="23"/>
        <v/>
      </c>
      <c r="W88" s="38" t="str">
        <f t="shared" si="24"/>
        <v/>
      </c>
      <c r="X88" s="28" t="str">
        <f>IFERROR((G88/G88)*SUMIF(Inputs!C:C,$C88,Inputs!BO:BO),"")</f>
        <v/>
      </c>
      <c r="Y88" s="38" t="str">
        <f>IFERROR((G88/G88)*SUMIF(Inputs!C:C,$C88,Inputs!BM:BM)+SUMIF(Inputs!C:C,$C88,Inputs!BV:BV)+SUMIF(Inputs!C:C,$C88,Inputs!BZ:BZ),"")</f>
        <v/>
      </c>
      <c r="Z88" s="20" t="str">
        <f>IFERROR((G88/G88)*SUMIF(Inputs!C:C,$C88,Inputs!BN:BN)+SUMIF(Inputs!C:C,$C88,Inputs!BW:BW)+SUMIF(Inputs!C:C,$C88,Inputs!CB:CB),"")</f>
        <v/>
      </c>
      <c r="AA88" s="38" t="str">
        <f>IFERROR((G88/G88)*SUMIF(Inputs!C:C,$C88,Inputs!BL:BL)+SUMIF(Inputs!C:C,$C88,Inputs!BU:BU)+SUMIF(Inputs!C:C,$C88,Inputs!CA:CA),"")</f>
        <v/>
      </c>
      <c r="AB88" s="20" t="str">
        <f>IFERROR((G88/G88)*SUMIF(Inputs!C:C,$C88,Inputs!BJ:BJ),"")</f>
        <v/>
      </c>
      <c r="AC88" s="50" t="str">
        <f t="shared" si="25"/>
        <v/>
      </c>
      <c r="AD88" s="20" t="str">
        <f>IFERROR((G88/G88)*SUMIF(Inputs!C:C,$C88,Inputs!CD:CD),"")</f>
        <v/>
      </c>
      <c r="AE88" s="20" t="str">
        <f>IFERROR((G88/G88)*SUMIF(Inputs!C:C,$C88,Inputs!BP:BP),"")</f>
        <v/>
      </c>
      <c r="AF88" s="55" t="str">
        <f>IFERROR(VLOOKUP($B88,Inputs!$B$14:$CF$112,9,FALSE),"")</f>
        <v/>
      </c>
      <c r="AG88" s="1"/>
    </row>
    <row r="89" spans="2:33" x14ac:dyDescent="0.3">
      <c r="B89" s="417" t="s">
        <v>3174</v>
      </c>
      <c r="C89" s="18" t="str">
        <f>IFERROR(VLOOKUP($B89,Inputs!$B$14:$CF$112,2,FALSE),"")</f>
        <v/>
      </c>
      <c r="D89" s="16" t="str">
        <f>IFERROR(VLOOKUP($B89,Inputs!$B$14:$CF$112,4,FALSE),"")</f>
        <v/>
      </c>
      <c r="E89" s="16" t="str">
        <f>IFERROR(VLOOKUP($B89,Inputs!$B$14:$CF$112,5,FALSE),"")</f>
        <v/>
      </c>
      <c r="F89" s="19" t="str">
        <f t="shared" si="13"/>
        <v/>
      </c>
      <c r="G89" s="19" t="str">
        <f>IFERROR(VLOOKUP($B89,Inputs!$B$14:$CF$112,6,FALSE),"")</f>
        <v/>
      </c>
      <c r="H89" s="19" t="str">
        <f>IFERROR(VLOOKUP($B89,Inputs!$B$14:$CF$112,7,FALSE),"")</f>
        <v/>
      </c>
      <c r="I89" s="19" t="str">
        <f>IFERROR(VLOOKUP($B89,Inputs!$B$14:$CF$112,8,FALSE),"")</f>
        <v/>
      </c>
      <c r="J89" s="28" t="str">
        <f>IFERROR((G89/(G89+H89))*SUMIF(Inputs!C:C,C89,Inputs!BK:BK)+SUMIF(Inputs!C:C,C89,Inputs!BT:BT)+SUMIF(Inputs!C:C,C89,Inputs!BY:BY)+SUMIF(Inputs!C:C,C89,Inputs!CF:CF),"")</f>
        <v/>
      </c>
      <c r="K89" s="20" t="str">
        <f>IFERROR((G89/G89)*SUMIF(Inputs!C:C,C89,Inputs!BK:BK)+SUMIF(Inputs!C:C,C89,Inputs!BT:BT)+SUMIF(Inputs!C:C,C89,Inputs!BY:BY)+SUMIF(Inputs!C:C,C89,Inputs!CF:CF),"")</f>
        <v/>
      </c>
      <c r="L89" s="46" t="str">
        <f t="shared" si="14"/>
        <v/>
      </c>
      <c r="M89" s="46" t="str">
        <f t="shared" si="15"/>
        <v/>
      </c>
      <c r="N89" s="44" t="str">
        <f>IFERROR((G89/G89)*SUMIF(Inputs!C:C,$C89,Inputs!BE:BE),"")</f>
        <v/>
      </c>
      <c r="O89" s="38" t="str">
        <f t="shared" si="16"/>
        <v/>
      </c>
      <c r="P89" s="38" t="str">
        <f t="shared" si="17"/>
        <v/>
      </c>
      <c r="Q89" s="51" t="str">
        <f t="shared" si="18"/>
        <v/>
      </c>
      <c r="R89" s="51" t="str">
        <f t="shared" si="19"/>
        <v/>
      </c>
      <c r="S89" s="51" t="str">
        <f t="shared" si="20"/>
        <v/>
      </c>
      <c r="T89" s="52" t="str">
        <f t="shared" si="21"/>
        <v/>
      </c>
      <c r="U89" s="51" t="str">
        <f t="shared" si="22"/>
        <v/>
      </c>
      <c r="V89" s="38" t="str">
        <f t="shared" si="23"/>
        <v/>
      </c>
      <c r="W89" s="38" t="str">
        <f t="shared" si="24"/>
        <v/>
      </c>
      <c r="X89" s="28" t="str">
        <f>IFERROR((G89/G89)*SUMIF(Inputs!C:C,$C89,Inputs!BO:BO),"")</f>
        <v/>
      </c>
      <c r="Y89" s="38" t="str">
        <f>IFERROR((G89/G89)*SUMIF(Inputs!C:C,$C89,Inputs!BM:BM)+SUMIF(Inputs!C:C,$C89,Inputs!BV:BV)+SUMIF(Inputs!C:C,$C89,Inputs!BZ:BZ),"")</f>
        <v/>
      </c>
      <c r="Z89" s="20" t="str">
        <f>IFERROR((G89/G89)*SUMIF(Inputs!C:C,$C89,Inputs!BN:BN)+SUMIF(Inputs!C:C,$C89,Inputs!BW:BW)+SUMIF(Inputs!C:C,$C89,Inputs!CB:CB),"")</f>
        <v/>
      </c>
      <c r="AA89" s="38" t="str">
        <f>IFERROR((G89/G89)*SUMIF(Inputs!C:C,$C89,Inputs!BL:BL)+SUMIF(Inputs!C:C,$C89,Inputs!BU:BU)+SUMIF(Inputs!C:C,$C89,Inputs!CA:CA),"")</f>
        <v/>
      </c>
      <c r="AB89" s="20" t="str">
        <f>IFERROR((G89/G89)*SUMIF(Inputs!C:C,$C89,Inputs!BJ:BJ),"")</f>
        <v/>
      </c>
      <c r="AC89" s="50" t="str">
        <f t="shared" si="25"/>
        <v/>
      </c>
      <c r="AD89" s="20" t="str">
        <f>IFERROR((G89/G89)*SUMIF(Inputs!C:C,$C89,Inputs!CD:CD),"")</f>
        <v/>
      </c>
      <c r="AE89" s="20" t="str">
        <f>IFERROR((G89/G89)*SUMIF(Inputs!C:C,$C89,Inputs!BP:BP),"")</f>
        <v/>
      </c>
      <c r="AF89" s="55" t="str">
        <f>IFERROR(VLOOKUP($B89,Inputs!$B$14:$CF$112,9,FALSE),"")</f>
        <v/>
      </c>
      <c r="AG89" s="1"/>
    </row>
    <row r="90" spans="2:33" x14ac:dyDescent="0.3">
      <c r="B90" s="417" t="s">
        <v>3175</v>
      </c>
      <c r="C90" s="18" t="str">
        <f>IFERROR(VLOOKUP($B90,Inputs!$B$14:$CF$112,2,FALSE),"")</f>
        <v/>
      </c>
      <c r="D90" s="16" t="str">
        <f>IFERROR(VLOOKUP($B90,Inputs!$B$14:$CF$112,4,FALSE),"")</f>
        <v/>
      </c>
      <c r="E90" s="16" t="str">
        <f>IFERROR(VLOOKUP($B90,Inputs!$B$14:$CF$112,5,FALSE),"")</f>
        <v/>
      </c>
      <c r="F90" s="19" t="str">
        <f t="shared" si="13"/>
        <v/>
      </c>
      <c r="G90" s="19" t="str">
        <f>IFERROR(VLOOKUP($B90,Inputs!$B$14:$CF$112,6,FALSE),"")</f>
        <v/>
      </c>
      <c r="H90" s="19" t="str">
        <f>IFERROR(VLOOKUP($B90,Inputs!$B$14:$CF$112,7,FALSE),"")</f>
        <v/>
      </c>
      <c r="I90" s="19" t="str">
        <f>IFERROR(VLOOKUP($B90,Inputs!$B$14:$CF$112,8,FALSE),"")</f>
        <v/>
      </c>
      <c r="J90" s="28" t="str">
        <f>IFERROR((G90/(G90+H90))*SUMIF(Inputs!C:C,C90,Inputs!BK:BK)+SUMIF(Inputs!C:C,C90,Inputs!BT:BT)+SUMIF(Inputs!C:C,C90,Inputs!BY:BY)+SUMIF(Inputs!C:C,C90,Inputs!CF:CF),"")</f>
        <v/>
      </c>
      <c r="K90" s="20" t="str">
        <f>IFERROR((G90/G90)*SUMIF(Inputs!C:C,C90,Inputs!BK:BK)+SUMIF(Inputs!C:C,C90,Inputs!BT:BT)+SUMIF(Inputs!C:C,C90,Inputs!BY:BY)+SUMIF(Inputs!C:C,C90,Inputs!CF:CF),"")</f>
        <v/>
      </c>
      <c r="L90" s="46" t="str">
        <f t="shared" si="14"/>
        <v/>
      </c>
      <c r="M90" s="46" t="str">
        <f t="shared" si="15"/>
        <v/>
      </c>
      <c r="N90" s="44" t="str">
        <f>IFERROR((G90/G90)*SUMIF(Inputs!C:C,$C90,Inputs!BE:BE),"")</f>
        <v/>
      </c>
      <c r="O90" s="38" t="str">
        <f t="shared" si="16"/>
        <v/>
      </c>
      <c r="P90" s="38" t="str">
        <f t="shared" si="17"/>
        <v/>
      </c>
      <c r="Q90" s="51" t="str">
        <f t="shared" si="18"/>
        <v/>
      </c>
      <c r="R90" s="51" t="str">
        <f t="shared" si="19"/>
        <v/>
      </c>
      <c r="S90" s="51" t="str">
        <f t="shared" si="20"/>
        <v/>
      </c>
      <c r="T90" s="52" t="str">
        <f t="shared" si="21"/>
        <v/>
      </c>
      <c r="U90" s="51" t="str">
        <f t="shared" si="22"/>
        <v/>
      </c>
      <c r="V90" s="38" t="str">
        <f t="shared" si="23"/>
        <v/>
      </c>
      <c r="W90" s="38" t="str">
        <f t="shared" si="24"/>
        <v/>
      </c>
      <c r="X90" s="28" t="str">
        <f>IFERROR((G90/G90)*SUMIF(Inputs!C:C,$C90,Inputs!BO:BO),"")</f>
        <v/>
      </c>
      <c r="Y90" s="38" t="str">
        <f>IFERROR((G90/G90)*SUMIF(Inputs!C:C,$C90,Inputs!BM:BM)+SUMIF(Inputs!C:C,$C90,Inputs!BV:BV)+SUMIF(Inputs!C:C,$C90,Inputs!BZ:BZ),"")</f>
        <v/>
      </c>
      <c r="Z90" s="20" t="str">
        <f>IFERROR((G90/G90)*SUMIF(Inputs!C:C,$C90,Inputs!BN:BN)+SUMIF(Inputs!C:C,$C90,Inputs!BW:BW)+SUMIF(Inputs!C:C,$C90,Inputs!CB:CB),"")</f>
        <v/>
      </c>
      <c r="AA90" s="38" t="str">
        <f>IFERROR((G90/G90)*SUMIF(Inputs!C:C,$C90,Inputs!BL:BL)+SUMIF(Inputs!C:C,$C90,Inputs!BU:BU)+SUMIF(Inputs!C:C,$C90,Inputs!CA:CA),"")</f>
        <v/>
      </c>
      <c r="AB90" s="20" t="str">
        <f>IFERROR((G90/G90)*SUMIF(Inputs!C:C,$C90,Inputs!BJ:BJ),"")</f>
        <v/>
      </c>
      <c r="AC90" s="50" t="str">
        <f t="shared" si="25"/>
        <v/>
      </c>
      <c r="AD90" s="20" t="str">
        <f>IFERROR((G90/G90)*SUMIF(Inputs!C:C,$C90,Inputs!CD:CD),"")</f>
        <v/>
      </c>
      <c r="AE90" s="20" t="str">
        <f>IFERROR((G90/G90)*SUMIF(Inputs!C:C,$C90,Inputs!BP:BP),"")</f>
        <v/>
      </c>
      <c r="AF90" s="55" t="str">
        <f>IFERROR(VLOOKUP($B90,Inputs!$B$14:$CF$112,9,FALSE),"")</f>
        <v/>
      </c>
      <c r="AG90" s="1"/>
    </row>
    <row r="91" spans="2:33" x14ac:dyDescent="0.3">
      <c r="B91" s="417" t="s">
        <v>3176</v>
      </c>
      <c r="C91" s="18" t="str">
        <f>IFERROR(VLOOKUP($B91,Inputs!$B$14:$CF$112,2,FALSE),"")</f>
        <v/>
      </c>
      <c r="D91" s="16" t="str">
        <f>IFERROR(VLOOKUP($B91,Inputs!$B$14:$CF$112,4,FALSE),"")</f>
        <v/>
      </c>
      <c r="E91" s="16" t="str">
        <f>IFERROR(VLOOKUP($B91,Inputs!$B$14:$CF$112,5,FALSE),"")</f>
        <v/>
      </c>
      <c r="F91" s="19" t="str">
        <f t="shared" si="13"/>
        <v/>
      </c>
      <c r="G91" s="19" t="str">
        <f>IFERROR(VLOOKUP($B91,Inputs!$B$14:$CF$112,6,FALSE),"")</f>
        <v/>
      </c>
      <c r="H91" s="19" t="str">
        <f>IFERROR(VLOOKUP($B91,Inputs!$B$14:$CF$112,7,FALSE),"")</f>
        <v/>
      </c>
      <c r="I91" s="19" t="str">
        <f>IFERROR(VLOOKUP($B91,Inputs!$B$14:$CF$112,8,FALSE),"")</f>
        <v/>
      </c>
      <c r="J91" s="28" t="str">
        <f>IFERROR((G91/(G91+H91))*SUMIF(Inputs!C:C,C91,Inputs!BK:BK)+SUMIF(Inputs!C:C,C91,Inputs!BT:BT)+SUMIF(Inputs!C:C,C91,Inputs!BY:BY)+SUMIF(Inputs!C:C,C91,Inputs!CF:CF),"")</f>
        <v/>
      </c>
      <c r="K91" s="20" t="str">
        <f>IFERROR((G91/G91)*SUMIF(Inputs!C:C,C91,Inputs!BK:BK)+SUMIF(Inputs!C:C,C91,Inputs!BT:BT)+SUMIF(Inputs!C:C,C91,Inputs!BY:BY)+SUMIF(Inputs!C:C,C91,Inputs!CF:CF),"")</f>
        <v/>
      </c>
      <c r="L91" s="46" t="str">
        <f t="shared" si="14"/>
        <v/>
      </c>
      <c r="M91" s="46" t="str">
        <f t="shared" si="15"/>
        <v/>
      </c>
      <c r="N91" s="44" t="str">
        <f>IFERROR((G91/G91)*SUMIF(Inputs!C:C,$C91,Inputs!BE:BE),"")</f>
        <v/>
      </c>
      <c r="O91" s="38" t="str">
        <f t="shared" si="16"/>
        <v/>
      </c>
      <c r="P91" s="38" t="str">
        <f t="shared" si="17"/>
        <v/>
      </c>
      <c r="Q91" s="51" t="str">
        <f t="shared" si="18"/>
        <v/>
      </c>
      <c r="R91" s="51" t="str">
        <f t="shared" si="19"/>
        <v/>
      </c>
      <c r="S91" s="51" t="str">
        <f t="shared" si="20"/>
        <v/>
      </c>
      <c r="T91" s="52" t="str">
        <f t="shared" si="21"/>
        <v/>
      </c>
      <c r="U91" s="51" t="str">
        <f t="shared" si="22"/>
        <v/>
      </c>
      <c r="V91" s="38" t="str">
        <f t="shared" si="23"/>
        <v/>
      </c>
      <c r="W91" s="38" t="str">
        <f t="shared" si="24"/>
        <v/>
      </c>
      <c r="X91" s="28" t="str">
        <f>IFERROR((G91/G91)*SUMIF(Inputs!C:C,$C91,Inputs!BO:BO),"")</f>
        <v/>
      </c>
      <c r="Y91" s="38" t="str">
        <f>IFERROR((G91/G91)*SUMIF(Inputs!C:C,$C91,Inputs!BM:BM)+SUMIF(Inputs!C:C,$C91,Inputs!BV:BV)+SUMIF(Inputs!C:C,$C91,Inputs!BZ:BZ),"")</f>
        <v/>
      </c>
      <c r="Z91" s="20" t="str">
        <f>IFERROR((G91/G91)*SUMIF(Inputs!C:C,$C91,Inputs!BN:BN)+SUMIF(Inputs!C:C,$C91,Inputs!BW:BW)+SUMIF(Inputs!C:C,$C91,Inputs!CB:CB),"")</f>
        <v/>
      </c>
      <c r="AA91" s="38" t="str">
        <f>IFERROR((G91/G91)*SUMIF(Inputs!C:C,$C91,Inputs!BL:BL)+SUMIF(Inputs!C:C,$C91,Inputs!BU:BU)+SUMIF(Inputs!C:C,$C91,Inputs!CA:CA),"")</f>
        <v/>
      </c>
      <c r="AB91" s="20" t="str">
        <f>IFERROR((G91/G91)*SUMIF(Inputs!C:C,$C91,Inputs!BJ:BJ),"")</f>
        <v/>
      </c>
      <c r="AC91" s="50" t="str">
        <f t="shared" si="25"/>
        <v/>
      </c>
      <c r="AD91" s="20" t="str">
        <f>IFERROR((G91/G91)*SUMIF(Inputs!C:C,$C91,Inputs!CD:CD),"")</f>
        <v/>
      </c>
      <c r="AE91" s="20" t="str">
        <f>IFERROR((G91/G91)*SUMIF(Inputs!C:C,$C91,Inputs!BP:BP),"")</f>
        <v/>
      </c>
      <c r="AF91" s="55" t="str">
        <f>IFERROR(VLOOKUP($B91,Inputs!$B$14:$CF$112,9,FALSE),"")</f>
        <v/>
      </c>
      <c r="AG91" s="1"/>
    </row>
    <row r="92" spans="2:33" x14ac:dyDescent="0.3">
      <c r="B92" s="417" t="s">
        <v>3177</v>
      </c>
      <c r="C92" s="18" t="str">
        <f>IFERROR(VLOOKUP($B92,Inputs!$B$14:$CF$112,2,FALSE),"")</f>
        <v/>
      </c>
      <c r="D92" s="16" t="str">
        <f>IFERROR(VLOOKUP($B92,Inputs!$B$14:$CF$112,4,FALSE),"")</f>
        <v/>
      </c>
      <c r="E92" s="16" t="str">
        <f>IFERROR(VLOOKUP($B92,Inputs!$B$14:$CF$112,5,FALSE),"")</f>
        <v/>
      </c>
      <c r="F92" s="19" t="str">
        <f t="shared" si="13"/>
        <v/>
      </c>
      <c r="G92" s="19" t="str">
        <f>IFERROR(VLOOKUP($B92,Inputs!$B$14:$CF$112,6,FALSE),"")</f>
        <v/>
      </c>
      <c r="H92" s="19" t="str">
        <f>IFERROR(VLOOKUP($B92,Inputs!$B$14:$CF$112,7,FALSE),"")</f>
        <v/>
      </c>
      <c r="I92" s="19" t="str">
        <f>IFERROR(VLOOKUP($B92,Inputs!$B$14:$CF$112,8,FALSE),"")</f>
        <v/>
      </c>
      <c r="J92" s="28" t="str">
        <f>IFERROR((G92/(G92+H92))*SUMIF(Inputs!C:C,C92,Inputs!BK:BK)+SUMIF(Inputs!C:C,C92,Inputs!BT:BT)+SUMIF(Inputs!C:C,C92,Inputs!BY:BY)+SUMIF(Inputs!C:C,C92,Inputs!CF:CF),"")</f>
        <v/>
      </c>
      <c r="K92" s="20" t="str">
        <f>IFERROR((G92/G92)*SUMIF(Inputs!C:C,C92,Inputs!BK:BK)+SUMIF(Inputs!C:C,C92,Inputs!BT:BT)+SUMIF(Inputs!C:C,C92,Inputs!BY:BY)+SUMIF(Inputs!C:C,C92,Inputs!CF:CF),"")</f>
        <v/>
      </c>
      <c r="L92" s="46" t="str">
        <f t="shared" si="14"/>
        <v/>
      </c>
      <c r="M92" s="46" t="str">
        <f t="shared" si="15"/>
        <v/>
      </c>
      <c r="N92" s="44" t="str">
        <f>IFERROR((G92/G92)*SUMIF(Inputs!C:C,$C92,Inputs!BE:BE),"")</f>
        <v/>
      </c>
      <c r="O92" s="38" t="str">
        <f t="shared" si="16"/>
        <v/>
      </c>
      <c r="P92" s="38" t="str">
        <f t="shared" si="17"/>
        <v/>
      </c>
      <c r="Q92" s="51" t="str">
        <f t="shared" si="18"/>
        <v/>
      </c>
      <c r="R92" s="51" t="str">
        <f t="shared" si="19"/>
        <v/>
      </c>
      <c r="S92" s="51" t="str">
        <f t="shared" si="20"/>
        <v/>
      </c>
      <c r="T92" s="52" t="str">
        <f t="shared" si="21"/>
        <v/>
      </c>
      <c r="U92" s="51" t="str">
        <f t="shared" si="22"/>
        <v/>
      </c>
      <c r="V92" s="38" t="str">
        <f t="shared" si="23"/>
        <v/>
      </c>
      <c r="W92" s="38" t="str">
        <f t="shared" si="24"/>
        <v/>
      </c>
      <c r="X92" s="28" t="str">
        <f>IFERROR((G92/G92)*SUMIF(Inputs!C:C,$C92,Inputs!BO:BO),"")</f>
        <v/>
      </c>
      <c r="Y92" s="38" t="str">
        <f>IFERROR((G92/G92)*SUMIF(Inputs!C:C,$C92,Inputs!BM:BM)+SUMIF(Inputs!C:C,$C92,Inputs!BV:BV)+SUMIF(Inputs!C:C,$C92,Inputs!BZ:BZ),"")</f>
        <v/>
      </c>
      <c r="Z92" s="20" t="str">
        <f>IFERROR((G92/G92)*SUMIF(Inputs!C:C,$C92,Inputs!BN:BN)+SUMIF(Inputs!C:C,$C92,Inputs!BW:BW)+SUMIF(Inputs!C:C,$C92,Inputs!CB:CB),"")</f>
        <v/>
      </c>
      <c r="AA92" s="38" t="str">
        <f>IFERROR((G92/G92)*SUMIF(Inputs!C:C,$C92,Inputs!BL:BL)+SUMIF(Inputs!C:C,$C92,Inputs!BU:BU)+SUMIF(Inputs!C:C,$C92,Inputs!CA:CA),"")</f>
        <v/>
      </c>
      <c r="AB92" s="20" t="str">
        <f>IFERROR((G92/G92)*SUMIF(Inputs!C:C,$C92,Inputs!BJ:BJ),"")</f>
        <v/>
      </c>
      <c r="AC92" s="50" t="str">
        <f t="shared" si="25"/>
        <v/>
      </c>
      <c r="AD92" s="20" t="str">
        <f>IFERROR((G92/G92)*SUMIF(Inputs!C:C,$C92,Inputs!CD:CD),"")</f>
        <v/>
      </c>
      <c r="AE92" s="20" t="str">
        <f>IFERROR((G92/G92)*SUMIF(Inputs!C:C,$C92,Inputs!BP:BP),"")</f>
        <v/>
      </c>
      <c r="AF92" s="55" t="str">
        <f>IFERROR(VLOOKUP($B92,Inputs!$B$14:$CF$112,9,FALSE),"")</f>
        <v/>
      </c>
      <c r="AG92" s="1"/>
    </row>
    <row r="93" spans="2:33" x14ac:dyDescent="0.3">
      <c r="B93" s="417" t="s">
        <v>3178</v>
      </c>
      <c r="C93" s="18" t="str">
        <f>IFERROR(VLOOKUP($B93,Inputs!$B$14:$CF$112,2,FALSE),"")</f>
        <v/>
      </c>
      <c r="D93" s="16" t="str">
        <f>IFERROR(VLOOKUP($B93,Inputs!$B$14:$CF$112,4,FALSE),"")</f>
        <v/>
      </c>
      <c r="E93" s="16" t="str">
        <f>IFERROR(VLOOKUP($B93,Inputs!$B$14:$CF$112,5,FALSE),"")</f>
        <v/>
      </c>
      <c r="F93" s="19" t="str">
        <f t="shared" si="13"/>
        <v/>
      </c>
      <c r="G93" s="19" t="str">
        <f>IFERROR(VLOOKUP($B93,Inputs!$B$14:$CF$112,6,FALSE),"")</f>
        <v/>
      </c>
      <c r="H93" s="19" t="str">
        <f>IFERROR(VLOOKUP($B93,Inputs!$B$14:$CF$112,7,FALSE),"")</f>
        <v/>
      </c>
      <c r="I93" s="19" t="str">
        <f>IFERROR(VLOOKUP($B93,Inputs!$B$14:$CF$112,8,FALSE),"")</f>
        <v/>
      </c>
      <c r="J93" s="28" t="str">
        <f>IFERROR((G93/(G93+H93))*SUMIF(Inputs!C:C,C93,Inputs!BK:BK)+SUMIF(Inputs!C:C,C93,Inputs!BT:BT)+SUMIF(Inputs!C:C,C93,Inputs!BY:BY)+SUMIF(Inputs!C:C,C93,Inputs!CF:CF),"")</f>
        <v/>
      </c>
      <c r="K93" s="20" t="str">
        <f>IFERROR((G93/G93)*SUMIF(Inputs!C:C,C93,Inputs!BK:BK)+SUMIF(Inputs!C:C,C93,Inputs!BT:BT)+SUMIF(Inputs!C:C,C93,Inputs!BY:BY)+SUMIF(Inputs!C:C,C93,Inputs!CF:CF),"")</f>
        <v/>
      </c>
      <c r="L93" s="46" t="str">
        <f t="shared" si="14"/>
        <v/>
      </c>
      <c r="M93" s="46" t="str">
        <f t="shared" si="15"/>
        <v/>
      </c>
      <c r="N93" s="44" t="str">
        <f>IFERROR((G93/G93)*SUMIF(Inputs!C:C,$C93,Inputs!BE:BE),"")</f>
        <v/>
      </c>
      <c r="O93" s="38" t="str">
        <f t="shared" si="16"/>
        <v/>
      </c>
      <c r="P93" s="38" t="str">
        <f t="shared" si="17"/>
        <v/>
      </c>
      <c r="Q93" s="51" t="str">
        <f t="shared" si="18"/>
        <v/>
      </c>
      <c r="R93" s="51" t="str">
        <f t="shared" si="19"/>
        <v/>
      </c>
      <c r="S93" s="51" t="str">
        <f t="shared" si="20"/>
        <v/>
      </c>
      <c r="T93" s="52" t="str">
        <f t="shared" si="21"/>
        <v/>
      </c>
      <c r="U93" s="51" t="str">
        <f t="shared" si="22"/>
        <v/>
      </c>
      <c r="V93" s="38" t="str">
        <f t="shared" si="23"/>
        <v/>
      </c>
      <c r="W93" s="38" t="str">
        <f t="shared" si="24"/>
        <v/>
      </c>
      <c r="X93" s="28" t="str">
        <f>IFERROR((G93/G93)*SUMIF(Inputs!C:C,$C93,Inputs!BO:BO),"")</f>
        <v/>
      </c>
      <c r="Y93" s="38" t="str">
        <f>IFERROR((G93/G93)*SUMIF(Inputs!C:C,$C93,Inputs!BM:BM)+SUMIF(Inputs!C:C,$C93,Inputs!BV:BV)+SUMIF(Inputs!C:C,$C93,Inputs!BZ:BZ),"")</f>
        <v/>
      </c>
      <c r="Z93" s="20" t="str">
        <f>IFERROR((G93/G93)*SUMIF(Inputs!C:C,$C93,Inputs!BN:BN)+SUMIF(Inputs!C:C,$C93,Inputs!BW:BW)+SUMIF(Inputs!C:C,$C93,Inputs!CB:CB),"")</f>
        <v/>
      </c>
      <c r="AA93" s="38" t="str">
        <f>IFERROR((G93/G93)*SUMIF(Inputs!C:C,$C93,Inputs!BL:BL)+SUMIF(Inputs!C:C,$C93,Inputs!BU:BU)+SUMIF(Inputs!C:C,$C93,Inputs!CA:CA),"")</f>
        <v/>
      </c>
      <c r="AB93" s="20" t="str">
        <f>IFERROR((G93/G93)*SUMIF(Inputs!C:C,$C93,Inputs!BJ:BJ),"")</f>
        <v/>
      </c>
      <c r="AC93" s="50" t="str">
        <f t="shared" si="25"/>
        <v/>
      </c>
      <c r="AD93" s="20" t="str">
        <f>IFERROR((G93/G93)*SUMIF(Inputs!C:C,$C93,Inputs!CD:CD),"")</f>
        <v/>
      </c>
      <c r="AE93" s="20" t="str">
        <f>IFERROR((G93/G93)*SUMIF(Inputs!C:C,$C93,Inputs!BP:BP),"")</f>
        <v/>
      </c>
      <c r="AF93" s="55" t="str">
        <f>IFERROR(VLOOKUP($B93,Inputs!$B$14:$CF$112,9,FALSE),"")</f>
        <v/>
      </c>
      <c r="AG93" s="1"/>
    </row>
    <row r="94" spans="2:33" x14ac:dyDescent="0.3">
      <c r="B94" s="417" t="s">
        <v>3179</v>
      </c>
      <c r="C94" s="18" t="str">
        <f>IFERROR(VLOOKUP($B94,Inputs!$B$14:$CF$112,2,FALSE),"")</f>
        <v/>
      </c>
      <c r="D94" s="16" t="str">
        <f>IFERROR(VLOOKUP($B94,Inputs!$B$14:$CF$112,4,FALSE),"")</f>
        <v/>
      </c>
      <c r="E94" s="16" t="str">
        <f>IFERROR(VLOOKUP($B94,Inputs!$B$14:$CF$112,5,FALSE),"")</f>
        <v/>
      </c>
      <c r="F94" s="19" t="str">
        <f t="shared" si="13"/>
        <v/>
      </c>
      <c r="G94" s="19" t="str">
        <f>IFERROR(VLOOKUP($B94,Inputs!$B$14:$CF$112,6,FALSE),"")</f>
        <v/>
      </c>
      <c r="H94" s="19" t="str">
        <f>IFERROR(VLOOKUP($B94,Inputs!$B$14:$CF$112,7,FALSE),"")</f>
        <v/>
      </c>
      <c r="I94" s="19" t="str">
        <f>IFERROR(VLOOKUP($B94,Inputs!$B$14:$CF$112,8,FALSE),"")</f>
        <v/>
      </c>
      <c r="J94" s="28" t="str">
        <f>IFERROR((G94/(G94+H94))*SUMIF(Inputs!C:C,C94,Inputs!BK:BK)+SUMIF(Inputs!C:C,C94,Inputs!BT:BT)+SUMIF(Inputs!C:C,C94,Inputs!BY:BY)+SUMIF(Inputs!C:C,C94,Inputs!CF:CF),"")</f>
        <v/>
      </c>
      <c r="K94" s="20" t="str">
        <f>IFERROR((G94/G94)*SUMIF(Inputs!C:C,C94,Inputs!BK:BK)+SUMIF(Inputs!C:C,C94,Inputs!BT:BT)+SUMIF(Inputs!C:C,C94,Inputs!BY:BY)+SUMIF(Inputs!C:C,C94,Inputs!CF:CF),"")</f>
        <v/>
      </c>
      <c r="L94" s="46" t="str">
        <f t="shared" si="14"/>
        <v/>
      </c>
      <c r="M94" s="46" t="str">
        <f t="shared" si="15"/>
        <v/>
      </c>
      <c r="N94" s="44" t="str">
        <f>IFERROR((G94/G94)*SUMIF(Inputs!C:C,$C94,Inputs!BE:BE),"")</f>
        <v/>
      </c>
      <c r="O94" s="38" t="str">
        <f t="shared" si="16"/>
        <v/>
      </c>
      <c r="P94" s="38" t="str">
        <f t="shared" si="17"/>
        <v/>
      </c>
      <c r="Q94" s="51" t="str">
        <f t="shared" si="18"/>
        <v/>
      </c>
      <c r="R94" s="51" t="str">
        <f t="shared" si="19"/>
        <v/>
      </c>
      <c r="S94" s="51" t="str">
        <f t="shared" si="20"/>
        <v/>
      </c>
      <c r="T94" s="52" t="str">
        <f t="shared" si="21"/>
        <v/>
      </c>
      <c r="U94" s="51" t="str">
        <f t="shared" si="22"/>
        <v/>
      </c>
      <c r="V94" s="38" t="str">
        <f t="shared" si="23"/>
        <v/>
      </c>
      <c r="W94" s="38" t="str">
        <f t="shared" si="24"/>
        <v/>
      </c>
      <c r="X94" s="28" t="str">
        <f>IFERROR((G94/G94)*SUMIF(Inputs!C:C,$C94,Inputs!BO:BO),"")</f>
        <v/>
      </c>
      <c r="Y94" s="38" t="str">
        <f>IFERROR((G94/G94)*SUMIF(Inputs!C:C,$C94,Inputs!BM:BM)+SUMIF(Inputs!C:C,$C94,Inputs!BV:BV)+SUMIF(Inputs!C:C,$C94,Inputs!BZ:BZ),"")</f>
        <v/>
      </c>
      <c r="Z94" s="20" t="str">
        <f>IFERROR((G94/G94)*SUMIF(Inputs!C:C,$C94,Inputs!BN:BN)+SUMIF(Inputs!C:C,$C94,Inputs!BW:BW)+SUMIF(Inputs!C:C,$C94,Inputs!CB:CB),"")</f>
        <v/>
      </c>
      <c r="AA94" s="38" t="str">
        <f>IFERROR((G94/G94)*SUMIF(Inputs!C:C,$C94,Inputs!BL:BL)+SUMIF(Inputs!C:C,$C94,Inputs!BU:BU)+SUMIF(Inputs!C:C,$C94,Inputs!CA:CA),"")</f>
        <v/>
      </c>
      <c r="AB94" s="20" t="str">
        <f>IFERROR((G94/G94)*SUMIF(Inputs!C:C,$C94,Inputs!BJ:BJ),"")</f>
        <v/>
      </c>
      <c r="AC94" s="50" t="str">
        <f t="shared" si="25"/>
        <v/>
      </c>
      <c r="AD94" s="20" t="str">
        <f>IFERROR((G94/G94)*SUMIF(Inputs!C:C,$C94,Inputs!CD:CD),"")</f>
        <v/>
      </c>
      <c r="AE94" s="20" t="str">
        <f>IFERROR((G94/G94)*SUMIF(Inputs!C:C,$C94,Inputs!BP:BP),"")</f>
        <v/>
      </c>
      <c r="AF94" s="55" t="str">
        <f>IFERROR(VLOOKUP($B94,Inputs!$B$14:$CF$112,9,FALSE),"")</f>
        <v/>
      </c>
      <c r="AG94" s="1"/>
    </row>
    <row r="95" spans="2:33" x14ac:dyDescent="0.3">
      <c r="B95" s="417" t="s">
        <v>3180</v>
      </c>
      <c r="C95" s="18" t="str">
        <f>IFERROR(VLOOKUP($B95,Inputs!$B$14:$CF$112,2,FALSE),"")</f>
        <v/>
      </c>
      <c r="D95" s="16" t="str">
        <f>IFERROR(VLOOKUP($B95,Inputs!$B$14:$CF$112,4,FALSE),"")</f>
        <v/>
      </c>
      <c r="E95" s="16" t="str">
        <f>IFERROR(VLOOKUP($B95,Inputs!$B$14:$CF$112,5,FALSE),"")</f>
        <v/>
      </c>
      <c r="F95" s="19" t="str">
        <f t="shared" si="13"/>
        <v/>
      </c>
      <c r="G95" s="19" t="str">
        <f>IFERROR(VLOOKUP($B95,Inputs!$B$14:$CF$112,6,FALSE),"")</f>
        <v/>
      </c>
      <c r="H95" s="19" t="str">
        <f>IFERROR(VLOOKUP($B95,Inputs!$B$14:$CF$112,7,FALSE),"")</f>
        <v/>
      </c>
      <c r="I95" s="19" t="str">
        <f>IFERROR(VLOOKUP($B95,Inputs!$B$14:$CF$112,8,FALSE),"")</f>
        <v/>
      </c>
      <c r="J95" s="28" t="str">
        <f>IFERROR((G95/(G95+H95))*SUMIF(Inputs!C:C,C95,Inputs!BK:BK)+SUMIF(Inputs!C:C,C95,Inputs!BT:BT)+SUMIF(Inputs!C:C,C95,Inputs!BY:BY)+SUMIF(Inputs!C:C,C95,Inputs!CF:CF),"")</f>
        <v/>
      </c>
      <c r="K95" s="20" t="str">
        <f>IFERROR((G95/G95)*SUMIF(Inputs!C:C,C95,Inputs!BK:BK)+SUMIF(Inputs!C:C,C95,Inputs!BT:BT)+SUMIF(Inputs!C:C,C95,Inputs!BY:BY)+SUMIF(Inputs!C:C,C95,Inputs!CF:CF),"")</f>
        <v/>
      </c>
      <c r="L95" s="46" t="str">
        <f t="shared" si="14"/>
        <v/>
      </c>
      <c r="M95" s="46" t="str">
        <f t="shared" si="15"/>
        <v/>
      </c>
      <c r="N95" s="44" t="str">
        <f>IFERROR((G95/G95)*SUMIF(Inputs!C:C,$C95,Inputs!BE:BE),"")</f>
        <v/>
      </c>
      <c r="O95" s="38" t="str">
        <f t="shared" si="16"/>
        <v/>
      </c>
      <c r="P95" s="38" t="str">
        <f t="shared" si="17"/>
        <v/>
      </c>
      <c r="Q95" s="51" t="str">
        <f t="shared" si="18"/>
        <v/>
      </c>
      <c r="R95" s="51" t="str">
        <f t="shared" si="19"/>
        <v/>
      </c>
      <c r="S95" s="51" t="str">
        <f t="shared" si="20"/>
        <v/>
      </c>
      <c r="T95" s="52" t="str">
        <f t="shared" si="21"/>
        <v/>
      </c>
      <c r="U95" s="51" t="str">
        <f t="shared" si="22"/>
        <v/>
      </c>
      <c r="V95" s="38" t="str">
        <f t="shared" si="23"/>
        <v/>
      </c>
      <c r="W95" s="38" t="str">
        <f t="shared" si="24"/>
        <v/>
      </c>
      <c r="X95" s="28" t="str">
        <f>IFERROR((G95/G95)*SUMIF(Inputs!C:C,$C95,Inputs!BO:BO),"")</f>
        <v/>
      </c>
      <c r="Y95" s="38" t="str">
        <f>IFERROR((G95/G95)*SUMIF(Inputs!C:C,$C95,Inputs!BM:BM)+SUMIF(Inputs!C:C,$C95,Inputs!BV:BV)+SUMIF(Inputs!C:C,$C95,Inputs!BZ:BZ),"")</f>
        <v/>
      </c>
      <c r="Z95" s="20" t="str">
        <f>IFERROR((G95/G95)*SUMIF(Inputs!C:C,$C95,Inputs!BN:BN)+SUMIF(Inputs!C:C,$C95,Inputs!BW:BW)+SUMIF(Inputs!C:C,$C95,Inputs!CB:CB),"")</f>
        <v/>
      </c>
      <c r="AA95" s="38" t="str">
        <f>IFERROR((G95/G95)*SUMIF(Inputs!C:C,$C95,Inputs!BL:BL)+SUMIF(Inputs!C:C,$C95,Inputs!BU:BU)+SUMIF(Inputs!C:C,$C95,Inputs!CA:CA),"")</f>
        <v/>
      </c>
      <c r="AB95" s="20" t="str">
        <f>IFERROR((G95/G95)*SUMIF(Inputs!C:C,$C95,Inputs!BJ:BJ),"")</f>
        <v/>
      </c>
      <c r="AC95" s="50" t="str">
        <f t="shared" si="25"/>
        <v/>
      </c>
      <c r="AD95" s="20" t="str">
        <f>IFERROR((G95/G95)*SUMIF(Inputs!C:C,$C95,Inputs!CD:CD),"")</f>
        <v/>
      </c>
      <c r="AE95" s="20" t="str">
        <f>IFERROR((G95/G95)*SUMIF(Inputs!C:C,$C95,Inputs!BP:BP),"")</f>
        <v/>
      </c>
      <c r="AF95" s="55" t="str">
        <f>IFERROR(VLOOKUP($B95,Inputs!$B$14:$CF$112,9,FALSE),"")</f>
        <v/>
      </c>
      <c r="AG95" s="1"/>
    </row>
    <row r="96" spans="2:33" x14ac:dyDescent="0.3">
      <c r="B96" s="417" t="s">
        <v>3181</v>
      </c>
      <c r="C96" s="18" t="str">
        <f>IFERROR(VLOOKUP($B96,Inputs!$B$14:$CF$112,2,FALSE),"")</f>
        <v/>
      </c>
      <c r="D96" s="16" t="str">
        <f>IFERROR(VLOOKUP($B96,Inputs!$B$14:$CF$112,4,FALSE),"")</f>
        <v/>
      </c>
      <c r="E96" s="16" t="str">
        <f>IFERROR(VLOOKUP($B96,Inputs!$B$14:$CF$112,5,FALSE),"")</f>
        <v/>
      </c>
      <c r="F96" s="19" t="str">
        <f t="shared" si="13"/>
        <v/>
      </c>
      <c r="G96" s="19" t="str">
        <f>IFERROR(VLOOKUP($B96,Inputs!$B$14:$CF$112,6,FALSE),"")</f>
        <v/>
      </c>
      <c r="H96" s="19" t="str">
        <f>IFERROR(VLOOKUP($B96,Inputs!$B$14:$CF$112,7,FALSE),"")</f>
        <v/>
      </c>
      <c r="I96" s="19" t="str">
        <f>IFERROR(VLOOKUP($B96,Inputs!$B$14:$CF$112,8,FALSE),"")</f>
        <v/>
      </c>
      <c r="J96" s="28" t="str">
        <f>IFERROR((G96/(G96+H96))*SUMIF(Inputs!C:C,C96,Inputs!BK:BK)+SUMIF(Inputs!C:C,C96,Inputs!BT:BT)+SUMIF(Inputs!C:C,C96,Inputs!BY:BY)+SUMIF(Inputs!C:C,C96,Inputs!CF:CF),"")</f>
        <v/>
      </c>
      <c r="K96" s="20" t="str">
        <f>IFERROR((G96/G96)*SUMIF(Inputs!C:C,C96,Inputs!BK:BK)+SUMIF(Inputs!C:C,C96,Inputs!BT:BT)+SUMIF(Inputs!C:C,C96,Inputs!BY:BY)+SUMIF(Inputs!C:C,C96,Inputs!CF:CF),"")</f>
        <v/>
      </c>
      <c r="L96" s="46" t="str">
        <f t="shared" si="14"/>
        <v/>
      </c>
      <c r="M96" s="46" t="str">
        <f t="shared" si="15"/>
        <v/>
      </c>
      <c r="N96" s="44" t="str">
        <f>IFERROR((G96/G96)*SUMIF(Inputs!C:C,$C96,Inputs!BE:BE),"")</f>
        <v/>
      </c>
      <c r="O96" s="38" t="str">
        <f t="shared" si="16"/>
        <v/>
      </c>
      <c r="P96" s="38" t="str">
        <f t="shared" si="17"/>
        <v/>
      </c>
      <c r="Q96" s="51" t="str">
        <f t="shared" si="18"/>
        <v/>
      </c>
      <c r="R96" s="51" t="str">
        <f t="shared" si="19"/>
        <v/>
      </c>
      <c r="S96" s="51" t="str">
        <f t="shared" si="20"/>
        <v/>
      </c>
      <c r="T96" s="52" t="str">
        <f t="shared" si="21"/>
        <v/>
      </c>
      <c r="U96" s="51" t="str">
        <f t="shared" si="22"/>
        <v/>
      </c>
      <c r="V96" s="38" t="str">
        <f t="shared" si="23"/>
        <v/>
      </c>
      <c r="W96" s="38" t="str">
        <f t="shared" si="24"/>
        <v/>
      </c>
      <c r="X96" s="28" t="str">
        <f>IFERROR((G96/G96)*SUMIF(Inputs!C:C,$C96,Inputs!BO:BO),"")</f>
        <v/>
      </c>
      <c r="Y96" s="38" t="str">
        <f>IFERROR((G96/G96)*SUMIF(Inputs!C:C,$C96,Inputs!BM:BM)+SUMIF(Inputs!C:C,$C96,Inputs!BV:BV)+SUMIF(Inputs!C:C,$C96,Inputs!BZ:BZ),"")</f>
        <v/>
      </c>
      <c r="Z96" s="20" t="str">
        <f>IFERROR((G96/G96)*SUMIF(Inputs!C:C,$C96,Inputs!BN:BN)+SUMIF(Inputs!C:C,$C96,Inputs!BW:BW)+SUMIF(Inputs!C:C,$C96,Inputs!CB:CB),"")</f>
        <v/>
      </c>
      <c r="AA96" s="38" t="str">
        <f>IFERROR((G96/G96)*SUMIF(Inputs!C:C,$C96,Inputs!BL:BL)+SUMIF(Inputs!C:C,$C96,Inputs!BU:BU)+SUMIF(Inputs!C:C,$C96,Inputs!CA:CA),"")</f>
        <v/>
      </c>
      <c r="AB96" s="20" t="str">
        <f>IFERROR((G96/G96)*SUMIF(Inputs!C:C,$C96,Inputs!BJ:BJ),"")</f>
        <v/>
      </c>
      <c r="AC96" s="50" t="str">
        <f t="shared" si="25"/>
        <v/>
      </c>
      <c r="AD96" s="20" t="str">
        <f>IFERROR((G96/G96)*SUMIF(Inputs!C:C,$C96,Inputs!CD:CD),"")</f>
        <v/>
      </c>
      <c r="AE96" s="20" t="str">
        <f>IFERROR((G96/G96)*SUMIF(Inputs!C:C,$C96,Inputs!BP:BP),"")</f>
        <v/>
      </c>
      <c r="AF96" s="55" t="str">
        <f>IFERROR(VLOOKUP($B96,Inputs!$B$14:$CF$112,9,FALSE),"")</f>
        <v/>
      </c>
      <c r="AG96" s="1"/>
    </row>
    <row r="97" spans="2:33" x14ac:dyDescent="0.3">
      <c r="B97" s="417" t="s">
        <v>3182</v>
      </c>
      <c r="C97" s="18" t="str">
        <f>IFERROR(VLOOKUP($B97,Inputs!$B$14:$CF$112,2,FALSE),"")</f>
        <v/>
      </c>
      <c r="D97" s="16" t="str">
        <f>IFERROR(VLOOKUP($B97,Inputs!$B$14:$CF$112,4,FALSE),"")</f>
        <v/>
      </c>
      <c r="E97" s="16" t="str">
        <f>IFERROR(VLOOKUP($B97,Inputs!$B$14:$CF$112,5,FALSE),"")</f>
        <v/>
      </c>
      <c r="F97" s="19" t="str">
        <f t="shared" si="13"/>
        <v/>
      </c>
      <c r="G97" s="19" t="str">
        <f>IFERROR(VLOOKUP($B97,Inputs!$B$14:$CF$112,6,FALSE),"")</f>
        <v/>
      </c>
      <c r="H97" s="19" t="str">
        <f>IFERROR(VLOOKUP($B97,Inputs!$B$14:$CF$112,7,FALSE),"")</f>
        <v/>
      </c>
      <c r="I97" s="19" t="str">
        <f>IFERROR(VLOOKUP($B97,Inputs!$B$14:$CF$112,8,FALSE),"")</f>
        <v/>
      </c>
      <c r="J97" s="28" t="str">
        <f>IFERROR((G97/(G97+H97))*SUMIF(Inputs!C:C,C97,Inputs!BK:BK)+SUMIF(Inputs!C:C,C97,Inputs!BT:BT)+SUMIF(Inputs!C:C,C97,Inputs!BY:BY)+SUMIF(Inputs!C:C,C97,Inputs!CF:CF),"")</f>
        <v/>
      </c>
      <c r="K97" s="20" t="str">
        <f>IFERROR((G97/G97)*SUMIF(Inputs!C:C,C97,Inputs!BK:BK)+SUMIF(Inputs!C:C,C97,Inputs!BT:BT)+SUMIF(Inputs!C:C,C97,Inputs!BY:BY)+SUMIF(Inputs!C:C,C97,Inputs!CF:CF),"")</f>
        <v/>
      </c>
      <c r="L97" s="46" t="str">
        <f t="shared" si="14"/>
        <v/>
      </c>
      <c r="M97" s="46" t="str">
        <f t="shared" si="15"/>
        <v/>
      </c>
      <c r="N97" s="44" t="str">
        <f>IFERROR((G97/G97)*SUMIF(Inputs!C:C,$C97,Inputs!BE:BE),"")</f>
        <v/>
      </c>
      <c r="O97" s="38" t="str">
        <f t="shared" si="16"/>
        <v/>
      </c>
      <c r="P97" s="38" t="str">
        <f t="shared" si="17"/>
        <v/>
      </c>
      <c r="Q97" s="51" t="str">
        <f t="shared" si="18"/>
        <v/>
      </c>
      <c r="R97" s="51" t="str">
        <f t="shared" si="19"/>
        <v/>
      </c>
      <c r="S97" s="51" t="str">
        <f t="shared" si="20"/>
        <v/>
      </c>
      <c r="T97" s="52" t="str">
        <f t="shared" si="21"/>
        <v/>
      </c>
      <c r="U97" s="51" t="str">
        <f t="shared" si="22"/>
        <v/>
      </c>
      <c r="V97" s="38" t="str">
        <f t="shared" si="23"/>
        <v/>
      </c>
      <c r="W97" s="38" t="str">
        <f t="shared" si="24"/>
        <v/>
      </c>
      <c r="X97" s="28" t="str">
        <f>IFERROR((G97/G97)*SUMIF(Inputs!C:C,$C97,Inputs!BO:BO),"")</f>
        <v/>
      </c>
      <c r="Y97" s="38" t="str">
        <f>IFERROR((G97/G97)*SUMIF(Inputs!C:C,$C97,Inputs!BM:BM)+SUMIF(Inputs!C:C,$C97,Inputs!BV:BV)+SUMIF(Inputs!C:C,$C97,Inputs!BZ:BZ),"")</f>
        <v/>
      </c>
      <c r="Z97" s="20" t="str">
        <f>IFERROR((G97/G97)*SUMIF(Inputs!C:C,$C97,Inputs!BN:BN)+SUMIF(Inputs!C:C,$C97,Inputs!BW:BW)+SUMIF(Inputs!C:C,$C97,Inputs!CB:CB),"")</f>
        <v/>
      </c>
      <c r="AA97" s="38" t="str">
        <f>IFERROR((G97/G97)*SUMIF(Inputs!C:C,$C97,Inputs!BL:BL)+SUMIF(Inputs!C:C,$C97,Inputs!BU:BU)+SUMIF(Inputs!C:C,$C97,Inputs!CA:CA),"")</f>
        <v/>
      </c>
      <c r="AB97" s="20" t="str">
        <f>IFERROR((G97/G97)*SUMIF(Inputs!C:C,$C97,Inputs!BJ:BJ),"")</f>
        <v/>
      </c>
      <c r="AC97" s="50" t="str">
        <f t="shared" si="25"/>
        <v/>
      </c>
      <c r="AD97" s="20" t="str">
        <f>IFERROR((G97/G97)*SUMIF(Inputs!C:C,$C97,Inputs!CD:CD),"")</f>
        <v/>
      </c>
      <c r="AE97" s="20" t="str">
        <f>IFERROR((G97/G97)*SUMIF(Inputs!C:C,$C97,Inputs!BP:BP),"")</f>
        <v/>
      </c>
      <c r="AF97" s="55" t="str">
        <f>IFERROR(VLOOKUP($B97,Inputs!$B$14:$CF$112,9,FALSE),"")</f>
        <v/>
      </c>
      <c r="AG97" s="1"/>
    </row>
    <row r="98" spans="2:33" x14ac:dyDescent="0.3">
      <c r="B98" s="417" t="s">
        <v>3183</v>
      </c>
      <c r="C98" s="18" t="str">
        <f>IFERROR(VLOOKUP($B98,Inputs!$B$14:$CF$112,2,FALSE),"")</f>
        <v/>
      </c>
      <c r="D98" s="16" t="str">
        <f>IFERROR(VLOOKUP($B98,Inputs!$B$14:$CF$112,4,FALSE),"")</f>
        <v/>
      </c>
      <c r="E98" s="16" t="str">
        <f>IFERROR(VLOOKUP($B98,Inputs!$B$14:$CF$112,5,FALSE),"")</f>
        <v/>
      </c>
      <c r="F98" s="19" t="str">
        <f t="shared" si="13"/>
        <v/>
      </c>
      <c r="G98" s="19" t="str">
        <f>IFERROR(VLOOKUP($B98,Inputs!$B$14:$CF$112,6,FALSE),"")</f>
        <v/>
      </c>
      <c r="H98" s="19" t="str">
        <f>IFERROR(VLOOKUP($B98,Inputs!$B$14:$CF$112,7,FALSE),"")</f>
        <v/>
      </c>
      <c r="I98" s="19" t="str">
        <f>IFERROR(VLOOKUP($B98,Inputs!$B$14:$CF$112,8,FALSE),"")</f>
        <v/>
      </c>
      <c r="J98" s="28" t="str">
        <f>IFERROR((G98/(G98+H98))*SUMIF(Inputs!C:C,C98,Inputs!BK:BK)+SUMIF(Inputs!C:C,C98,Inputs!BT:BT)+SUMIF(Inputs!C:C,C98,Inputs!BY:BY)+SUMIF(Inputs!C:C,C98,Inputs!CF:CF),"")</f>
        <v/>
      </c>
      <c r="K98" s="20" t="str">
        <f>IFERROR((G98/G98)*SUMIF(Inputs!C:C,C98,Inputs!BK:BK)+SUMIF(Inputs!C:C,C98,Inputs!BT:BT)+SUMIF(Inputs!C:C,C98,Inputs!BY:BY)+SUMIF(Inputs!C:C,C98,Inputs!CF:CF),"")</f>
        <v/>
      </c>
      <c r="L98" s="46" t="str">
        <f t="shared" si="14"/>
        <v/>
      </c>
      <c r="M98" s="46" t="str">
        <f t="shared" si="15"/>
        <v/>
      </c>
      <c r="N98" s="44" t="str">
        <f>IFERROR((G98/G98)*SUMIF(Inputs!C:C,$C98,Inputs!BE:BE),"")</f>
        <v/>
      </c>
      <c r="O98" s="38" t="str">
        <f t="shared" si="16"/>
        <v/>
      </c>
      <c r="P98" s="38" t="str">
        <f t="shared" si="17"/>
        <v/>
      </c>
      <c r="Q98" s="51" t="str">
        <f t="shared" si="18"/>
        <v/>
      </c>
      <c r="R98" s="51" t="str">
        <f t="shared" si="19"/>
        <v/>
      </c>
      <c r="S98" s="51" t="str">
        <f t="shared" si="20"/>
        <v/>
      </c>
      <c r="T98" s="52" t="str">
        <f t="shared" si="21"/>
        <v/>
      </c>
      <c r="U98" s="51" t="str">
        <f t="shared" si="22"/>
        <v/>
      </c>
      <c r="V98" s="38" t="str">
        <f t="shared" si="23"/>
        <v/>
      </c>
      <c r="W98" s="38" t="str">
        <f t="shared" si="24"/>
        <v/>
      </c>
      <c r="X98" s="28" t="str">
        <f>IFERROR((G98/G98)*SUMIF(Inputs!C:C,$C98,Inputs!BO:BO),"")</f>
        <v/>
      </c>
      <c r="Y98" s="38" t="str">
        <f>IFERROR((G98/G98)*SUMIF(Inputs!C:C,$C98,Inputs!BM:BM)+SUMIF(Inputs!C:C,$C98,Inputs!BV:BV)+SUMIF(Inputs!C:C,$C98,Inputs!BZ:BZ),"")</f>
        <v/>
      </c>
      <c r="Z98" s="20" t="str">
        <f>IFERROR((G98/G98)*SUMIF(Inputs!C:C,$C98,Inputs!BN:BN)+SUMIF(Inputs!C:C,$C98,Inputs!BW:BW)+SUMIF(Inputs!C:C,$C98,Inputs!CB:CB),"")</f>
        <v/>
      </c>
      <c r="AA98" s="38" t="str">
        <f>IFERROR((G98/G98)*SUMIF(Inputs!C:C,$C98,Inputs!BL:BL)+SUMIF(Inputs!C:C,$C98,Inputs!BU:BU)+SUMIF(Inputs!C:C,$C98,Inputs!CA:CA),"")</f>
        <v/>
      </c>
      <c r="AB98" s="20" t="str">
        <f>IFERROR((G98/G98)*SUMIF(Inputs!C:C,$C98,Inputs!BJ:BJ),"")</f>
        <v/>
      </c>
      <c r="AC98" s="50" t="str">
        <f t="shared" si="25"/>
        <v/>
      </c>
      <c r="AD98" s="20" t="str">
        <f>IFERROR((G98/G98)*SUMIF(Inputs!C:C,$C98,Inputs!CD:CD),"")</f>
        <v/>
      </c>
      <c r="AE98" s="20" t="str">
        <f>IFERROR((G98/G98)*SUMIF(Inputs!C:C,$C98,Inputs!BP:BP),"")</f>
        <v/>
      </c>
      <c r="AF98" s="55" t="str">
        <f>IFERROR(VLOOKUP($B98,Inputs!$B$14:$CF$112,9,FALSE),"")</f>
        <v/>
      </c>
      <c r="AG98" s="1"/>
    </row>
    <row r="99" spans="2:33" x14ac:dyDescent="0.3">
      <c r="B99" s="417" t="s">
        <v>3184</v>
      </c>
      <c r="C99" s="18" t="str">
        <f>IFERROR(VLOOKUP($B99,Inputs!$B$14:$CF$112,2,FALSE),"")</f>
        <v/>
      </c>
      <c r="D99" s="16" t="str">
        <f>IFERROR(VLOOKUP($B99,Inputs!$B$14:$CF$112,4,FALSE),"")</f>
        <v/>
      </c>
      <c r="E99" s="16" t="str">
        <f>IFERROR(VLOOKUP($B99,Inputs!$B$14:$CF$112,5,FALSE),"")</f>
        <v/>
      </c>
      <c r="F99" s="19" t="str">
        <f t="shared" si="13"/>
        <v/>
      </c>
      <c r="G99" s="19" t="str">
        <f>IFERROR(VLOOKUP($B99,Inputs!$B$14:$CF$112,6,FALSE),"")</f>
        <v/>
      </c>
      <c r="H99" s="19" t="str">
        <f>IFERROR(VLOOKUP($B99,Inputs!$B$14:$CF$112,7,FALSE),"")</f>
        <v/>
      </c>
      <c r="I99" s="19" t="str">
        <f>IFERROR(VLOOKUP($B99,Inputs!$B$14:$CF$112,8,FALSE),"")</f>
        <v/>
      </c>
      <c r="J99" s="28" t="str">
        <f>IFERROR((G99/(G99+H99))*SUMIF(Inputs!C:C,C99,Inputs!BK:BK)+SUMIF(Inputs!C:C,C99,Inputs!BT:BT)+SUMIF(Inputs!C:C,C99,Inputs!BY:BY)+SUMIF(Inputs!C:C,C99,Inputs!CF:CF),"")</f>
        <v/>
      </c>
      <c r="K99" s="20" t="str">
        <f>IFERROR((G99/G99)*SUMIF(Inputs!C:C,C99,Inputs!BK:BK)+SUMIF(Inputs!C:C,C99,Inputs!BT:BT)+SUMIF(Inputs!C:C,C99,Inputs!BY:BY)+SUMIF(Inputs!C:C,C99,Inputs!CF:CF),"")</f>
        <v/>
      </c>
      <c r="L99" s="46" t="str">
        <f t="shared" si="14"/>
        <v/>
      </c>
      <c r="M99" s="46" t="str">
        <f t="shared" si="15"/>
        <v/>
      </c>
      <c r="N99" s="44" t="str">
        <f>IFERROR((G99/G99)*SUMIF(Inputs!C:C,$C99,Inputs!BE:BE),"")</f>
        <v/>
      </c>
      <c r="O99" s="38" t="str">
        <f t="shared" si="16"/>
        <v/>
      </c>
      <c r="P99" s="38" t="str">
        <f t="shared" si="17"/>
        <v/>
      </c>
      <c r="Q99" s="51" t="str">
        <f t="shared" si="18"/>
        <v/>
      </c>
      <c r="R99" s="51" t="str">
        <f t="shared" si="19"/>
        <v/>
      </c>
      <c r="S99" s="51" t="str">
        <f t="shared" si="20"/>
        <v/>
      </c>
      <c r="T99" s="52" t="str">
        <f t="shared" si="21"/>
        <v/>
      </c>
      <c r="U99" s="51" t="str">
        <f t="shared" si="22"/>
        <v/>
      </c>
      <c r="V99" s="38" t="str">
        <f t="shared" si="23"/>
        <v/>
      </c>
      <c r="W99" s="38" t="str">
        <f t="shared" si="24"/>
        <v/>
      </c>
      <c r="X99" s="28" t="str">
        <f>IFERROR((G99/G99)*SUMIF(Inputs!C:C,$C99,Inputs!BO:BO),"")</f>
        <v/>
      </c>
      <c r="Y99" s="38" t="str">
        <f>IFERROR((G99/G99)*SUMIF(Inputs!C:C,$C99,Inputs!BM:BM)+SUMIF(Inputs!C:C,$C99,Inputs!BV:BV)+SUMIF(Inputs!C:C,$C99,Inputs!BZ:BZ),"")</f>
        <v/>
      </c>
      <c r="Z99" s="20" t="str">
        <f>IFERROR((G99/G99)*SUMIF(Inputs!C:C,$C99,Inputs!BN:BN)+SUMIF(Inputs!C:C,$C99,Inputs!BW:BW)+SUMIF(Inputs!C:C,$C99,Inputs!CB:CB),"")</f>
        <v/>
      </c>
      <c r="AA99" s="38" t="str">
        <f>IFERROR((G99/G99)*SUMIF(Inputs!C:C,$C99,Inputs!BL:BL)+SUMIF(Inputs!C:C,$C99,Inputs!BU:BU)+SUMIF(Inputs!C:C,$C99,Inputs!CA:CA),"")</f>
        <v/>
      </c>
      <c r="AB99" s="20" t="str">
        <f>IFERROR((G99/G99)*SUMIF(Inputs!C:C,$C99,Inputs!BJ:BJ),"")</f>
        <v/>
      </c>
      <c r="AC99" s="50" t="str">
        <f t="shared" si="25"/>
        <v/>
      </c>
      <c r="AD99" s="20" t="str">
        <f>IFERROR((G99/G99)*SUMIF(Inputs!C:C,$C99,Inputs!CD:CD),"")</f>
        <v/>
      </c>
      <c r="AE99" s="20" t="str">
        <f>IFERROR((G99/G99)*SUMIF(Inputs!C:C,$C99,Inputs!BP:BP),"")</f>
        <v/>
      </c>
      <c r="AF99" s="55" t="str">
        <f>IFERROR(VLOOKUP($B99,Inputs!$B$14:$CF$112,9,FALSE),"")</f>
        <v/>
      </c>
      <c r="AG99" s="1"/>
    </row>
    <row r="100" spans="2:33" x14ac:dyDescent="0.3">
      <c r="B100" s="417" t="s">
        <v>3185</v>
      </c>
      <c r="C100" s="18" t="str">
        <f>IFERROR(VLOOKUP($B100,Inputs!$B$14:$CF$112,2,FALSE),"")</f>
        <v/>
      </c>
      <c r="D100" s="16" t="str">
        <f>IFERROR(VLOOKUP($B100,Inputs!$B$14:$CF$112,4,FALSE),"")</f>
        <v/>
      </c>
      <c r="E100" s="16" t="str">
        <f>IFERROR(VLOOKUP($B100,Inputs!$B$14:$CF$112,5,FALSE),"")</f>
        <v/>
      </c>
      <c r="F100" s="19" t="str">
        <f t="shared" si="13"/>
        <v/>
      </c>
      <c r="G100" s="19" t="str">
        <f>IFERROR(VLOOKUP($B100,Inputs!$B$14:$CF$112,6,FALSE),"")</f>
        <v/>
      </c>
      <c r="H100" s="19" t="str">
        <f>IFERROR(VLOOKUP($B100,Inputs!$B$14:$CF$112,7,FALSE),"")</f>
        <v/>
      </c>
      <c r="I100" s="19" t="str">
        <f>IFERROR(VLOOKUP($B100,Inputs!$B$14:$CF$112,8,FALSE),"")</f>
        <v/>
      </c>
      <c r="J100" s="28" t="str">
        <f>IFERROR((G100/(G100+H100))*SUMIF(Inputs!C:C,C100,Inputs!BK:BK)+SUMIF(Inputs!C:C,C100,Inputs!BT:BT)+SUMIF(Inputs!C:C,C100,Inputs!BY:BY)+SUMIF(Inputs!C:C,C100,Inputs!CF:CF),"")</f>
        <v/>
      </c>
      <c r="K100" s="20" t="str">
        <f>IFERROR((G100/G100)*SUMIF(Inputs!C:C,C100,Inputs!BK:BK)+SUMIF(Inputs!C:C,C100,Inputs!BT:BT)+SUMIF(Inputs!C:C,C100,Inputs!BY:BY)+SUMIF(Inputs!C:C,C100,Inputs!CF:CF),"")</f>
        <v/>
      </c>
      <c r="L100" s="46" t="str">
        <f t="shared" si="14"/>
        <v/>
      </c>
      <c r="M100" s="46" t="str">
        <f t="shared" si="15"/>
        <v/>
      </c>
      <c r="N100" s="44" t="str">
        <f>IFERROR((G100/G100)*SUMIF(Inputs!C:C,$C100,Inputs!BE:BE),"")</f>
        <v/>
      </c>
      <c r="O100" s="38" t="str">
        <f t="shared" si="16"/>
        <v/>
      </c>
      <c r="P100" s="38" t="str">
        <f t="shared" si="17"/>
        <v/>
      </c>
      <c r="Q100" s="51" t="str">
        <f t="shared" si="18"/>
        <v/>
      </c>
      <c r="R100" s="51" t="str">
        <f t="shared" si="19"/>
        <v/>
      </c>
      <c r="S100" s="51" t="str">
        <f t="shared" si="20"/>
        <v/>
      </c>
      <c r="T100" s="52" t="str">
        <f t="shared" si="21"/>
        <v/>
      </c>
      <c r="U100" s="51" t="str">
        <f t="shared" si="22"/>
        <v/>
      </c>
      <c r="V100" s="38" t="str">
        <f t="shared" si="23"/>
        <v/>
      </c>
      <c r="W100" s="38" t="str">
        <f t="shared" si="24"/>
        <v/>
      </c>
      <c r="X100" s="28" t="str">
        <f>IFERROR((G100/G100)*SUMIF(Inputs!C:C,$C100,Inputs!BO:BO),"")</f>
        <v/>
      </c>
      <c r="Y100" s="38" t="str">
        <f>IFERROR((G100/G100)*SUMIF(Inputs!C:C,$C100,Inputs!BM:BM)+SUMIF(Inputs!C:C,$C100,Inputs!BV:BV)+SUMIF(Inputs!C:C,$C100,Inputs!BZ:BZ),"")</f>
        <v/>
      </c>
      <c r="Z100" s="20" t="str">
        <f>IFERROR((G100/G100)*SUMIF(Inputs!C:C,$C100,Inputs!BN:BN)+SUMIF(Inputs!C:C,$C100,Inputs!BW:BW)+SUMIF(Inputs!C:C,$C100,Inputs!CB:CB),"")</f>
        <v/>
      </c>
      <c r="AA100" s="38" t="str">
        <f>IFERROR((G100/G100)*SUMIF(Inputs!C:C,$C100,Inputs!BL:BL)+SUMIF(Inputs!C:C,$C100,Inputs!BU:BU)+SUMIF(Inputs!C:C,$C100,Inputs!CA:CA),"")</f>
        <v/>
      </c>
      <c r="AB100" s="20" t="str">
        <f>IFERROR((G100/G100)*SUMIF(Inputs!C:C,$C100,Inputs!BJ:BJ),"")</f>
        <v/>
      </c>
      <c r="AC100" s="50" t="str">
        <f t="shared" si="25"/>
        <v/>
      </c>
      <c r="AD100" s="20" t="str">
        <f>IFERROR((G100/G100)*SUMIF(Inputs!C:C,$C100,Inputs!CD:CD),"")</f>
        <v/>
      </c>
      <c r="AE100" s="20" t="str">
        <f>IFERROR((G100/G100)*SUMIF(Inputs!C:C,$C100,Inputs!BP:BP),"")</f>
        <v/>
      </c>
      <c r="AF100" s="55" t="str">
        <f>IFERROR(VLOOKUP($B100,Inputs!$B$14:$CF$112,9,FALSE),"")</f>
        <v/>
      </c>
      <c r="AG100" s="1"/>
    </row>
    <row r="101" spans="2:33" x14ac:dyDescent="0.3">
      <c r="B101" s="417" t="s">
        <v>3186</v>
      </c>
      <c r="C101" s="18" t="str">
        <f>IFERROR(VLOOKUP($B101,Inputs!$B$14:$CF$112,2,FALSE),"")</f>
        <v/>
      </c>
      <c r="D101" s="16" t="str">
        <f>IFERROR(VLOOKUP($B101,Inputs!$B$14:$CF$112,4,FALSE),"")</f>
        <v/>
      </c>
      <c r="E101" s="16" t="str">
        <f>IFERROR(VLOOKUP($B101,Inputs!$B$14:$CF$112,5,FALSE),"")</f>
        <v/>
      </c>
      <c r="F101" s="19" t="str">
        <f t="shared" si="13"/>
        <v/>
      </c>
      <c r="G101" s="19" t="str">
        <f>IFERROR(VLOOKUP($B101,Inputs!$B$14:$CF$112,6,FALSE),"")</f>
        <v/>
      </c>
      <c r="H101" s="19" t="str">
        <f>IFERROR(VLOOKUP($B101,Inputs!$B$14:$CF$112,7,FALSE),"")</f>
        <v/>
      </c>
      <c r="I101" s="19" t="str">
        <f>IFERROR(VLOOKUP($B101,Inputs!$B$14:$CF$112,8,FALSE),"")</f>
        <v/>
      </c>
      <c r="J101" s="28" t="str">
        <f>IFERROR((G101/(G101+H101))*SUMIF(Inputs!C:C,C101,Inputs!BK:BK)+SUMIF(Inputs!C:C,C101,Inputs!BT:BT)+SUMIF(Inputs!C:C,C101,Inputs!BY:BY)+SUMIF(Inputs!C:C,C101,Inputs!CF:CF),"")</f>
        <v/>
      </c>
      <c r="K101" s="20" t="str">
        <f>IFERROR((G101/G101)*SUMIF(Inputs!C:C,C101,Inputs!BK:BK)+SUMIF(Inputs!C:C,C101,Inputs!BT:BT)+SUMIF(Inputs!C:C,C101,Inputs!BY:BY)+SUMIF(Inputs!C:C,C101,Inputs!CF:CF),"")</f>
        <v/>
      </c>
      <c r="L101" s="46" t="str">
        <f t="shared" si="14"/>
        <v/>
      </c>
      <c r="M101" s="46" t="str">
        <f t="shared" si="15"/>
        <v/>
      </c>
      <c r="N101" s="44" t="str">
        <f>IFERROR((G101/G101)*SUMIF(Inputs!C:C,$C101,Inputs!BE:BE),"")</f>
        <v/>
      </c>
      <c r="O101" s="38" t="str">
        <f t="shared" si="16"/>
        <v/>
      </c>
      <c r="P101" s="38" t="str">
        <f t="shared" si="17"/>
        <v/>
      </c>
      <c r="Q101" s="51" t="str">
        <f t="shared" si="18"/>
        <v/>
      </c>
      <c r="R101" s="51" t="str">
        <f t="shared" si="19"/>
        <v/>
      </c>
      <c r="S101" s="51" t="str">
        <f t="shared" si="20"/>
        <v/>
      </c>
      <c r="T101" s="52" t="str">
        <f t="shared" si="21"/>
        <v/>
      </c>
      <c r="U101" s="51" t="str">
        <f t="shared" si="22"/>
        <v/>
      </c>
      <c r="V101" s="38" t="str">
        <f t="shared" si="23"/>
        <v/>
      </c>
      <c r="W101" s="38" t="str">
        <f t="shared" si="24"/>
        <v/>
      </c>
      <c r="X101" s="28" t="str">
        <f>IFERROR((G101/G101)*SUMIF(Inputs!C:C,$C101,Inputs!BO:BO),"")</f>
        <v/>
      </c>
      <c r="Y101" s="38" t="str">
        <f>IFERROR((G101/G101)*SUMIF(Inputs!C:C,$C101,Inputs!BM:BM)+SUMIF(Inputs!C:C,$C101,Inputs!BV:BV)+SUMIF(Inputs!C:C,$C101,Inputs!BZ:BZ),"")</f>
        <v/>
      </c>
      <c r="Z101" s="20" t="str">
        <f>IFERROR((G101/G101)*SUMIF(Inputs!C:C,$C101,Inputs!BN:BN)+SUMIF(Inputs!C:C,$C101,Inputs!BW:BW)+SUMIF(Inputs!C:C,$C101,Inputs!CB:CB),"")</f>
        <v/>
      </c>
      <c r="AA101" s="38" t="str">
        <f>IFERROR((G101/G101)*SUMIF(Inputs!C:C,$C101,Inputs!BL:BL)+SUMIF(Inputs!C:C,$C101,Inputs!BU:BU)+SUMIF(Inputs!C:C,$C101,Inputs!CA:CA),"")</f>
        <v/>
      </c>
      <c r="AB101" s="20" t="str">
        <f>IFERROR((G101/G101)*SUMIF(Inputs!C:C,$C101,Inputs!BJ:BJ),"")</f>
        <v/>
      </c>
      <c r="AC101" s="50" t="str">
        <f t="shared" si="25"/>
        <v/>
      </c>
      <c r="AD101" s="20" t="str">
        <f>IFERROR((G101/G101)*SUMIF(Inputs!C:C,$C101,Inputs!CD:CD),"")</f>
        <v/>
      </c>
      <c r="AE101" s="20" t="str">
        <f>IFERROR((G101/G101)*SUMIF(Inputs!C:C,$C101,Inputs!BP:BP),"")</f>
        <v/>
      </c>
      <c r="AF101" s="55" t="str">
        <f>IFERROR(VLOOKUP($B101,Inputs!$B$14:$CF$112,9,FALSE),"")</f>
        <v/>
      </c>
      <c r="AG101" s="1"/>
    </row>
    <row r="102" spans="2:33" x14ac:dyDescent="0.3">
      <c r="B102" s="417" t="s">
        <v>3187</v>
      </c>
      <c r="C102" s="18" t="str">
        <f>IFERROR(VLOOKUP($B102,Inputs!$B$14:$CF$112,2,FALSE),"")</f>
        <v/>
      </c>
      <c r="D102" s="16" t="str">
        <f>IFERROR(VLOOKUP($B102,Inputs!$B$14:$CF$112,4,FALSE),"")</f>
        <v/>
      </c>
      <c r="E102" s="16" t="str">
        <f>IFERROR(VLOOKUP($B102,Inputs!$B$14:$CF$112,5,FALSE),"")</f>
        <v/>
      </c>
      <c r="F102" s="19" t="str">
        <f t="shared" si="13"/>
        <v/>
      </c>
      <c r="G102" s="19" t="str">
        <f>IFERROR(VLOOKUP($B102,Inputs!$B$14:$CF$112,6,FALSE),"")</f>
        <v/>
      </c>
      <c r="H102" s="19" t="str">
        <f>IFERROR(VLOOKUP($B102,Inputs!$B$14:$CF$112,7,FALSE),"")</f>
        <v/>
      </c>
      <c r="I102" s="19" t="str">
        <f>IFERROR(VLOOKUP($B102,Inputs!$B$14:$CF$112,8,FALSE),"")</f>
        <v/>
      </c>
      <c r="J102" s="28" t="str">
        <f>IFERROR((G102/(G102+H102))*SUMIF(Inputs!C:C,C102,Inputs!BK:BK)+SUMIF(Inputs!C:C,C102,Inputs!BT:BT)+SUMIF(Inputs!C:C,C102,Inputs!BY:BY)+SUMIF(Inputs!C:C,C102,Inputs!CF:CF),"")</f>
        <v/>
      </c>
      <c r="K102" s="20" t="str">
        <f>IFERROR((G102/G102)*SUMIF(Inputs!C:C,C102,Inputs!BK:BK)+SUMIF(Inputs!C:C,C102,Inputs!BT:BT)+SUMIF(Inputs!C:C,C102,Inputs!BY:BY)+SUMIF(Inputs!C:C,C102,Inputs!CF:CF),"")</f>
        <v/>
      </c>
      <c r="L102" s="46" t="str">
        <f t="shared" si="14"/>
        <v/>
      </c>
      <c r="M102" s="46" t="str">
        <f t="shared" si="15"/>
        <v/>
      </c>
      <c r="N102" s="44" t="str">
        <f>IFERROR((G102/G102)*SUMIF(Inputs!C:C,$C102,Inputs!BE:BE),"")</f>
        <v/>
      </c>
      <c r="O102" s="38" t="str">
        <f t="shared" si="16"/>
        <v/>
      </c>
      <c r="P102" s="38" t="str">
        <f t="shared" si="17"/>
        <v/>
      </c>
      <c r="Q102" s="51" t="str">
        <f t="shared" si="18"/>
        <v/>
      </c>
      <c r="R102" s="51" t="str">
        <f t="shared" si="19"/>
        <v/>
      </c>
      <c r="S102" s="51" t="str">
        <f t="shared" si="20"/>
        <v/>
      </c>
      <c r="T102" s="52" t="str">
        <f t="shared" si="21"/>
        <v/>
      </c>
      <c r="U102" s="51" t="str">
        <f t="shared" si="22"/>
        <v/>
      </c>
      <c r="V102" s="38" t="str">
        <f t="shared" si="23"/>
        <v/>
      </c>
      <c r="W102" s="38" t="str">
        <f t="shared" si="24"/>
        <v/>
      </c>
      <c r="X102" s="28" t="str">
        <f>IFERROR((G102/G102)*SUMIF(Inputs!C:C,$C102,Inputs!BO:BO),"")</f>
        <v/>
      </c>
      <c r="Y102" s="38" t="str">
        <f>IFERROR((G102/G102)*SUMIF(Inputs!C:C,$C102,Inputs!BM:BM)+SUMIF(Inputs!C:C,$C102,Inputs!BV:BV)+SUMIF(Inputs!C:C,$C102,Inputs!BZ:BZ),"")</f>
        <v/>
      </c>
      <c r="Z102" s="20" t="str">
        <f>IFERROR((G102/G102)*SUMIF(Inputs!C:C,$C102,Inputs!BN:BN)+SUMIF(Inputs!C:C,$C102,Inputs!BW:BW)+SUMIF(Inputs!C:C,$C102,Inputs!CB:CB),"")</f>
        <v/>
      </c>
      <c r="AA102" s="38" t="str">
        <f>IFERROR((G102/G102)*SUMIF(Inputs!C:C,$C102,Inputs!BL:BL)+SUMIF(Inputs!C:C,$C102,Inputs!BU:BU)+SUMIF(Inputs!C:C,$C102,Inputs!CA:CA),"")</f>
        <v/>
      </c>
      <c r="AB102" s="20" t="str">
        <f>IFERROR((G102/G102)*SUMIF(Inputs!C:C,$C102,Inputs!BJ:BJ),"")</f>
        <v/>
      </c>
      <c r="AC102" s="50" t="str">
        <f t="shared" si="25"/>
        <v/>
      </c>
      <c r="AD102" s="20" t="str">
        <f>IFERROR((G102/G102)*SUMIF(Inputs!C:C,$C102,Inputs!CD:CD),"")</f>
        <v/>
      </c>
      <c r="AE102" s="20" t="str">
        <f>IFERROR((G102/G102)*SUMIF(Inputs!C:C,$C102,Inputs!BP:BP),"")</f>
        <v/>
      </c>
      <c r="AF102" s="55" t="str">
        <f>IFERROR(VLOOKUP($B102,Inputs!$B$14:$CF$112,9,FALSE),"")</f>
        <v/>
      </c>
      <c r="AG102" s="1"/>
    </row>
    <row r="103" spans="2:33" x14ac:dyDescent="0.3">
      <c r="B103" s="417" t="s">
        <v>3188</v>
      </c>
      <c r="C103" s="18" t="str">
        <f>IFERROR(VLOOKUP($B103,Inputs!$B$14:$CF$112,2,FALSE),"")</f>
        <v/>
      </c>
      <c r="D103" s="16" t="str">
        <f>IFERROR(VLOOKUP($B103,Inputs!$B$14:$CF$112,4,FALSE),"")</f>
        <v/>
      </c>
      <c r="E103" s="16" t="str">
        <f>IFERROR(VLOOKUP($B103,Inputs!$B$14:$CF$112,5,FALSE),"")</f>
        <v/>
      </c>
      <c r="F103" s="19" t="str">
        <f t="shared" si="13"/>
        <v/>
      </c>
      <c r="G103" s="19" t="str">
        <f>IFERROR(VLOOKUP($B103,Inputs!$B$14:$CF$112,6,FALSE),"")</f>
        <v/>
      </c>
      <c r="H103" s="19" t="str">
        <f>IFERROR(VLOOKUP($B103,Inputs!$B$14:$CF$112,7,FALSE),"")</f>
        <v/>
      </c>
      <c r="I103" s="19" t="str">
        <f>IFERROR(VLOOKUP($B103,Inputs!$B$14:$CF$112,8,FALSE),"")</f>
        <v/>
      </c>
      <c r="J103" s="28" t="str">
        <f>IFERROR((G103/(G103+H103))*SUMIF(Inputs!C:C,C103,Inputs!BK:BK)+SUMIF(Inputs!C:C,C103,Inputs!BT:BT)+SUMIF(Inputs!C:C,C103,Inputs!BY:BY)+SUMIF(Inputs!C:C,C103,Inputs!CF:CF),"")</f>
        <v/>
      </c>
      <c r="K103" s="20" t="str">
        <f>IFERROR((G103/G103)*SUMIF(Inputs!C:C,C103,Inputs!BK:BK)+SUMIF(Inputs!C:C,C103,Inputs!BT:BT)+SUMIF(Inputs!C:C,C103,Inputs!BY:BY)+SUMIF(Inputs!C:C,C103,Inputs!CF:CF),"")</f>
        <v/>
      </c>
      <c r="L103" s="46" t="str">
        <f t="shared" si="14"/>
        <v/>
      </c>
      <c r="M103" s="46" t="str">
        <f t="shared" si="15"/>
        <v/>
      </c>
      <c r="N103" s="44" t="str">
        <f>IFERROR((G103/G103)*SUMIF(Inputs!C:C,$C103,Inputs!BE:BE),"")</f>
        <v/>
      </c>
      <c r="O103" s="38" t="str">
        <f t="shared" si="16"/>
        <v/>
      </c>
      <c r="P103" s="38" t="str">
        <f t="shared" si="17"/>
        <v/>
      </c>
      <c r="Q103" s="51" t="str">
        <f t="shared" si="18"/>
        <v/>
      </c>
      <c r="R103" s="51" t="str">
        <f t="shared" si="19"/>
        <v/>
      </c>
      <c r="S103" s="51" t="str">
        <f t="shared" si="20"/>
        <v/>
      </c>
      <c r="T103" s="52" t="str">
        <f t="shared" si="21"/>
        <v/>
      </c>
      <c r="U103" s="51" t="str">
        <f t="shared" si="22"/>
        <v/>
      </c>
      <c r="V103" s="38" t="str">
        <f t="shared" si="23"/>
        <v/>
      </c>
      <c r="W103" s="38" t="str">
        <f t="shared" si="24"/>
        <v/>
      </c>
      <c r="X103" s="28" t="str">
        <f>IFERROR((G103/G103)*SUMIF(Inputs!C:C,$C103,Inputs!BO:BO),"")</f>
        <v/>
      </c>
      <c r="Y103" s="38" t="str">
        <f>IFERROR((G103/G103)*SUMIF(Inputs!C:C,$C103,Inputs!BM:BM)+SUMIF(Inputs!C:C,$C103,Inputs!BV:BV)+SUMIF(Inputs!C:C,$C103,Inputs!BZ:BZ),"")</f>
        <v/>
      </c>
      <c r="Z103" s="20" t="str">
        <f>IFERROR((G103/G103)*SUMIF(Inputs!C:C,$C103,Inputs!BN:BN)+SUMIF(Inputs!C:C,$C103,Inputs!BW:BW)+SUMIF(Inputs!C:C,$C103,Inputs!CB:CB),"")</f>
        <v/>
      </c>
      <c r="AA103" s="38" t="str">
        <f>IFERROR((G103/G103)*SUMIF(Inputs!C:C,$C103,Inputs!BL:BL)+SUMIF(Inputs!C:C,$C103,Inputs!BU:BU)+SUMIF(Inputs!C:C,$C103,Inputs!CA:CA),"")</f>
        <v/>
      </c>
      <c r="AB103" s="20" t="str">
        <f>IFERROR((G103/G103)*SUMIF(Inputs!C:C,$C103,Inputs!BJ:BJ),"")</f>
        <v/>
      </c>
      <c r="AC103" s="50" t="str">
        <f t="shared" si="25"/>
        <v/>
      </c>
      <c r="AD103" s="20" t="str">
        <f>IFERROR((G103/G103)*SUMIF(Inputs!C:C,$C103,Inputs!CD:CD),"")</f>
        <v/>
      </c>
      <c r="AE103" s="20" t="str">
        <f>IFERROR((G103/G103)*SUMIF(Inputs!C:C,$C103,Inputs!BP:BP),"")</f>
        <v/>
      </c>
      <c r="AF103" s="55" t="str">
        <f>IFERROR(VLOOKUP($B103,Inputs!$B$14:$CF$112,9,FALSE),"")</f>
        <v/>
      </c>
      <c r="AG103" s="1"/>
    </row>
    <row r="104" spans="2:33" x14ac:dyDescent="0.3">
      <c r="B104" s="417" t="s">
        <v>3189</v>
      </c>
      <c r="C104" s="18" t="str">
        <f>IFERROR(VLOOKUP($B104,Inputs!$B$14:$CF$112,2,FALSE),"")</f>
        <v/>
      </c>
      <c r="D104" s="16" t="str">
        <f>IFERROR(VLOOKUP($B104,Inputs!$B$14:$CF$112,4,FALSE),"")</f>
        <v/>
      </c>
      <c r="E104" s="16" t="str">
        <f>IFERROR(VLOOKUP($B104,Inputs!$B$14:$CF$112,5,FALSE),"")</f>
        <v/>
      </c>
      <c r="F104" s="19" t="str">
        <f t="shared" si="13"/>
        <v/>
      </c>
      <c r="G104" s="19" t="str">
        <f>IFERROR(VLOOKUP($B104,Inputs!$B$14:$CF$112,6,FALSE),"")</f>
        <v/>
      </c>
      <c r="H104" s="19" t="str">
        <f>IFERROR(VLOOKUP($B104,Inputs!$B$14:$CF$112,7,FALSE),"")</f>
        <v/>
      </c>
      <c r="I104" s="19" t="str">
        <f>IFERROR(VLOOKUP($B104,Inputs!$B$14:$CF$112,8,FALSE),"")</f>
        <v/>
      </c>
      <c r="J104" s="28" t="str">
        <f>IFERROR((G104/(G104+H104))*SUMIF(Inputs!C:C,C104,Inputs!BK:BK)+SUMIF(Inputs!C:C,C104,Inputs!BT:BT)+SUMIF(Inputs!C:C,C104,Inputs!BY:BY)+SUMIF(Inputs!C:C,C104,Inputs!CF:CF),"")</f>
        <v/>
      </c>
      <c r="K104" s="20" t="str">
        <f>IFERROR((G104/G104)*SUMIF(Inputs!C:C,C104,Inputs!BK:BK)+SUMIF(Inputs!C:C,C104,Inputs!BT:BT)+SUMIF(Inputs!C:C,C104,Inputs!BY:BY)+SUMIF(Inputs!C:C,C104,Inputs!CF:CF),"")</f>
        <v/>
      </c>
      <c r="L104" s="46" t="str">
        <f t="shared" si="14"/>
        <v/>
      </c>
      <c r="M104" s="46" t="str">
        <f t="shared" si="15"/>
        <v/>
      </c>
      <c r="N104" s="44" t="str">
        <f>IFERROR((G104/G104)*SUMIF(Inputs!C:C,$C104,Inputs!BE:BE),"")</f>
        <v/>
      </c>
      <c r="O104" s="38" t="str">
        <f t="shared" si="16"/>
        <v/>
      </c>
      <c r="P104" s="38" t="str">
        <f t="shared" si="17"/>
        <v/>
      </c>
      <c r="Q104" s="51" t="str">
        <f t="shared" si="18"/>
        <v/>
      </c>
      <c r="R104" s="51" t="str">
        <f t="shared" si="19"/>
        <v/>
      </c>
      <c r="S104" s="51" t="str">
        <f t="shared" si="20"/>
        <v/>
      </c>
      <c r="T104" s="52" t="str">
        <f t="shared" si="21"/>
        <v/>
      </c>
      <c r="U104" s="51" t="str">
        <f t="shared" si="22"/>
        <v/>
      </c>
      <c r="V104" s="38" t="str">
        <f t="shared" si="23"/>
        <v/>
      </c>
      <c r="W104" s="38" t="str">
        <f t="shared" si="24"/>
        <v/>
      </c>
      <c r="X104" s="28" t="str">
        <f>IFERROR((G104/G104)*SUMIF(Inputs!C:C,$C104,Inputs!BO:BO),"")</f>
        <v/>
      </c>
      <c r="Y104" s="38" t="str">
        <f>IFERROR((G104/G104)*SUMIF(Inputs!C:C,$C104,Inputs!BM:BM)+SUMIF(Inputs!C:C,$C104,Inputs!BV:BV)+SUMIF(Inputs!C:C,$C104,Inputs!BZ:BZ),"")</f>
        <v/>
      </c>
      <c r="Z104" s="20" t="str">
        <f>IFERROR((G104/G104)*SUMIF(Inputs!C:C,$C104,Inputs!BN:BN)+SUMIF(Inputs!C:C,$C104,Inputs!BW:BW)+SUMIF(Inputs!C:C,$C104,Inputs!CB:CB),"")</f>
        <v/>
      </c>
      <c r="AA104" s="38" t="str">
        <f>IFERROR((G104/G104)*SUMIF(Inputs!C:C,$C104,Inputs!BL:BL)+SUMIF(Inputs!C:C,$C104,Inputs!BU:BU)+SUMIF(Inputs!C:C,$C104,Inputs!CA:CA),"")</f>
        <v/>
      </c>
      <c r="AB104" s="20" t="str">
        <f>IFERROR((G104/G104)*SUMIF(Inputs!C:C,$C104,Inputs!BJ:BJ),"")</f>
        <v/>
      </c>
      <c r="AC104" s="50" t="str">
        <f t="shared" si="25"/>
        <v/>
      </c>
      <c r="AD104" s="20" t="str">
        <f>IFERROR((G104/G104)*SUMIF(Inputs!C:C,$C104,Inputs!CD:CD),"")</f>
        <v/>
      </c>
      <c r="AE104" s="20" t="str">
        <f>IFERROR((G104/G104)*SUMIF(Inputs!C:C,$C104,Inputs!BP:BP),"")</f>
        <v/>
      </c>
      <c r="AF104" s="55" t="str">
        <f>IFERROR(VLOOKUP($B104,Inputs!$B$14:$CF$112,9,FALSE),"")</f>
        <v/>
      </c>
      <c r="AG104" s="1"/>
    </row>
    <row r="105" spans="2:33" x14ac:dyDescent="0.3">
      <c r="B105" s="417" t="s">
        <v>3190</v>
      </c>
      <c r="C105" s="18" t="str">
        <f>IFERROR(VLOOKUP($B105,Inputs!$B$14:$CF$112,2,FALSE),"")</f>
        <v/>
      </c>
      <c r="D105" s="16" t="str">
        <f>IFERROR(VLOOKUP($B105,Inputs!$B$14:$CF$112,4,FALSE),"")</f>
        <v/>
      </c>
      <c r="E105" s="16" t="str">
        <f>IFERROR(VLOOKUP($B105,Inputs!$B$14:$CF$112,5,FALSE),"")</f>
        <v/>
      </c>
      <c r="F105" s="19" t="str">
        <f t="shared" si="13"/>
        <v/>
      </c>
      <c r="G105" s="19" t="str">
        <f>IFERROR(VLOOKUP($B105,Inputs!$B$14:$CF$112,6,FALSE),"")</f>
        <v/>
      </c>
      <c r="H105" s="19" t="str">
        <f>IFERROR(VLOOKUP($B105,Inputs!$B$14:$CF$112,7,FALSE),"")</f>
        <v/>
      </c>
      <c r="I105" s="19" t="str">
        <f>IFERROR(VLOOKUP($B105,Inputs!$B$14:$CF$112,8,FALSE),"")</f>
        <v/>
      </c>
      <c r="J105" s="28" t="str">
        <f>IFERROR((G105/(G105+H105))*SUMIF(Inputs!C:C,C105,Inputs!BK:BK)+SUMIF(Inputs!C:C,C105,Inputs!BT:BT)+SUMIF(Inputs!C:C,C105,Inputs!BY:BY)+SUMIF(Inputs!C:C,C105,Inputs!CF:CF),"")</f>
        <v/>
      </c>
      <c r="K105" s="20" t="str">
        <f>IFERROR((G105/G105)*SUMIF(Inputs!C:C,C105,Inputs!BK:BK)+SUMIF(Inputs!C:C,C105,Inputs!BT:BT)+SUMIF(Inputs!C:C,C105,Inputs!BY:BY)+SUMIF(Inputs!C:C,C105,Inputs!CF:CF),"")</f>
        <v/>
      </c>
      <c r="L105" s="46" t="str">
        <f t="shared" si="14"/>
        <v/>
      </c>
      <c r="M105" s="46" t="str">
        <f t="shared" si="15"/>
        <v/>
      </c>
      <c r="N105" s="44" t="str">
        <f>IFERROR((G105/G105)*SUMIF(Inputs!C:C,$C105,Inputs!BE:BE),"")</f>
        <v/>
      </c>
      <c r="O105" s="38" t="str">
        <f t="shared" si="16"/>
        <v/>
      </c>
      <c r="P105" s="38" t="str">
        <f t="shared" si="17"/>
        <v/>
      </c>
      <c r="Q105" s="51" t="str">
        <f t="shared" si="18"/>
        <v/>
      </c>
      <c r="R105" s="51" t="str">
        <f t="shared" si="19"/>
        <v/>
      </c>
      <c r="S105" s="51" t="str">
        <f t="shared" si="20"/>
        <v/>
      </c>
      <c r="T105" s="52" t="str">
        <f t="shared" si="21"/>
        <v/>
      </c>
      <c r="U105" s="51" t="str">
        <f t="shared" si="22"/>
        <v/>
      </c>
      <c r="V105" s="38" t="str">
        <f t="shared" si="23"/>
        <v/>
      </c>
      <c r="W105" s="38" t="str">
        <f t="shared" si="24"/>
        <v/>
      </c>
      <c r="X105" s="28" t="str">
        <f>IFERROR((G105/G105)*SUMIF(Inputs!C:C,$C105,Inputs!BO:BO),"")</f>
        <v/>
      </c>
      <c r="Y105" s="38" t="str">
        <f>IFERROR((G105/G105)*SUMIF(Inputs!C:C,$C105,Inputs!BM:BM)+SUMIF(Inputs!C:C,$C105,Inputs!BV:BV)+SUMIF(Inputs!C:C,$C105,Inputs!BZ:BZ),"")</f>
        <v/>
      </c>
      <c r="Z105" s="20" t="str">
        <f>IFERROR((G105/G105)*SUMIF(Inputs!C:C,$C105,Inputs!BN:BN)+SUMIF(Inputs!C:C,$C105,Inputs!BW:BW)+SUMIF(Inputs!C:C,$C105,Inputs!CB:CB),"")</f>
        <v/>
      </c>
      <c r="AA105" s="38" t="str">
        <f>IFERROR((G105/G105)*SUMIF(Inputs!C:C,$C105,Inputs!BL:BL)+SUMIF(Inputs!C:C,$C105,Inputs!BU:BU)+SUMIF(Inputs!C:C,$C105,Inputs!CA:CA),"")</f>
        <v/>
      </c>
      <c r="AB105" s="20" t="str">
        <f>IFERROR((G105/G105)*SUMIF(Inputs!C:C,$C105,Inputs!BJ:BJ),"")</f>
        <v/>
      </c>
      <c r="AC105" s="50" t="str">
        <f t="shared" si="25"/>
        <v/>
      </c>
      <c r="AD105" s="20" t="str">
        <f>IFERROR((G105/G105)*SUMIF(Inputs!C:C,$C105,Inputs!CD:CD),"")</f>
        <v/>
      </c>
      <c r="AE105" s="20" t="str">
        <f>IFERROR((G105/G105)*SUMIF(Inputs!C:C,$C105,Inputs!BP:BP),"")</f>
        <v/>
      </c>
      <c r="AF105" s="55" t="str">
        <f>IFERROR(VLOOKUP($B105,Inputs!$B$14:$CF$112,9,FALSE),"")</f>
        <v/>
      </c>
      <c r="AG105" s="1"/>
    </row>
    <row r="106" spans="2:33" x14ac:dyDescent="0.3">
      <c r="B106" s="417" t="s">
        <v>3191</v>
      </c>
      <c r="C106" s="18" t="str">
        <f>IFERROR(VLOOKUP($B106,Inputs!$B$14:$CF$112,2,FALSE),"")</f>
        <v/>
      </c>
      <c r="D106" s="16" t="str">
        <f>IFERROR(VLOOKUP($B106,Inputs!$B$14:$CF$112,4,FALSE),"")</f>
        <v/>
      </c>
      <c r="E106" s="16" t="str">
        <f>IFERROR(VLOOKUP($B106,Inputs!$B$14:$CF$112,5,FALSE),"")</f>
        <v/>
      </c>
      <c r="F106" s="19" t="str">
        <f t="shared" si="13"/>
        <v/>
      </c>
      <c r="G106" s="19" t="str">
        <f>IFERROR(VLOOKUP($B106,Inputs!$B$14:$CF$112,6,FALSE),"")</f>
        <v/>
      </c>
      <c r="H106" s="19" t="str">
        <f>IFERROR(VLOOKUP($B106,Inputs!$B$14:$CF$112,7,FALSE),"")</f>
        <v/>
      </c>
      <c r="I106" s="19" t="str">
        <f>IFERROR(VLOOKUP($B106,Inputs!$B$14:$CF$112,8,FALSE),"")</f>
        <v/>
      </c>
      <c r="J106" s="28" t="str">
        <f>IFERROR((G106/(G106+H106))*SUMIF(Inputs!C:C,C106,Inputs!BK:BK)+SUMIF(Inputs!C:C,C106,Inputs!BT:BT)+SUMIF(Inputs!C:C,C106,Inputs!BY:BY)+SUMIF(Inputs!C:C,C106,Inputs!CF:CF),"")</f>
        <v/>
      </c>
      <c r="K106" s="20" t="str">
        <f>IFERROR((G106/G106)*SUMIF(Inputs!C:C,C106,Inputs!BK:BK)+SUMIF(Inputs!C:C,C106,Inputs!BT:BT)+SUMIF(Inputs!C:C,C106,Inputs!BY:BY)+SUMIF(Inputs!C:C,C106,Inputs!CF:CF),"")</f>
        <v/>
      </c>
      <c r="L106" s="46" t="str">
        <f t="shared" si="14"/>
        <v/>
      </c>
      <c r="M106" s="46" t="str">
        <f t="shared" si="15"/>
        <v/>
      </c>
      <c r="N106" s="44" t="str">
        <f>IFERROR((G106/G106)*SUMIF(Inputs!C:C,$C106,Inputs!BE:BE),"")</f>
        <v/>
      </c>
      <c r="O106" s="38" t="str">
        <f t="shared" si="16"/>
        <v/>
      </c>
      <c r="P106" s="38" t="str">
        <f t="shared" si="17"/>
        <v/>
      </c>
      <c r="Q106" s="51" t="str">
        <f t="shared" si="18"/>
        <v/>
      </c>
      <c r="R106" s="51" t="str">
        <f t="shared" si="19"/>
        <v/>
      </c>
      <c r="S106" s="51" t="str">
        <f t="shared" si="20"/>
        <v/>
      </c>
      <c r="T106" s="52" t="str">
        <f t="shared" si="21"/>
        <v/>
      </c>
      <c r="U106" s="51" t="str">
        <f t="shared" si="22"/>
        <v/>
      </c>
      <c r="V106" s="38" t="str">
        <f t="shared" si="23"/>
        <v/>
      </c>
      <c r="W106" s="38" t="str">
        <f t="shared" si="24"/>
        <v/>
      </c>
      <c r="X106" s="28" t="str">
        <f>IFERROR((G106/G106)*SUMIF(Inputs!C:C,$C106,Inputs!BO:BO),"")</f>
        <v/>
      </c>
      <c r="Y106" s="38" t="str">
        <f>IFERROR((G106/G106)*SUMIF(Inputs!C:C,$C106,Inputs!BM:BM)+SUMIF(Inputs!C:C,$C106,Inputs!BV:BV)+SUMIF(Inputs!C:C,$C106,Inputs!BZ:BZ),"")</f>
        <v/>
      </c>
      <c r="Z106" s="20" t="str">
        <f>IFERROR((G106/G106)*SUMIF(Inputs!C:C,$C106,Inputs!BN:BN)+SUMIF(Inputs!C:C,$C106,Inputs!BW:BW)+SUMIF(Inputs!C:C,$C106,Inputs!CB:CB),"")</f>
        <v/>
      </c>
      <c r="AA106" s="38" t="str">
        <f>IFERROR((G106/G106)*SUMIF(Inputs!C:C,$C106,Inputs!BL:BL)+SUMIF(Inputs!C:C,$C106,Inputs!BU:BU)+SUMIF(Inputs!C:C,$C106,Inputs!CA:CA),"")</f>
        <v/>
      </c>
      <c r="AB106" s="20" t="str">
        <f>IFERROR((G106/G106)*SUMIF(Inputs!C:C,$C106,Inputs!BJ:BJ),"")</f>
        <v/>
      </c>
      <c r="AC106" s="50" t="str">
        <f t="shared" si="25"/>
        <v/>
      </c>
      <c r="AD106" s="20" t="str">
        <f>IFERROR((G106/G106)*SUMIF(Inputs!C:C,$C106,Inputs!CD:CD),"")</f>
        <v/>
      </c>
      <c r="AE106" s="20" t="str">
        <f>IFERROR((G106/G106)*SUMIF(Inputs!C:C,$C106,Inputs!BP:BP),"")</f>
        <v/>
      </c>
      <c r="AF106" s="55" t="str">
        <f>IFERROR(VLOOKUP($B106,Inputs!$B$14:$CF$112,9,FALSE),"")</f>
        <v/>
      </c>
      <c r="AG106" s="1"/>
    </row>
    <row r="107" spans="2:33" x14ac:dyDescent="0.3">
      <c r="B107" s="417" t="s">
        <v>3192</v>
      </c>
      <c r="C107" s="18" t="str">
        <f>IFERROR(VLOOKUP($B107,Inputs!$B$14:$CF$112,2,FALSE),"")</f>
        <v/>
      </c>
      <c r="D107" s="16" t="str">
        <f>IFERROR(VLOOKUP($B107,Inputs!$B$14:$CF$112,4,FALSE),"")</f>
        <v/>
      </c>
      <c r="E107" s="16" t="str">
        <f>IFERROR(VLOOKUP($B107,Inputs!$B$14:$CF$112,5,FALSE),"")</f>
        <v/>
      </c>
      <c r="F107" s="19" t="str">
        <f t="shared" si="13"/>
        <v/>
      </c>
      <c r="G107" s="19" t="str">
        <f>IFERROR(VLOOKUP($B107,Inputs!$B$14:$CF$112,6,FALSE),"")</f>
        <v/>
      </c>
      <c r="H107" s="19" t="str">
        <f>IFERROR(VLOOKUP($B107,Inputs!$B$14:$CF$112,7,FALSE),"")</f>
        <v/>
      </c>
      <c r="I107" s="19" t="str">
        <f>IFERROR(VLOOKUP($B107,Inputs!$B$14:$CF$112,8,FALSE),"")</f>
        <v/>
      </c>
      <c r="J107" s="28" t="str">
        <f>IFERROR((G107/(G107+H107))*SUMIF(Inputs!C:C,C107,Inputs!BK:BK)+SUMIF(Inputs!C:C,C107,Inputs!BT:BT)+SUMIF(Inputs!C:C,C107,Inputs!BY:BY)+SUMIF(Inputs!C:C,C107,Inputs!CF:CF),"")</f>
        <v/>
      </c>
      <c r="K107" s="20" t="str">
        <f>IFERROR((G107/G107)*SUMIF(Inputs!C:C,C107,Inputs!BK:BK)+SUMIF(Inputs!C:C,C107,Inputs!BT:BT)+SUMIF(Inputs!C:C,C107,Inputs!BY:BY)+SUMIF(Inputs!C:C,C107,Inputs!CF:CF),"")</f>
        <v/>
      </c>
      <c r="L107" s="46" t="str">
        <f t="shared" si="14"/>
        <v/>
      </c>
      <c r="M107" s="46" t="str">
        <f t="shared" si="15"/>
        <v/>
      </c>
      <c r="N107" s="44" t="str">
        <f>IFERROR((G107/G107)*SUMIF(Inputs!C:C,$C107,Inputs!BE:BE),"")</f>
        <v/>
      </c>
      <c r="O107" s="38" t="str">
        <f t="shared" si="16"/>
        <v/>
      </c>
      <c r="P107" s="38" t="str">
        <f t="shared" si="17"/>
        <v/>
      </c>
      <c r="Q107" s="51" t="str">
        <f t="shared" si="18"/>
        <v/>
      </c>
      <c r="R107" s="51" t="str">
        <f t="shared" si="19"/>
        <v/>
      </c>
      <c r="S107" s="51" t="str">
        <f t="shared" si="20"/>
        <v/>
      </c>
      <c r="T107" s="52" t="str">
        <f t="shared" si="21"/>
        <v/>
      </c>
      <c r="U107" s="51" t="str">
        <f t="shared" si="22"/>
        <v/>
      </c>
      <c r="V107" s="38" t="str">
        <f t="shared" si="23"/>
        <v/>
      </c>
      <c r="W107" s="38" t="str">
        <f t="shared" si="24"/>
        <v/>
      </c>
      <c r="X107" s="28" t="str">
        <f>IFERROR((G107/G107)*SUMIF(Inputs!C:C,$C107,Inputs!BO:BO),"")</f>
        <v/>
      </c>
      <c r="Y107" s="38" t="str">
        <f>IFERROR((G107/G107)*SUMIF(Inputs!C:C,$C107,Inputs!BM:BM)+SUMIF(Inputs!C:C,$C107,Inputs!BV:BV)+SUMIF(Inputs!C:C,$C107,Inputs!BZ:BZ),"")</f>
        <v/>
      </c>
      <c r="Z107" s="20" t="str">
        <f>IFERROR((G107/G107)*SUMIF(Inputs!C:C,$C107,Inputs!BN:BN)+SUMIF(Inputs!C:C,$C107,Inputs!BW:BW)+SUMIF(Inputs!C:C,$C107,Inputs!CB:CB),"")</f>
        <v/>
      </c>
      <c r="AA107" s="38" t="str">
        <f>IFERROR((G107/G107)*SUMIF(Inputs!C:C,$C107,Inputs!BL:BL)+SUMIF(Inputs!C:C,$C107,Inputs!BU:BU)+SUMIF(Inputs!C:C,$C107,Inputs!CA:CA),"")</f>
        <v/>
      </c>
      <c r="AB107" s="20" t="str">
        <f>IFERROR((G107/G107)*SUMIF(Inputs!C:C,$C107,Inputs!BJ:BJ),"")</f>
        <v/>
      </c>
      <c r="AC107" s="50" t="str">
        <f t="shared" si="25"/>
        <v/>
      </c>
      <c r="AD107" s="20" t="str">
        <f>IFERROR((G107/G107)*SUMIF(Inputs!C:C,$C107,Inputs!CD:CD),"")</f>
        <v/>
      </c>
      <c r="AE107" s="20" t="str">
        <f>IFERROR((G107/G107)*SUMIF(Inputs!C:C,$C107,Inputs!BP:BP),"")</f>
        <v/>
      </c>
      <c r="AF107" s="55" t="str">
        <f>IFERROR(VLOOKUP($B107,Inputs!$B$14:$CF$112,9,FALSE),"")</f>
        <v/>
      </c>
      <c r="AG107" s="1"/>
    </row>
    <row r="108" spans="2:33" x14ac:dyDescent="0.3">
      <c r="B108" s="417" t="s">
        <v>3193</v>
      </c>
      <c r="C108" s="18" t="str">
        <f>IFERROR(VLOOKUP($B108,Inputs!$B$14:$CF$112,2,FALSE),"")</f>
        <v/>
      </c>
      <c r="D108" s="16" t="str">
        <f>IFERROR(VLOOKUP($B108,Inputs!$B$14:$CF$112,4,FALSE),"")</f>
        <v/>
      </c>
      <c r="E108" s="16" t="str">
        <f>IFERROR(VLOOKUP($B108,Inputs!$B$14:$CF$112,5,FALSE),"")</f>
        <v/>
      </c>
      <c r="F108" s="19" t="str">
        <f t="shared" si="13"/>
        <v/>
      </c>
      <c r="G108" s="19" t="str">
        <f>IFERROR(VLOOKUP($B108,Inputs!$B$14:$CF$112,6,FALSE),"")</f>
        <v/>
      </c>
      <c r="H108" s="19" t="str">
        <f>IFERROR(VLOOKUP($B108,Inputs!$B$14:$CF$112,7,FALSE),"")</f>
        <v/>
      </c>
      <c r="I108" s="19" t="str">
        <f>IFERROR(VLOOKUP($B108,Inputs!$B$14:$CF$112,8,FALSE),"")</f>
        <v/>
      </c>
      <c r="J108" s="28" t="str">
        <f>IFERROR((G108/(G108+H108))*SUMIF(Inputs!C:C,C108,Inputs!BK:BK)+SUMIF(Inputs!C:C,C108,Inputs!BT:BT)+SUMIF(Inputs!C:C,C108,Inputs!BY:BY)+SUMIF(Inputs!C:C,C108,Inputs!CF:CF),"")</f>
        <v/>
      </c>
      <c r="K108" s="20" t="str">
        <f>IFERROR((G108/G108)*SUMIF(Inputs!C:C,C108,Inputs!BK:BK)+SUMIF(Inputs!C:C,C108,Inputs!BT:BT)+SUMIF(Inputs!C:C,C108,Inputs!BY:BY)+SUMIF(Inputs!C:C,C108,Inputs!CF:CF),"")</f>
        <v/>
      </c>
      <c r="L108" s="46" t="str">
        <f t="shared" si="14"/>
        <v/>
      </c>
      <c r="M108" s="46" t="str">
        <f t="shared" si="15"/>
        <v/>
      </c>
      <c r="N108" s="44" t="str">
        <f>IFERROR((G108/G108)*SUMIF(Inputs!C:C,$C108,Inputs!BE:BE),"")</f>
        <v/>
      </c>
      <c r="O108" s="38" t="str">
        <f t="shared" si="16"/>
        <v/>
      </c>
      <c r="P108" s="38" t="str">
        <f t="shared" si="17"/>
        <v/>
      </c>
      <c r="Q108" s="51" t="str">
        <f t="shared" si="18"/>
        <v/>
      </c>
      <c r="R108" s="51" t="str">
        <f t="shared" si="19"/>
        <v/>
      </c>
      <c r="S108" s="51" t="str">
        <f t="shared" si="20"/>
        <v/>
      </c>
      <c r="T108" s="52" t="str">
        <f t="shared" si="21"/>
        <v/>
      </c>
      <c r="U108" s="51" t="str">
        <f t="shared" si="22"/>
        <v/>
      </c>
      <c r="V108" s="38" t="str">
        <f t="shared" si="23"/>
        <v/>
      </c>
      <c r="W108" s="38" t="str">
        <f t="shared" si="24"/>
        <v/>
      </c>
      <c r="X108" s="28" t="str">
        <f>IFERROR((G108/G108)*SUMIF(Inputs!C:C,$C108,Inputs!BO:BO),"")</f>
        <v/>
      </c>
      <c r="Y108" s="38" t="str">
        <f>IFERROR((G108/G108)*SUMIF(Inputs!C:C,$C108,Inputs!BM:BM)+SUMIF(Inputs!C:C,$C108,Inputs!BV:BV)+SUMIF(Inputs!C:C,$C108,Inputs!BZ:BZ),"")</f>
        <v/>
      </c>
      <c r="Z108" s="20" t="str">
        <f>IFERROR((G108/G108)*SUMIF(Inputs!C:C,$C108,Inputs!BN:BN)+SUMIF(Inputs!C:C,$C108,Inputs!BW:BW)+SUMIF(Inputs!C:C,$C108,Inputs!CB:CB),"")</f>
        <v/>
      </c>
      <c r="AA108" s="38" t="str">
        <f>IFERROR((G108/G108)*SUMIF(Inputs!C:C,$C108,Inputs!BL:BL)+SUMIF(Inputs!C:C,$C108,Inputs!BU:BU)+SUMIF(Inputs!C:C,$C108,Inputs!CA:CA),"")</f>
        <v/>
      </c>
      <c r="AB108" s="20" t="str">
        <f>IFERROR((G108/G108)*SUMIF(Inputs!C:C,$C108,Inputs!BJ:BJ),"")</f>
        <v/>
      </c>
      <c r="AC108" s="50" t="str">
        <f t="shared" si="25"/>
        <v/>
      </c>
      <c r="AD108" s="20" t="str">
        <f>IFERROR((G108/G108)*SUMIF(Inputs!C:C,$C108,Inputs!CD:CD),"")</f>
        <v/>
      </c>
      <c r="AE108" s="20" t="str">
        <f>IFERROR((G108/G108)*SUMIF(Inputs!C:C,$C108,Inputs!BP:BP),"")</f>
        <v/>
      </c>
      <c r="AF108" s="55" t="str">
        <f>IFERROR(VLOOKUP($B108,Inputs!$B$14:$CF$112,9,FALSE),"")</f>
        <v/>
      </c>
      <c r="AG108" s="1"/>
    </row>
    <row r="109" spans="2:33" x14ac:dyDescent="0.3">
      <c r="B109" s="417" t="s">
        <v>3194</v>
      </c>
      <c r="C109" s="18" t="str">
        <f>IFERROR(VLOOKUP($B109,Inputs!$B$14:$CF$112,2,FALSE),"")</f>
        <v/>
      </c>
      <c r="D109" s="16" t="str">
        <f>IFERROR(VLOOKUP($B109,Inputs!$B$14:$CF$112,4,FALSE),"")</f>
        <v/>
      </c>
      <c r="E109" s="16" t="str">
        <f>IFERROR(VLOOKUP($B109,Inputs!$B$14:$CF$112,5,FALSE),"")</f>
        <v/>
      </c>
      <c r="F109" s="19" t="str">
        <f t="shared" si="13"/>
        <v/>
      </c>
      <c r="G109" s="19" t="str">
        <f>IFERROR(VLOOKUP($B109,Inputs!$B$14:$CF$112,6,FALSE),"")</f>
        <v/>
      </c>
      <c r="H109" s="19" t="str">
        <f>IFERROR(VLOOKUP($B109,Inputs!$B$14:$CF$112,7,FALSE),"")</f>
        <v/>
      </c>
      <c r="I109" s="19" t="str">
        <f>IFERROR(VLOOKUP($B109,Inputs!$B$14:$CF$112,8,FALSE),"")</f>
        <v/>
      </c>
      <c r="J109" s="28" t="str">
        <f>IFERROR((G109/(G109+H109))*SUMIF(Inputs!C:C,C109,Inputs!BK:BK)+SUMIF(Inputs!C:C,C109,Inputs!BT:BT)+SUMIF(Inputs!C:C,C109,Inputs!BY:BY)+SUMIF(Inputs!C:C,C109,Inputs!CF:CF),"")</f>
        <v/>
      </c>
      <c r="K109" s="20" t="str">
        <f>IFERROR((G109/G109)*SUMIF(Inputs!C:C,C109,Inputs!BK:BK)+SUMIF(Inputs!C:C,C109,Inputs!BT:BT)+SUMIF(Inputs!C:C,C109,Inputs!BY:BY)+SUMIF(Inputs!C:C,C109,Inputs!CF:CF),"")</f>
        <v/>
      </c>
      <c r="L109" s="46" t="str">
        <f t="shared" si="14"/>
        <v/>
      </c>
      <c r="M109" s="46" t="str">
        <f t="shared" si="15"/>
        <v/>
      </c>
      <c r="N109" s="44" t="str">
        <f>IFERROR((G109/G109)*SUMIF(Inputs!C:C,$C109,Inputs!BE:BE),"")</f>
        <v/>
      </c>
      <c r="O109" s="38" t="str">
        <f t="shared" si="16"/>
        <v/>
      </c>
      <c r="P109" s="38" t="str">
        <f t="shared" si="17"/>
        <v/>
      </c>
      <c r="Q109" s="51" t="str">
        <f t="shared" si="18"/>
        <v/>
      </c>
      <c r="R109" s="51" t="str">
        <f t="shared" si="19"/>
        <v/>
      </c>
      <c r="S109" s="51" t="str">
        <f t="shared" si="20"/>
        <v/>
      </c>
      <c r="T109" s="52" t="str">
        <f t="shared" si="21"/>
        <v/>
      </c>
      <c r="U109" s="51" t="str">
        <f t="shared" si="22"/>
        <v/>
      </c>
      <c r="V109" s="38" t="str">
        <f t="shared" si="23"/>
        <v/>
      </c>
      <c r="W109" s="38" t="str">
        <f t="shared" si="24"/>
        <v/>
      </c>
      <c r="X109" s="28" t="str">
        <f>IFERROR((G109/G109)*SUMIF(Inputs!C:C,$C109,Inputs!BO:BO),"")</f>
        <v/>
      </c>
      <c r="Y109" s="38" t="str">
        <f>IFERROR((G109/G109)*SUMIF(Inputs!C:C,$C109,Inputs!BM:BM)+SUMIF(Inputs!C:C,$C109,Inputs!BV:BV)+SUMIF(Inputs!C:C,$C109,Inputs!BZ:BZ),"")</f>
        <v/>
      </c>
      <c r="Z109" s="20" t="str">
        <f>IFERROR((G109/G109)*SUMIF(Inputs!C:C,$C109,Inputs!BN:BN)+SUMIF(Inputs!C:C,$C109,Inputs!BW:BW)+SUMIF(Inputs!C:C,$C109,Inputs!CB:CB),"")</f>
        <v/>
      </c>
      <c r="AA109" s="38" t="str">
        <f>IFERROR((G109/G109)*SUMIF(Inputs!C:C,$C109,Inputs!BL:BL)+SUMIF(Inputs!C:C,$C109,Inputs!BU:BU)+SUMIF(Inputs!C:C,$C109,Inputs!CA:CA),"")</f>
        <v/>
      </c>
      <c r="AB109" s="20" t="str">
        <f>IFERROR((G109/G109)*SUMIF(Inputs!C:C,$C109,Inputs!BJ:BJ),"")</f>
        <v/>
      </c>
      <c r="AC109" s="50" t="str">
        <f t="shared" si="25"/>
        <v/>
      </c>
      <c r="AD109" s="20" t="str">
        <f>IFERROR((G109/G109)*SUMIF(Inputs!C:C,$C109,Inputs!CD:CD),"")</f>
        <v/>
      </c>
      <c r="AE109" s="20" t="str">
        <f>IFERROR((G109/G109)*SUMIF(Inputs!C:C,$C109,Inputs!BP:BP),"")</f>
        <v/>
      </c>
      <c r="AF109" s="55" t="str">
        <f>IFERROR(VLOOKUP($B109,Inputs!$B$14:$CF$112,9,FALSE),"")</f>
        <v/>
      </c>
      <c r="AG109" s="1"/>
    </row>
    <row r="110" spans="2:33" x14ac:dyDescent="0.3">
      <c r="B110" s="417" t="s">
        <v>3195</v>
      </c>
      <c r="C110" s="18" t="str">
        <f>IFERROR(VLOOKUP($B110,Inputs!$B$14:$CF$112,2,FALSE),"")</f>
        <v/>
      </c>
      <c r="D110" s="16" t="str">
        <f>IFERROR(VLOOKUP($B110,Inputs!$B$14:$CF$112,4,FALSE),"")</f>
        <v/>
      </c>
      <c r="E110" s="16" t="str">
        <f>IFERROR(VLOOKUP($B110,Inputs!$B$14:$CF$112,5,FALSE),"")</f>
        <v/>
      </c>
      <c r="F110" s="19" t="str">
        <f t="shared" si="13"/>
        <v/>
      </c>
      <c r="G110" s="19" t="str">
        <f>IFERROR(VLOOKUP($B110,Inputs!$B$14:$CF$112,6,FALSE),"")</f>
        <v/>
      </c>
      <c r="H110" s="19" t="str">
        <f>IFERROR(VLOOKUP($B110,Inputs!$B$14:$CF$112,7,FALSE),"")</f>
        <v/>
      </c>
      <c r="I110" s="19" t="str">
        <f>IFERROR(VLOOKUP($B110,Inputs!$B$14:$CF$112,8,FALSE),"")</f>
        <v/>
      </c>
      <c r="J110" s="28" t="str">
        <f>IFERROR((G110/(G110+H110))*SUMIF(Inputs!C:C,C110,Inputs!BK:BK)+SUMIF(Inputs!C:C,C110,Inputs!BT:BT)+SUMIF(Inputs!C:C,C110,Inputs!BY:BY)+SUMIF(Inputs!C:C,C110,Inputs!CF:CF),"")</f>
        <v/>
      </c>
      <c r="K110" s="20" t="str">
        <f>IFERROR((G110/G110)*SUMIF(Inputs!C:C,C110,Inputs!BK:BK)+SUMIF(Inputs!C:C,C110,Inputs!BT:BT)+SUMIF(Inputs!C:C,C110,Inputs!BY:BY)+SUMIF(Inputs!C:C,C110,Inputs!CF:CF),"")</f>
        <v/>
      </c>
      <c r="L110" s="46" t="str">
        <f t="shared" si="14"/>
        <v/>
      </c>
      <c r="M110" s="46" t="str">
        <f t="shared" si="15"/>
        <v/>
      </c>
      <c r="N110" s="44" t="str">
        <f>IFERROR((G110/G110)*SUMIF(Inputs!C:C,$C110,Inputs!BE:BE),"")</f>
        <v/>
      </c>
      <c r="O110" s="38" t="str">
        <f t="shared" si="16"/>
        <v/>
      </c>
      <c r="P110" s="38" t="str">
        <f t="shared" si="17"/>
        <v/>
      </c>
      <c r="Q110" s="51" t="str">
        <f t="shared" si="18"/>
        <v/>
      </c>
      <c r="R110" s="51" t="str">
        <f t="shared" si="19"/>
        <v/>
      </c>
      <c r="S110" s="51" t="str">
        <f t="shared" si="20"/>
        <v/>
      </c>
      <c r="T110" s="52" t="str">
        <f t="shared" si="21"/>
        <v/>
      </c>
      <c r="U110" s="51" t="str">
        <f t="shared" si="22"/>
        <v/>
      </c>
      <c r="V110" s="38" t="str">
        <f t="shared" si="23"/>
        <v/>
      </c>
      <c r="W110" s="38" t="str">
        <f t="shared" si="24"/>
        <v/>
      </c>
      <c r="X110" s="28" t="str">
        <f>IFERROR((G110/G110)*SUMIF(Inputs!C:C,$C110,Inputs!BO:BO),"")</f>
        <v/>
      </c>
      <c r="Y110" s="38" t="str">
        <f>IFERROR((G110/G110)*SUMIF(Inputs!C:C,$C110,Inputs!BM:BM)+SUMIF(Inputs!C:C,$C110,Inputs!BV:BV)+SUMIF(Inputs!C:C,$C110,Inputs!BZ:BZ),"")</f>
        <v/>
      </c>
      <c r="Z110" s="20" t="str">
        <f>IFERROR((G110/G110)*SUMIF(Inputs!C:C,$C110,Inputs!BN:BN)+SUMIF(Inputs!C:C,$C110,Inputs!BW:BW)+SUMIF(Inputs!C:C,$C110,Inputs!CB:CB),"")</f>
        <v/>
      </c>
      <c r="AA110" s="38" t="str">
        <f>IFERROR((G110/G110)*SUMIF(Inputs!C:C,$C110,Inputs!BL:BL)+SUMIF(Inputs!C:C,$C110,Inputs!BU:BU)+SUMIF(Inputs!C:C,$C110,Inputs!CA:CA),"")</f>
        <v/>
      </c>
      <c r="AB110" s="20" t="str">
        <f>IFERROR((G110/G110)*SUMIF(Inputs!C:C,$C110,Inputs!BJ:BJ),"")</f>
        <v/>
      </c>
      <c r="AC110" s="50" t="str">
        <f t="shared" si="25"/>
        <v/>
      </c>
      <c r="AD110" s="20" t="str">
        <f>IFERROR((G110/G110)*SUMIF(Inputs!C:C,$C110,Inputs!CD:CD),"")</f>
        <v/>
      </c>
      <c r="AE110" s="20" t="str">
        <f>IFERROR((G110/G110)*SUMIF(Inputs!C:C,$C110,Inputs!BP:BP),"")</f>
        <v/>
      </c>
      <c r="AF110" s="55" t="str">
        <f>IFERROR(VLOOKUP($B110,Inputs!$B$14:$CF$112,9,FALSE),"")</f>
        <v/>
      </c>
      <c r="AG110" s="1"/>
    </row>
    <row r="111" spans="2:33" x14ac:dyDescent="0.3">
      <c r="B111" s="417" t="s">
        <v>3196</v>
      </c>
      <c r="C111" s="18" t="str">
        <f>IFERROR(VLOOKUP($B111,Inputs!$B$14:$CF$112,2,FALSE),"")</f>
        <v/>
      </c>
      <c r="D111" s="16" t="str">
        <f>IFERROR(VLOOKUP($B111,Inputs!$B$14:$CF$112,4,FALSE),"")</f>
        <v/>
      </c>
      <c r="E111" s="16" t="str">
        <f>IFERROR(VLOOKUP($B111,Inputs!$B$14:$CF$112,5,FALSE),"")</f>
        <v/>
      </c>
      <c r="F111" s="19" t="str">
        <f t="shared" si="13"/>
        <v/>
      </c>
      <c r="G111" s="19" t="str">
        <f>IFERROR(VLOOKUP($B111,Inputs!$B$14:$CF$112,6,FALSE),"")</f>
        <v/>
      </c>
      <c r="H111" s="19" t="str">
        <f>IFERROR(VLOOKUP($B111,Inputs!$B$14:$CF$112,7,FALSE),"")</f>
        <v/>
      </c>
      <c r="I111" s="19" t="str">
        <f>IFERROR(VLOOKUP($B111,Inputs!$B$14:$CF$112,8,FALSE),"")</f>
        <v/>
      </c>
      <c r="J111" s="28" t="str">
        <f>IFERROR((G111/(G111+H111))*SUMIF(Inputs!C:C,C111,Inputs!BK:BK)+SUMIF(Inputs!C:C,C111,Inputs!BT:BT)+SUMIF(Inputs!C:C,C111,Inputs!BY:BY)+SUMIF(Inputs!C:C,C111,Inputs!CF:CF),"")</f>
        <v/>
      </c>
      <c r="K111" s="20" t="str">
        <f>IFERROR((G111/G111)*SUMIF(Inputs!C:C,C111,Inputs!BK:BK)+SUMIF(Inputs!C:C,C111,Inputs!BT:BT)+SUMIF(Inputs!C:C,C111,Inputs!BY:BY)+SUMIF(Inputs!C:C,C111,Inputs!CF:CF),"")</f>
        <v/>
      </c>
      <c r="L111" s="46" t="str">
        <f t="shared" si="14"/>
        <v/>
      </c>
      <c r="M111" s="46" t="str">
        <f t="shared" si="15"/>
        <v/>
      </c>
      <c r="N111" s="44" t="str">
        <f>IFERROR((G111/G111)*SUMIF(Inputs!C:C,$C111,Inputs!BE:BE),"")</f>
        <v/>
      </c>
      <c r="O111" s="38" t="str">
        <f t="shared" si="16"/>
        <v/>
      </c>
      <c r="P111" s="38" t="str">
        <f t="shared" si="17"/>
        <v/>
      </c>
      <c r="Q111" s="51" t="str">
        <f t="shared" si="18"/>
        <v/>
      </c>
      <c r="R111" s="51" t="str">
        <f t="shared" si="19"/>
        <v/>
      </c>
      <c r="S111" s="51" t="str">
        <f t="shared" si="20"/>
        <v/>
      </c>
      <c r="T111" s="52" t="str">
        <f t="shared" si="21"/>
        <v/>
      </c>
      <c r="U111" s="51" t="str">
        <f t="shared" si="22"/>
        <v/>
      </c>
      <c r="V111" s="38" t="str">
        <f t="shared" si="23"/>
        <v/>
      </c>
      <c r="W111" s="38" t="str">
        <f t="shared" si="24"/>
        <v/>
      </c>
      <c r="X111" s="28" t="str">
        <f>IFERROR((G111/G111)*SUMIF(Inputs!C:C,$C111,Inputs!BO:BO),"")</f>
        <v/>
      </c>
      <c r="Y111" s="38" t="str">
        <f>IFERROR((G111/G111)*SUMIF(Inputs!C:C,$C111,Inputs!BM:BM)+SUMIF(Inputs!C:C,$C111,Inputs!BV:BV)+SUMIF(Inputs!C:C,$C111,Inputs!BZ:BZ),"")</f>
        <v/>
      </c>
      <c r="Z111" s="20" t="str">
        <f>IFERROR((G111/G111)*SUMIF(Inputs!C:C,$C111,Inputs!BN:BN)+SUMIF(Inputs!C:C,$C111,Inputs!BW:BW)+SUMIF(Inputs!C:C,$C111,Inputs!CB:CB),"")</f>
        <v/>
      </c>
      <c r="AA111" s="38" t="str">
        <f>IFERROR((G111/G111)*SUMIF(Inputs!C:C,$C111,Inputs!BL:BL)+SUMIF(Inputs!C:C,$C111,Inputs!BU:BU)+SUMIF(Inputs!C:C,$C111,Inputs!CA:CA),"")</f>
        <v/>
      </c>
      <c r="AB111" s="20" t="str">
        <f>IFERROR((G111/G111)*SUMIF(Inputs!C:C,$C111,Inputs!BJ:BJ),"")</f>
        <v/>
      </c>
      <c r="AC111" s="50" t="str">
        <f t="shared" si="25"/>
        <v/>
      </c>
      <c r="AD111" s="20" t="str">
        <f>IFERROR((G111/G111)*SUMIF(Inputs!C:C,$C111,Inputs!CD:CD),"")</f>
        <v/>
      </c>
      <c r="AE111" s="20" t="str">
        <f>IFERROR((G111/G111)*SUMIF(Inputs!C:C,$C111,Inputs!BP:BP),"")</f>
        <v/>
      </c>
      <c r="AF111" s="55" t="str">
        <f>IFERROR(VLOOKUP($B111,Inputs!$B$14:$CF$112,9,FALSE),"")</f>
        <v/>
      </c>
      <c r="AG111" s="1"/>
    </row>
    <row r="112" spans="2:33" x14ac:dyDescent="0.3">
      <c r="B112" s="417" t="s">
        <v>3197</v>
      </c>
      <c r="C112" s="18" t="str">
        <f>IFERROR(VLOOKUP($B112,Inputs!$B$14:$CF$112,2,FALSE),"")</f>
        <v/>
      </c>
      <c r="D112" s="16" t="str">
        <f>IFERROR(VLOOKUP($B112,Inputs!$B$14:$CF$112,4,FALSE),"")</f>
        <v/>
      </c>
      <c r="E112" s="16" t="str">
        <f>IFERROR(VLOOKUP($B112,Inputs!$B$14:$CF$112,5,FALSE),"")</f>
        <v/>
      </c>
      <c r="F112" s="19" t="str">
        <f t="shared" si="13"/>
        <v/>
      </c>
      <c r="G112" s="19" t="str">
        <f>IFERROR(VLOOKUP($B112,Inputs!$B$14:$CF$112,6,FALSE),"")</f>
        <v/>
      </c>
      <c r="H112" s="19" t="str">
        <f>IFERROR(VLOOKUP($B112,Inputs!$B$14:$CF$112,7,FALSE),"")</f>
        <v/>
      </c>
      <c r="I112" s="19" t="str">
        <f>IFERROR(VLOOKUP($B112,Inputs!$B$14:$CF$112,8,FALSE),"")</f>
        <v/>
      </c>
      <c r="J112" s="28" t="str">
        <f>IFERROR((G112/(G112+H112))*SUMIF(Inputs!C:C,C112,Inputs!BK:BK)+SUMIF(Inputs!C:C,C112,Inputs!BT:BT)+SUMIF(Inputs!C:C,C112,Inputs!BY:BY)+SUMIF(Inputs!C:C,C112,Inputs!CF:CF),"")</f>
        <v/>
      </c>
      <c r="K112" s="20" t="str">
        <f>IFERROR((G112/G112)*SUMIF(Inputs!C:C,C112,Inputs!BK:BK)+SUMIF(Inputs!C:C,C112,Inputs!BT:BT)+SUMIF(Inputs!C:C,C112,Inputs!BY:BY)+SUMIF(Inputs!C:C,C112,Inputs!CF:CF),"")</f>
        <v/>
      </c>
      <c r="L112" s="46" t="str">
        <f t="shared" si="14"/>
        <v/>
      </c>
      <c r="M112" s="46" t="str">
        <f t="shared" si="15"/>
        <v/>
      </c>
      <c r="N112" s="44" t="str">
        <f>IFERROR((G112/G112)*SUMIF(Inputs!C:C,$C112,Inputs!BE:BE),"")</f>
        <v/>
      </c>
      <c r="O112" s="38" t="str">
        <f t="shared" si="16"/>
        <v/>
      </c>
      <c r="P112" s="38" t="str">
        <f t="shared" si="17"/>
        <v/>
      </c>
      <c r="Q112" s="51" t="str">
        <f t="shared" si="18"/>
        <v/>
      </c>
      <c r="R112" s="51" t="str">
        <f t="shared" si="19"/>
        <v/>
      </c>
      <c r="S112" s="51" t="str">
        <f t="shared" si="20"/>
        <v/>
      </c>
      <c r="T112" s="52" t="str">
        <f t="shared" si="21"/>
        <v/>
      </c>
      <c r="U112" s="51" t="str">
        <f t="shared" si="22"/>
        <v/>
      </c>
      <c r="V112" s="38" t="str">
        <f t="shared" si="23"/>
        <v/>
      </c>
      <c r="W112" s="38" t="str">
        <f t="shared" si="24"/>
        <v/>
      </c>
      <c r="X112" s="28" t="str">
        <f>IFERROR((G112/G112)*SUMIF(Inputs!C:C,$C112,Inputs!BO:BO),"")</f>
        <v/>
      </c>
      <c r="Y112" s="38" t="str">
        <f>IFERROR((G112/G112)*SUMIF(Inputs!C:C,$C112,Inputs!BM:BM)+SUMIF(Inputs!C:C,$C112,Inputs!BV:BV)+SUMIF(Inputs!C:C,$C112,Inputs!BZ:BZ),"")</f>
        <v/>
      </c>
      <c r="Z112" s="20" t="str">
        <f>IFERROR((G112/G112)*SUMIF(Inputs!C:C,$C112,Inputs!BN:BN)+SUMIF(Inputs!C:C,$C112,Inputs!BW:BW)+SUMIF(Inputs!C:C,$C112,Inputs!CB:CB),"")</f>
        <v/>
      </c>
      <c r="AA112" s="38" t="str">
        <f>IFERROR((G112/G112)*SUMIF(Inputs!C:C,$C112,Inputs!BL:BL)+SUMIF(Inputs!C:C,$C112,Inputs!BU:BU)+SUMIF(Inputs!C:C,$C112,Inputs!CA:CA),"")</f>
        <v/>
      </c>
      <c r="AB112" s="20" t="str">
        <f>IFERROR((G112/G112)*SUMIF(Inputs!C:C,$C112,Inputs!BJ:BJ),"")</f>
        <v/>
      </c>
      <c r="AC112" s="50" t="str">
        <f t="shared" si="25"/>
        <v/>
      </c>
      <c r="AD112" s="20" t="str">
        <f>IFERROR((G112/G112)*SUMIF(Inputs!C:C,$C112,Inputs!CD:CD),"")</f>
        <v/>
      </c>
      <c r="AE112" s="20" t="str">
        <f>IFERROR((G112/G112)*SUMIF(Inputs!C:C,$C112,Inputs!BP:BP),"")</f>
        <v/>
      </c>
      <c r="AF112" s="55" t="str">
        <f>IFERROR(VLOOKUP($B112,Inputs!$B$14:$CF$112,9,FALSE),"")</f>
        <v/>
      </c>
      <c r="AG112" s="1"/>
    </row>
    <row r="113" spans="4:11" x14ac:dyDescent="0.3">
      <c r="D113" s="8"/>
      <c r="E113" s="8"/>
      <c r="K113" s="14"/>
    </row>
    <row r="114" spans="4:11" x14ac:dyDescent="0.3">
      <c r="D114" s="8"/>
      <c r="E114" s="8"/>
      <c r="K114" s="14"/>
    </row>
    <row r="115" spans="4:11" x14ac:dyDescent="0.3">
      <c r="D115" s="8"/>
      <c r="E115" s="8"/>
      <c r="K115" s="14"/>
    </row>
    <row r="116" spans="4:11" x14ac:dyDescent="0.3">
      <c r="D116" s="8"/>
      <c r="E116" s="8"/>
      <c r="K116" s="14"/>
    </row>
    <row r="117" spans="4:11" x14ac:dyDescent="0.3">
      <c r="D117" s="8"/>
      <c r="E117" s="8"/>
      <c r="K117" s="14"/>
    </row>
    <row r="118" spans="4:11" x14ac:dyDescent="0.3">
      <c r="D118" s="8"/>
      <c r="E118" s="8"/>
      <c r="K118" s="14"/>
    </row>
    <row r="119" spans="4:11" x14ac:dyDescent="0.3">
      <c r="D119" s="8"/>
      <c r="E119" s="8"/>
      <c r="K119" s="14"/>
    </row>
    <row r="120" spans="4:11" x14ac:dyDescent="0.3">
      <c r="D120" s="8"/>
      <c r="E120" s="8"/>
      <c r="K120" s="14"/>
    </row>
    <row r="121" spans="4:11" x14ac:dyDescent="0.3">
      <c r="D121" s="8"/>
      <c r="E121" s="8"/>
      <c r="K121" s="14"/>
    </row>
    <row r="122" spans="4:11" x14ac:dyDescent="0.3">
      <c r="D122" s="8"/>
      <c r="E122" s="8"/>
      <c r="K122" s="14"/>
    </row>
    <row r="123" spans="4:11" x14ac:dyDescent="0.3">
      <c r="D123" s="8"/>
      <c r="E123" s="8"/>
      <c r="K123" s="14"/>
    </row>
    <row r="124" spans="4:11" x14ac:dyDescent="0.3">
      <c r="D124" s="8"/>
      <c r="E124" s="8"/>
      <c r="K124" s="14"/>
    </row>
    <row r="125" spans="4:11" x14ac:dyDescent="0.3">
      <c r="D125" s="8"/>
      <c r="E125" s="8"/>
      <c r="K125" s="14"/>
    </row>
    <row r="126" spans="4:11" x14ac:dyDescent="0.3">
      <c r="D126" s="8"/>
      <c r="E126" s="8"/>
      <c r="K126" s="14"/>
    </row>
    <row r="127" spans="4:11" x14ac:dyDescent="0.3">
      <c r="D127" s="8"/>
      <c r="E127" s="8"/>
      <c r="K127" s="14"/>
    </row>
    <row r="128" spans="4:11" x14ac:dyDescent="0.3">
      <c r="D128" s="8"/>
      <c r="E128" s="8"/>
      <c r="K128" s="14"/>
    </row>
    <row r="129" spans="4:11" x14ac:dyDescent="0.3">
      <c r="D129" s="8"/>
      <c r="E129" s="8"/>
      <c r="K129" s="14"/>
    </row>
    <row r="130" spans="4:11" x14ac:dyDescent="0.3">
      <c r="D130" s="8"/>
      <c r="E130" s="8"/>
      <c r="K130" s="14"/>
    </row>
    <row r="131" spans="4:11" x14ac:dyDescent="0.3">
      <c r="D131" s="8"/>
      <c r="E131" s="8"/>
      <c r="K131" s="14"/>
    </row>
    <row r="132" spans="4:11" x14ac:dyDescent="0.3">
      <c r="D132" s="8"/>
      <c r="E132" s="8"/>
      <c r="K132" s="14"/>
    </row>
    <row r="133" spans="4:11" x14ac:dyDescent="0.3">
      <c r="D133" s="8"/>
      <c r="E133" s="8"/>
      <c r="K133" s="14"/>
    </row>
    <row r="134" spans="4:11" x14ac:dyDescent="0.3">
      <c r="D134" s="8"/>
      <c r="E134" s="8"/>
      <c r="K134" s="14"/>
    </row>
    <row r="135" spans="4:11" x14ac:dyDescent="0.3">
      <c r="D135" s="8"/>
      <c r="E135" s="8"/>
      <c r="K135" s="14"/>
    </row>
    <row r="136" spans="4:11" x14ac:dyDescent="0.3">
      <c r="D136" s="8"/>
      <c r="E136" s="8"/>
      <c r="K136" s="14"/>
    </row>
    <row r="137" spans="4:11" x14ac:dyDescent="0.3">
      <c r="D137" s="8"/>
      <c r="E137" s="8"/>
      <c r="K137" s="14"/>
    </row>
    <row r="138" spans="4:11" x14ac:dyDescent="0.3">
      <c r="D138" s="8"/>
      <c r="E138" s="8"/>
      <c r="K138" s="14"/>
    </row>
    <row r="139" spans="4:11" x14ac:dyDescent="0.3">
      <c r="D139" s="8"/>
      <c r="E139" s="8"/>
      <c r="K139" s="14"/>
    </row>
    <row r="140" spans="4:11" x14ac:dyDescent="0.3">
      <c r="D140" s="8"/>
      <c r="E140" s="8"/>
      <c r="K140" s="14"/>
    </row>
    <row r="141" spans="4:11" x14ac:dyDescent="0.3">
      <c r="D141" s="8"/>
      <c r="E141" s="8"/>
      <c r="K141" s="14"/>
    </row>
    <row r="142" spans="4:11" x14ac:dyDescent="0.3">
      <c r="D142" s="8"/>
      <c r="E142" s="8"/>
      <c r="K142" s="14"/>
    </row>
    <row r="143" spans="4:11" x14ac:dyDescent="0.3">
      <c r="D143" s="8"/>
      <c r="E143" s="8"/>
      <c r="K143" s="14"/>
    </row>
    <row r="144" spans="4:11" x14ac:dyDescent="0.3">
      <c r="D144" s="8"/>
      <c r="E144" s="8"/>
      <c r="K144" s="14"/>
    </row>
    <row r="145" spans="4:11" x14ac:dyDescent="0.3">
      <c r="D145" s="8"/>
      <c r="E145" s="8"/>
      <c r="K145" s="14"/>
    </row>
    <row r="146" spans="4:11" x14ac:dyDescent="0.3">
      <c r="D146" s="8"/>
      <c r="E146" s="8"/>
      <c r="K146" s="14"/>
    </row>
    <row r="147" spans="4:11" x14ac:dyDescent="0.3">
      <c r="D147" s="8"/>
      <c r="E147" s="8"/>
      <c r="K147" s="14"/>
    </row>
    <row r="148" spans="4:11" x14ac:dyDescent="0.3">
      <c r="D148" s="8"/>
      <c r="E148" s="8"/>
      <c r="K148" s="14"/>
    </row>
    <row r="149" spans="4:11" x14ac:dyDescent="0.3">
      <c r="D149" s="8"/>
      <c r="E149" s="8"/>
      <c r="K149" s="14"/>
    </row>
    <row r="150" spans="4:11" x14ac:dyDescent="0.3">
      <c r="D150" s="8"/>
      <c r="E150" s="8"/>
      <c r="K150" s="14"/>
    </row>
    <row r="151" spans="4:11" x14ac:dyDescent="0.3">
      <c r="D151" s="8"/>
      <c r="E151" s="8"/>
      <c r="K151" s="14"/>
    </row>
    <row r="152" spans="4:11" x14ac:dyDescent="0.3">
      <c r="D152" s="8"/>
      <c r="E152" s="8"/>
      <c r="K152" s="14"/>
    </row>
    <row r="153" spans="4:11" x14ac:dyDescent="0.3">
      <c r="D153" s="8"/>
      <c r="E153" s="8"/>
      <c r="K153" s="14"/>
    </row>
    <row r="154" spans="4:11" x14ac:dyDescent="0.3">
      <c r="D154" s="8"/>
      <c r="E154" s="8"/>
      <c r="K154" s="14"/>
    </row>
    <row r="155" spans="4:11" x14ac:dyDescent="0.3">
      <c r="D155" s="8"/>
      <c r="E155" s="8"/>
      <c r="K155" s="14"/>
    </row>
    <row r="156" spans="4:11" x14ac:dyDescent="0.3">
      <c r="D156" s="8"/>
      <c r="E156" s="8"/>
      <c r="K156" s="14"/>
    </row>
    <row r="157" spans="4:11" x14ac:dyDescent="0.3">
      <c r="D157" s="8"/>
      <c r="E157" s="8"/>
      <c r="K157" s="14"/>
    </row>
    <row r="158" spans="4:11" x14ac:dyDescent="0.3">
      <c r="D158" s="8"/>
      <c r="E158" s="8"/>
      <c r="K158" s="14"/>
    </row>
    <row r="159" spans="4:11" x14ac:dyDescent="0.3">
      <c r="D159" s="8"/>
      <c r="E159" s="8"/>
      <c r="K159" s="14"/>
    </row>
    <row r="160" spans="4:11" x14ac:dyDescent="0.3">
      <c r="D160" s="8"/>
      <c r="E160" s="8"/>
      <c r="K160" s="14"/>
    </row>
    <row r="161" spans="4:11" x14ac:dyDescent="0.3">
      <c r="D161" s="8"/>
      <c r="E161" s="8"/>
      <c r="K161" s="14"/>
    </row>
    <row r="162" spans="4:11" x14ac:dyDescent="0.3">
      <c r="D162" s="8"/>
      <c r="E162" s="8"/>
      <c r="K162" s="14"/>
    </row>
    <row r="163" spans="4:11" x14ac:dyDescent="0.3">
      <c r="D163" s="8"/>
      <c r="E163" s="8"/>
      <c r="K163" s="14"/>
    </row>
    <row r="164" spans="4:11" x14ac:dyDescent="0.3">
      <c r="D164" s="8"/>
      <c r="E164" s="8"/>
      <c r="K164" s="14"/>
    </row>
    <row r="165" spans="4:11" x14ac:dyDescent="0.3">
      <c r="D165" s="8"/>
      <c r="E165" s="8"/>
      <c r="K165" s="14"/>
    </row>
    <row r="166" spans="4:11" x14ac:dyDescent="0.3">
      <c r="D166" s="8"/>
      <c r="E166" s="8"/>
      <c r="K166" s="14"/>
    </row>
    <row r="167" spans="4:11" x14ac:dyDescent="0.3">
      <c r="D167" s="8"/>
      <c r="E167" s="8"/>
      <c r="K167" s="14"/>
    </row>
    <row r="168" spans="4:11" x14ac:dyDescent="0.3">
      <c r="D168" s="8"/>
      <c r="E168" s="8"/>
      <c r="K168" s="14"/>
    </row>
    <row r="169" spans="4:11" x14ac:dyDescent="0.3">
      <c r="D169" s="8"/>
      <c r="E169" s="8"/>
      <c r="K169" s="14"/>
    </row>
    <row r="170" spans="4:11" x14ac:dyDescent="0.3">
      <c r="D170" s="8"/>
      <c r="E170" s="8"/>
      <c r="K170" s="14"/>
    </row>
    <row r="171" spans="4:11" x14ac:dyDescent="0.3">
      <c r="D171" s="8"/>
      <c r="E171" s="8"/>
      <c r="K171" s="14"/>
    </row>
    <row r="172" spans="4:11" x14ac:dyDescent="0.3">
      <c r="D172" s="8"/>
      <c r="E172" s="8"/>
      <c r="K172" s="14"/>
    </row>
    <row r="173" spans="4:11" x14ac:dyDescent="0.3">
      <c r="D173" s="8"/>
      <c r="E173" s="8"/>
      <c r="K173" s="14"/>
    </row>
    <row r="174" spans="4:11" x14ac:dyDescent="0.3">
      <c r="D174" s="8"/>
      <c r="E174" s="8"/>
      <c r="K174" s="14"/>
    </row>
    <row r="175" spans="4:11" x14ac:dyDescent="0.3">
      <c r="D175" s="8"/>
      <c r="E175" s="8"/>
      <c r="K175" s="14"/>
    </row>
    <row r="176" spans="4:11" x14ac:dyDescent="0.3">
      <c r="D176" s="8"/>
      <c r="E176" s="8"/>
      <c r="K176" s="14"/>
    </row>
    <row r="177" spans="4:11" x14ac:dyDescent="0.3">
      <c r="D177" s="8"/>
      <c r="E177" s="8"/>
      <c r="K177" s="14"/>
    </row>
    <row r="178" spans="4:11" x14ac:dyDescent="0.3">
      <c r="D178" s="8"/>
      <c r="E178" s="8"/>
      <c r="K178" s="14"/>
    </row>
    <row r="179" spans="4:11" x14ac:dyDescent="0.3">
      <c r="D179" s="8"/>
      <c r="E179" s="8"/>
      <c r="K179" s="14"/>
    </row>
    <row r="180" spans="4:11" x14ac:dyDescent="0.3">
      <c r="D180" s="8"/>
      <c r="E180" s="8"/>
      <c r="K180" s="14"/>
    </row>
    <row r="181" spans="4:11" x14ac:dyDescent="0.3">
      <c r="D181" s="8"/>
      <c r="E181" s="8"/>
      <c r="K181" s="14"/>
    </row>
    <row r="182" spans="4:11" x14ac:dyDescent="0.3">
      <c r="D182" s="8"/>
      <c r="E182" s="8"/>
      <c r="K182" s="14"/>
    </row>
    <row r="183" spans="4:11" x14ac:dyDescent="0.3">
      <c r="D183" s="8"/>
      <c r="E183" s="8"/>
      <c r="K183" s="14"/>
    </row>
    <row r="184" spans="4:11" x14ac:dyDescent="0.3">
      <c r="D184" s="8"/>
      <c r="E184" s="8"/>
      <c r="K184" s="14"/>
    </row>
    <row r="185" spans="4:11" x14ac:dyDescent="0.3">
      <c r="D185" s="8"/>
      <c r="E185" s="8"/>
      <c r="K185" s="14"/>
    </row>
    <row r="186" spans="4:11" x14ac:dyDescent="0.3">
      <c r="D186" s="8"/>
      <c r="E186" s="8"/>
      <c r="K186" s="14"/>
    </row>
    <row r="187" spans="4:11" x14ac:dyDescent="0.3">
      <c r="D187" s="8"/>
      <c r="E187" s="8"/>
      <c r="K187" s="14"/>
    </row>
    <row r="188" spans="4:11" x14ac:dyDescent="0.3">
      <c r="D188" s="8"/>
      <c r="E188" s="8"/>
      <c r="K188" s="14"/>
    </row>
    <row r="189" spans="4:11" x14ac:dyDescent="0.3">
      <c r="D189" s="8"/>
      <c r="E189" s="8"/>
      <c r="K189" s="14"/>
    </row>
    <row r="190" spans="4:11" x14ac:dyDescent="0.3">
      <c r="D190" s="8"/>
      <c r="E190" s="8"/>
      <c r="K190" s="14"/>
    </row>
    <row r="191" spans="4:11" x14ac:dyDescent="0.3">
      <c r="D191" s="8"/>
      <c r="E191" s="8"/>
      <c r="K191" s="14"/>
    </row>
    <row r="192" spans="4:11" x14ac:dyDescent="0.3">
      <c r="D192" s="8"/>
      <c r="E192" s="8"/>
      <c r="K192" s="14"/>
    </row>
    <row r="193" spans="4:11" x14ac:dyDescent="0.3">
      <c r="D193" s="8"/>
      <c r="E193" s="8"/>
      <c r="K193" s="14"/>
    </row>
    <row r="194" spans="4:11" x14ac:dyDescent="0.3">
      <c r="D194" s="8"/>
      <c r="E194" s="8"/>
      <c r="K194" s="14"/>
    </row>
    <row r="195" spans="4:11" x14ac:dyDescent="0.3">
      <c r="D195" s="8"/>
      <c r="E195" s="8"/>
      <c r="K195" s="14"/>
    </row>
    <row r="196" spans="4:11" x14ac:dyDescent="0.3">
      <c r="D196" s="8"/>
      <c r="E196" s="8"/>
      <c r="K196" s="14"/>
    </row>
    <row r="197" spans="4:11" x14ac:dyDescent="0.3">
      <c r="D197" s="8"/>
      <c r="E197" s="8"/>
      <c r="K197" s="14"/>
    </row>
    <row r="198" spans="4:11" x14ac:dyDescent="0.3">
      <c r="D198" s="8"/>
      <c r="E198" s="8"/>
      <c r="K198" s="14"/>
    </row>
    <row r="199" spans="4:11" x14ac:dyDescent="0.3">
      <c r="D199" s="8"/>
      <c r="E199" s="8"/>
      <c r="K199" s="14"/>
    </row>
    <row r="200" spans="4:11" x14ac:dyDescent="0.3">
      <c r="D200" s="8"/>
      <c r="E200" s="8"/>
      <c r="K200" s="14"/>
    </row>
    <row r="201" spans="4:11" x14ac:dyDescent="0.3">
      <c r="D201" s="8"/>
      <c r="E201" s="8"/>
      <c r="K201" s="14"/>
    </row>
    <row r="202" spans="4:11" x14ac:dyDescent="0.3">
      <c r="D202" s="8"/>
      <c r="E202" s="8"/>
      <c r="K202" s="14"/>
    </row>
    <row r="203" spans="4:11" x14ac:dyDescent="0.3">
      <c r="D203" s="8"/>
      <c r="E203" s="8"/>
      <c r="K203" s="14"/>
    </row>
    <row r="204" spans="4:11" x14ac:dyDescent="0.3">
      <c r="D204" s="8"/>
      <c r="E204" s="8"/>
      <c r="K204" s="14"/>
    </row>
    <row r="205" spans="4:11" x14ac:dyDescent="0.3">
      <c r="D205" s="8"/>
      <c r="E205" s="8"/>
      <c r="K205" s="14"/>
    </row>
    <row r="206" spans="4:11" x14ac:dyDescent="0.3">
      <c r="D206" s="8"/>
      <c r="E206" s="8"/>
      <c r="K206" s="14"/>
    </row>
    <row r="207" spans="4:11" x14ac:dyDescent="0.3">
      <c r="D207" s="8"/>
      <c r="E207" s="8"/>
      <c r="K207" s="14"/>
    </row>
    <row r="208" spans="4:11" x14ac:dyDescent="0.3">
      <c r="D208" s="8"/>
      <c r="E208" s="8"/>
      <c r="K208" s="14"/>
    </row>
    <row r="209" spans="4:11" x14ac:dyDescent="0.3">
      <c r="D209" s="8"/>
      <c r="E209" s="8"/>
      <c r="K209" s="14"/>
    </row>
    <row r="210" spans="4:11" x14ac:dyDescent="0.3">
      <c r="D210" s="8"/>
      <c r="E210" s="8"/>
      <c r="K210" s="14"/>
    </row>
    <row r="211" spans="4:11" x14ac:dyDescent="0.3">
      <c r="D211" s="8"/>
      <c r="E211" s="8"/>
      <c r="K211" s="14"/>
    </row>
    <row r="212" spans="4:11" x14ac:dyDescent="0.3">
      <c r="D212" s="8"/>
      <c r="E212" s="8"/>
      <c r="K212" s="14"/>
    </row>
    <row r="213" spans="4:11" x14ac:dyDescent="0.3">
      <c r="D213" s="8"/>
      <c r="E213" s="8"/>
      <c r="K213" s="14"/>
    </row>
    <row r="214" spans="4:11" x14ac:dyDescent="0.3">
      <c r="D214" s="8"/>
      <c r="E214" s="8"/>
      <c r="K214" s="14"/>
    </row>
    <row r="215" spans="4:11" x14ac:dyDescent="0.3">
      <c r="D215" s="8"/>
      <c r="E215" s="8"/>
      <c r="K215" s="14"/>
    </row>
  </sheetData>
  <sheetProtection algorithmName="SHA-512" hashValue="r8bIwLUcTYIwI6TtS7FsLfv1DlBpm0zZUEhgk9YEzIGsZyzwrItrlRxncUPWUazOA8jn2tuZ4AMbBv3WpABczg==" saltValue="O5evMfbVLOpvBVIL+2JLSw==" spinCount="100000" sheet="1" objects="1" scenarios="1"/>
  <phoneticPr fontId="37" type="noConversion"/>
  <pageMargins left="0.7" right="0.7" top="0.98479166666666662" bottom="0.75" header="0.3" footer="0.3"/>
  <pageSetup scale="29" fitToHeight="0" orientation="landscape" r:id="rId1"/>
  <headerFooter>
    <oddFooter>&amp;L&amp;"Arial,Regular"&amp;12&amp;K000000August 28, 2020&amp;C&amp;"Arial,Regular"&amp;12Page &amp;P of &amp;N&amp;R&amp;"Arial,Regular"&amp;12&amp;K000000&amp;A</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97"/>
  <sheetViews>
    <sheetView showGridLines="0" zoomScaleNormal="100" workbookViewId="0">
      <selection activeCell="F101" sqref="F101"/>
    </sheetView>
  </sheetViews>
  <sheetFormatPr defaultColWidth="9.109375" defaultRowHeight="13.8" x14ac:dyDescent="0.25"/>
  <cols>
    <col min="1" max="1" width="2.88671875" style="313" customWidth="1"/>
    <col min="2" max="2" width="28.44140625" style="313" customWidth="1"/>
    <col min="3" max="3" width="25.109375" style="313" customWidth="1"/>
    <col min="4" max="4" width="16.5546875" style="313" customWidth="1"/>
    <col min="5" max="5" width="10.109375" style="313" bestFit="1" customWidth="1"/>
    <col min="6" max="6" width="22.33203125" style="313" bestFit="1" customWidth="1"/>
    <col min="7" max="7" width="22.33203125" style="313" customWidth="1"/>
    <col min="8" max="8" width="11" style="313" bestFit="1" customWidth="1"/>
    <col min="9" max="9" width="10.109375" style="313" bestFit="1" customWidth="1"/>
    <col min="10" max="10" width="9.6640625" style="313" bestFit="1" customWidth="1"/>
    <col min="11" max="11" width="16.5546875" style="313" bestFit="1" customWidth="1"/>
    <col min="12" max="16384" width="9.109375" style="313"/>
  </cols>
  <sheetData>
    <row r="1" spans="1:17" ht="18.75" customHeight="1" x14ac:dyDescent="0.25">
      <c r="B1" s="314"/>
      <c r="C1" s="314"/>
      <c r="D1" s="314"/>
      <c r="E1" s="315" t="s">
        <v>0</v>
      </c>
      <c r="F1" s="314"/>
      <c r="G1" s="314"/>
      <c r="H1" s="314"/>
      <c r="I1" s="314"/>
    </row>
    <row r="2" spans="1:17" ht="15" customHeight="1" x14ac:dyDescent="0.25">
      <c r="B2" s="316"/>
      <c r="C2" s="316"/>
      <c r="D2" s="316"/>
      <c r="E2" s="317"/>
      <c r="F2" s="316"/>
      <c r="G2" s="316"/>
      <c r="H2" s="316"/>
      <c r="I2" s="316"/>
    </row>
    <row r="3" spans="1:17" ht="18.75" customHeight="1" x14ac:dyDescent="0.25">
      <c r="B3" s="314"/>
      <c r="C3" s="314"/>
      <c r="D3" s="314"/>
      <c r="E3" s="315" t="s">
        <v>13</v>
      </c>
      <c r="F3" s="314"/>
      <c r="G3" s="314"/>
      <c r="H3" s="314"/>
      <c r="I3" s="314"/>
    </row>
    <row r="4" spans="1:17" ht="18.75" customHeight="1" x14ac:dyDescent="0.25">
      <c r="B4" s="318"/>
      <c r="C4" s="318"/>
      <c r="D4" s="318"/>
      <c r="E4" s="319" t="s">
        <v>14</v>
      </c>
      <c r="F4" s="318"/>
      <c r="G4" s="318"/>
      <c r="H4" s="318"/>
      <c r="I4" s="318"/>
    </row>
    <row r="5" spans="1:17" ht="15" customHeight="1" x14ac:dyDescent="0.25">
      <c r="B5" s="316"/>
      <c r="C5" s="316"/>
      <c r="D5" s="316"/>
      <c r="E5" s="317"/>
      <c r="F5" s="316"/>
      <c r="G5" s="316"/>
      <c r="H5" s="316"/>
      <c r="I5" s="316"/>
    </row>
    <row r="6" spans="1:17" ht="18.75" customHeight="1" x14ac:dyDescent="0.25">
      <c r="B6" s="314"/>
      <c r="C6" s="314"/>
      <c r="D6" s="314"/>
      <c r="E6" s="315" t="s">
        <v>1</v>
      </c>
      <c r="F6" s="314"/>
      <c r="G6" s="314"/>
      <c r="H6" s="314"/>
      <c r="I6" s="314"/>
    </row>
    <row r="7" spans="1:17" ht="15" customHeight="1" x14ac:dyDescent="0.25"/>
    <row r="8" spans="1:17" ht="15" customHeight="1" x14ac:dyDescent="0.3">
      <c r="A8" s="320"/>
    </row>
    <row r="9" spans="1:17" ht="42" thickBot="1" x14ac:dyDescent="0.3">
      <c r="B9" s="321" t="s">
        <v>150</v>
      </c>
      <c r="C9" s="322">
        <v>30</v>
      </c>
      <c r="D9" s="323" t="s">
        <v>151</v>
      </c>
      <c r="F9" s="455" t="s">
        <v>3076</v>
      </c>
      <c r="G9" s="456" t="s">
        <v>142</v>
      </c>
      <c r="H9" s="457" t="s">
        <v>2332</v>
      </c>
      <c r="I9" s="458" t="s">
        <v>2333</v>
      </c>
      <c r="J9" s="459" t="s">
        <v>2276</v>
      </c>
      <c r="K9" s="460" t="s">
        <v>16</v>
      </c>
    </row>
    <row r="10" spans="1:17" ht="15" customHeight="1" thickTop="1" x14ac:dyDescent="0.25">
      <c r="F10" s="324" t="s">
        <v>84</v>
      </c>
      <c r="G10" s="325" t="s">
        <v>143</v>
      </c>
      <c r="H10" s="326">
        <v>22012.130594107144</v>
      </c>
      <c r="I10" s="327">
        <v>26818.150967687328</v>
      </c>
      <c r="J10" s="328" t="s">
        <v>2231</v>
      </c>
      <c r="K10" s="414" t="s">
        <v>84</v>
      </c>
    </row>
    <row r="11" spans="1:17" ht="15" customHeight="1" thickBot="1" x14ac:dyDescent="0.3">
      <c r="A11" s="329"/>
      <c r="B11" s="461" t="s">
        <v>21</v>
      </c>
      <c r="C11" s="463" t="s">
        <v>58</v>
      </c>
      <c r="D11" s="462" t="s">
        <v>83</v>
      </c>
      <c r="F11" s="330" t="s">
        <v>85</v>
      </c>
      <c r="G11" s="331" t="s">
        <v>2191</v>
      </c>
      <c r="H11" s="332">
        <v>9878.2901156896314</v>
      </c>
      <c r="I11" s="333">
        <v>47126.671653417361</v>
      </c>
      <c r="J11" s="328" t="s">
        <v>2232</v>
      </c>
      <c r="K11" s="414" t="s">
        <v>85</v>
      </c>
    </row>
    <row r="12" spans="1:17" ht="15" customHeight="1" thickTop="1" x14ac:dyDescent="0.25">
      <c r="B12" s="445" t="s">
        <v>79</v>
      </c>
      <c r="C12" s="344" t="s">
        <v>59</v>
      </c>
      <c r="D12" s="446" t="b">
        <v>1</v>
      </c>
      <c r="F12" s="335" t="s">
        <v>86</v>
      </c>
      <c r="G12" s="313" t="s">
        <v>2288</v>
      </c>
      <c r="H12" s="332">
        <v>21969.789113302329</v>
      </c>
      <c r="I12" s="333">
        <v>46473.469989842932</v>
      </c>
      <c r="J12" s="328" t="s">
        <v>2233</v>
      </c>
      <c r="K12" s="414" t="s">
        <v>86</v>
      </c>
    </row>
    <row r="13" spans="1:17" ht="15" customHeight="1" x14ac:dyDescent="0.25">
      <c r="B13" s="445" t="s">
        <v>3079</v>
      </c>
      <c r="C13" s="344" t="s">
        <v>60</v>
      </c>
      <c r="D13" s="446" t="b">
        <v>0</v>
      </c>
      <c r="F13" s="335" t="s">
        <v>87</v>
      </c>
      <c r="G13" s="313" t="s">
        <v>2289</v>
      </c>
      <c r="H13" s="332">
        <v>20210.765153624998</v>
      </c>
      <c r="I13" s="333">
        <v>26307.671095169637</v>
      </c>
      <c r="J13" s="328" t="s">
        <v>2234</v>
      </c>
      <c r="K13" s="414" t="s">
        <v>87</v>
      </c>
    </row>
    <row r="14" spans="1:17" ht="15" customHeight="1" x14ac:dyDescent="0.25">
      <c r="B14" s="445" t="s">
        <v>3080</v>
      </c>
      <c r="C14" s="344" t="s">
        <v>60</v>
      </c>
      <c r="D14" s="446" t="b">
        <v>0</v>
      </c>
      <c r="E14" s="334"/>
      <c r="F14" s="335" t="s">
        <v>88</v>
      </c>
      <c r="G14" s="313" t="s">
        <v>2288</v>
      </c>
      <c r="H14" s="332">
        <v>21969.789113302329</v>
      </c>
      <c r="I14" s="333">
        <v>46473.469989842932</v>
      </c>
      <c r="J14" s="328" t="s">
        <v>2235</v>
      </c>
      <c r="K14" s="414" t="s">
        <v>88</v>
      </c>
      <c r="L14" s="334"/>
      <c r="M14" s="334"/>
      <c r="N14" s="334"/>
      <c r="O14" s="336"/>
      <c r="P14" s="336"/>
      <c r="Q14" s="334"/>
    </row>
    <row r="15" spans="1:17" ht="15" customHeight="1" x14ac:dyDescent="0.25">
      <c r="B15" s="447" t="s">
        <v>3078</v>
      </c>
      <c r="C15" s="448" t="s">
        <v>60</v>
      </c>
      <c r="D15" s="449" t="b">
        <v>0</v>
      </c>
      <c r="F15" s="335" t="s">
        <v>89</v>
      </c>
      <c r="G15" s="313" t="s">
        <v>2173</v>
      </c>
      <c r="H15" s="332">
        <v>17732.344490680665</v>
      </c>
      <c r="I15" s="333">
        <v>51333.770110016914</v>
      </c>
      <c r="J15" s="328" t="s">
        <v>2236</v>
      </c>
      <c r="K15" s="414" t="s">
        <v>89</v>
      </c>
    </row>
    <row r="16" spans="1:17" ht="15" customHeight="1" x14ac:dyDescent="0.25">
      <c r="F16" s="335" t="s">
        <v>90</v>
      </c>
      <c r="G16" s="313" t="s">
        <v>143</v>
      </c>
      <c r="H16" s="332">
        <v>24913.591903223212</v>
      </c>
      <c r="I16" s="333">
        <v>29695.57962991071</v>
      </c>
      <c r="J16" s="328" t="s">
        <v>2312</v>
      </c>
      <c r="K16" s="414" t="s">
        <v>90</v>
      </c>
      <c r="N16" s="340"/>
      <c r="O16" s="340"/>
    </row>
    <row r="17" spans="1:15" ht="15" customHeight="1" x14ac:dyDescent="0.25">
      <c r="F17" s="335" t="s">
        <v>91</v>
      </c>
      <c r="G17" s="313" t="s">
        <v>144</v>
      </c>
      <c r="H17" s="332">
        <v>14241.838238750124</v>
      </c>
      <c r="I17" s="333">
        <v>40903.021568822529</v>
      </c>
      <c r="J17" s="328" t="s">
        <v>2324</v>
      </c>
      <c r="K17" s="414" t="s">
        <v>91</v>
      </c>
      <c r="N17" s="340"/>
      <c r="O17" s="340"/>
    </row>
    <row r="18" spans="1:15" ht="15" customHeight="1" thickBot="1" x14ac:dyDescent="0.3">
      <c r="B18" s="337" t="s">
        <v>2328</v>
      </c>
      <c r="C18" s="338"/>
      <c r="D18" s="339"/>
      <c r="F18" s="335" t="s">
        <v>92</v>
      </c>
      <c r="G18" s="313" t="s">
        <v>145</v>
      </c>
      <c r="H18" s="332">
        <v>37765.769317142855</v>
      </c>
      <c r="I18" s="333">
        <v>55894.237352857141</v>
      </c>
      <c r="J18" s="328" t="s">
        <v>2313</v>
      </c>
      <c r="K18" s="414" t="s">
        <v>92</v>
      </c>
      <c r="N18" s="340"/>
      <c r="O18" s="340"/>
    </row>
    <row r="19" spans="1:15" ht="15" customHeight="1" thickTop="1" x14ac:dyDescent="0.25">
      <c r="B19" s="450" t="s">
        <v>2329</v>
      </c>
      <c r="C19" s="451" t="s">
        <v>2330</v>
      </c>
      <c r="D19" s="452" t="s">
        <v>2331</v>
      </c>
      <c r="F19" s="335" t="s">
        <v>2228</v>
      </c>
      <c r="G19" s="313" t="s">
        <v>2288</v>
      </c>
      <c r="H19" s="332">
        <v>21969.789113302329</v>
      </c>
      <c r="I19" s="333">
        <v>46473.469989842932</v>
      </c>
      <c r="J19" s="328" t="s">
        <v>2313</v>
      </c>
      <c r="K19" s="414" t="s">
        <v>92</v>
      </c>
      <c r="N19" s="340"/>
      <c r="O19" s="340"/>
    </row>
    <row r="20" spans="1:15" ht="15" customHeight="1" x14ac:dyDescent="0.25">
      <c r="A20" s="343"/>
      <c r="B20" s="453" t="s">
        <v>79</v>
      </c>
      <c r="C20" s="454">
        <f>1/2</f>
        <v>0.5</v>
      </c>
      <c r="D20" s="394" t="s">
        <v>171</v>
      </c>
      <c r="F20" s="335" t="s">
        <v>93</v>
      </c>
      <c r="G20" s="313" t="s">
        <v>2177</v>
      </c>
      <c r="H20" s="332">
        <v>21784.719131255384</v>
      </c>
      <c r="I20" s="333">
        <v>49614.081145349439</v>
      </c>
      <c r="J20" s="328" t="s">
        <v>2237</v>
      </c>
      <c r="K20" s="414" t="s">
        <v>93</v>
      </c>
      <c r="N20" s="340"/>
      <c r="O20" s="340"/>
    </row>
    <row r="21" spans="1:15" ht="15" customHeight="1" x14ac:dyDescent="0.25">
      <c r="A21" s="343"/>
      <c r="B21" s="445" t="s">
        <v>3079</v>
      </c>
      <c r="C21" s="313">
        <f>1/10</f>
        <v>0.1</v>
      </c>
      <c r="D21" s="328" t="s">
        <v>171</v>
      </c>
      <c r="F21" s="335" t="s">
        <v>94</v>
      </c>
      <c r="G21" s="313" t="s">
        <v>2173</v>
      </c>
      <c r="H21" s="332">
        <v>17732.344490680665</v>
      </c>
      <c r="I21" s="333">
        <v>51333.770110016914</v>
      </c>
      <c r="J21" s="328" t="s">
        <v>2238</v>
      </c>
      <c r="K21" s="414" t="s">
        <v>94</v>
      </c>
      <c r="N21" s="340"/>
      <c r="O21" s="340"/>
    </row>
    <row r="22" spans="1:15" ht="15" customHeight="1" x14ac:dyDescent="0.25">
      <c r="A22" s="343"/>
      <c r="B22" s="445" t="s">
        <v>3080</v>
      </c>
      <c r="C22" s="444">
        <f>1/40</f>
        <v>2.5000000000000001E-2</v>
      </c>
      <c r="D22" s="328" t="s">
        <v>171</v>
      </c>
      <c r="F22" s="335" t="s">
        <v>95</v>
      </c>
      <c r="G22" s="313" t="s">
        <v>144</v>
      </c>
      <c r="H22" s="332">
        <v>14241.838238750124</v>
      </c>
      <c r="I22" s="333">
        <v>40903.021568822529</v>
      </c>
      <c r="J22" s="328" t="s">
        <v>2239</v>
      </c>
      <c r="K22" s="414" t="s">
        <v>95</v>
      </c>
      <c r="N22" s="340"/>
      <c r="O22" s="340"/>
    </row>
    <row r="23" spans="1:15" ht="15" customHeight="1" x14ac:dyDescent="0.25">
      <c r="A23" s="343"/>
      <c r="B23" s="447" t="s">
        <v>3078</v>
      </c>
      <c r="C23" s="467" t="s">
        <v>82</v>
      </c>
      <c r="D23" s="342"/>
      <c r="F23" s="335" t="s">
        <v>96</v>
      </c>
      <c r="G23" s="313" t="s">
        <v>146</v>
      </c>
      <c r="H23" s="332">
        <v>14619.854969070535</v>
      </c>
      <c r="I23" s="333">
        <v>24141.349379015173</v>
      </c>
      <c r="J23" s="328" t="s">
        <v>2240</v>
      </c>
      <c r="K23" s="414" t="s">
        <v>96</v>
      </c>
      <c r="N23" s="340"/>
      <c r="O23" s="340"/>
    </row>
    <row r="24" spans="1:15" ht="15" customHeight="1" x14ac:dyDescent="0.25">
      <c r="A24" s="343"/>
      <c r="F24" s="335" t="s">
        <v>97</v>
      </c>
      <c r="G24" s="331" t="s">
        <v>2191</v>
      </c>
      <c r="H24" s="332">
        <v>9878.2901156896314</v>
      </c>
      <c r="I24" s="333">
        <v>47126.671653417361</v>
      </c>
      <c r="J24" s="328" t="s">
        <v>2241</v>
      </c>
      <c r="K24" s="414" t="s">
        <v>97</v>
      </c>
      <c r="N24" s="340"/>
      <c r="O24" s="340"/>
    </row>
    <row r="25" spans="1:15" ht="15" customHeight="1" x14ac:dyDescent="0.25">
      <c r="A25" s="343"/>
      <c r="B25" s="345" t="s">
        <v>2283</v>
      </c>
      <c r="C25" s="346"/>
      <c r="D25" s="347"/>
      <c r="F25" s="335" t="s">
        <v>98</v>
      </c>
      <c r="G25" s="313" t="s">
        <v>2177</v>
      </c>
      <c r="H25" s="332">
        <v>21784.719131255384</v>
      </c>
      <c r="I25" s="333">
        <v>49614.081145349439</v>
      </c>
      <c r="J25" s="328" t="s">
        <v>2242</v>
      </c>
      <c r="K25" s="414" t="s">
        <v>98</v>
      </c>
      <c r="N25" s="340"/>
      <c r="O25" s="340"/>
    </row>
    <row r="26" spans="1:15" ht="15" customHeight="1" thickBot="1" x14ac:dyDescent="0.3">
      <c r="A26" s="343"/>
      <c r="B26" s="348" t="s">
        <v>17</v>
      </c>
      <c r="C26" s="349" t="s">
        <v>61</v>
      </c>
      <c r="D26" s="350" t="s">
        <v>53</v>
      </c>
      <c r="F26" s="335" t="s">
        <v>99</v>
      </c>
      <c r="G26" s="313" t="s">
        <v>2177</v>
      </c>
      <c r="H26" s="332">
        <v>21784.719131255384</v>
      </c>
      <c r="I26" s="333">
        <v>49614.081145349439</v>
      </c>
      <c r="J26" s="328" t="s">
        <v>2243</v>
      </c>
      <c r="K26" s="414" t="s">
        <v>99</v>
      </c>
    </row>
    <row r="27" spans="1:15" ht="15" customHeight="1" thickTop="1" x14ac:dyDescent="0.25">
      <c r="A27" s="343"/>
      <c r="B27" s="351" t="s">
        <v>62</v>
      </c>
      <c r="C27" s="313" t="s">
        <v>63</v>
      </c>
      <c r="D27" s="352">
        <v>37</v>
      </c>
      <c r="E27" s="343"/>
      <c r="F27" s="335" t="s">
        <v>100</v>
      </c>
      <c r="G27" s="313" t="s">
        <v>144</v>
      </c>
      <c r="H27" s="332">
        <v>14241.838238750124</v>
      </c>
      <c r="I27" s="333">
        <v>40903.021568822529</v>
      </c>
      <c r="J27" s="328" t="s">
        <v>2244</v>
      </c>
      <c r="K27" s="414" t="s">
        <v>100</v>
      </c>
    </row>
    <row r="28" spans="1:15" ht="15" customHeight="1" x14ac:dyDescent="0.25">
      <c r="A28" s="354"/>
      <c r="B28" s="351" t="s">
        <v>64</v>
      </c>
      <c r="C28" s="313" t="s">
        <v>65</v>
      </c>
      <c r="D28" s="353">
        <v>124</v>
      </c>
      <c r="E28" s="354"/>
      <c r="F28" s="335" t="s">
        <v>101</v>
      </c>
      <c r="G28" s="331" t="s">
        <v>2191</v>
      </c>
      <c r="H28" s="332">
        <v>9878.2901156896314</v>
      </c>
      <c r="I28" s="333">
        <v>47126.671653417361</v>
      </c>
      <c r="J28" s="328" t="s">
        <v>2245</v>
      </c>
      <c r="K28" s="414" t="s">
        <v>101</v>
      </c>
    </row>
    <row r="29" spans="1:15" ht="15" customHeight="1" x14ac:dyDescent="0.25">
      <c r="A29" s="355"/>
      <c r="B29" s="351" t="s">
        <v>177</v>
      </c>
      <c r="C29" s="313" t="s">
        <v>178</v>
      </c>
      <c r="D29" s="353">
        <v>48</v>
      </c>
      <c r="E29" s="355"/>
      <c r="F29" s="335" t="s">
        <v>102</v>
      </c>
      <c r="G29" s="313" t="s">
        <v>146</v>
      </c>
      <c r="H29" s="332">
        <v>30097.517980375887</v>
      </c>
      <c r="I29" s="333">
        <v>39268.286962056249</v>
      </c>
      <c r="J29" s="328" t="s">
        <v>2314</v>
      </c>
      <c r="K29" s="414" t="s">
        <v>102</v>
      </c>
    </row>
    <row r="30" spans="1:15" ht="15" customHeight="1" x14ac:dyDescent="0.25">
      <c r="A30" s="356"/>
      <c r="B30" s="351" t="s">
        <v>66</v>
      </c>
      <c r="C30" s="313" t="s">
        <v>63</v>
      </c>
      <c r="D30" s="353">
        <v>37</v>
      </c>
      <c r="E30" s="356"/>
      <c r="F30" s="335" t="s">
        <v>103</v>
      </c>
      <c r="G30" s="313" t="s">
        <v>2177</v>
      </c>
      <c r="H30" s="332">
        <v>21784.719131255384</v>
      </c>
      <c r="I30" s="333">
        <v>49614.081145349439</v>
      </c>
      <c r="J30" s="328" t="s">
        <v>2246</v>
      </c>
      <c r="K30" s="414" t="s">
        <v>103</v>
      </c>
    </row>
    <row r="31" spans="1:15" ht="15" customHeight="1" x14ac:dyDescent="0.25">
      <c r="A31" s="356"/>
      <c r="B31" s="351" t="s">
        <v>67</v>
      </c>
      <c r="C31" s="313" t="s">
        <v>68</v>
      </c>
      <c r="D31" s="353">
        <v>25</v>
      </c>
      <c r="E31" s="356"/>
      <c r="F31" s="335" t="s">
        <v>104</v>
      </c>
      <c r="G31" s="313" t="s">
        <v>143</v>
      </c>
      <c r="H31" s="332">
        <v>23631.304930830356</v>
      </c>
      <c r="I31" s="333">
        <v>29431.508278857145</v>
      </c>
      <c r="J31" s="328" t="s">
        <v>2315</v>
      </c>
      <c r="K31" s="414" t="s">
        <v>104</v>
      </c>
    </row>
    <row r="32" spans="1:15" ht="15" customHeight="1" x14ac:dyDescent="0.25">
      <c r="A32" s="356"/>
      <c r="B32" s="351" t="s">
        <v>69</v>
      </c>
      <c r="C32" s="313" t="s">
        <v>68</v>
      </c>
      <c r="D32" s="353">
        <v>25</v>
      </c>
      <c r="E32" s="356"/>
      <c r="F32" s="335" t="s">
        <v>105</v>
      </c>
      <c r="G32" s="313" t="s">
        <v>2288</v>
      </c>
      <c r="H32" s="332">
        <v>21969.789113302329</v>
      </c>
      <c r="I32" s="333">
        <v>46473.469989842932</v>
      </c>
      <c r="J32" s="328" t="s">
        <v>2248</v>
      </c>
      <c r="K32" s="414" t="s">
        <v>105</v>
      </c>
    </row>
    <row r="33" spans="1:11" ht="15" customHeight="1" x14ac:dyDescent="0.25">
      <c r="A33" s="356"/>
      <c r="B33" s="351" t="s">
        <v>70</v>
      </c>
      <c r="C33" s="313" t="s">
        <v>63</v>
      </c>
      <c r="D33" s="353">
        <v>37</v>
      </c>
      <c r="E33" s="356"/>
      <c r="F33" s="335" t="s">
        <v>106</v>
      </c>
      <c r="G33" s="313" t="s">
        <v>144</v>
      </c>
      <c r="H33" s="332">
        <v>14241.838238750124</v>
      </c>
      <c r="I33" s="333">
        <v>40903.021568822529</v>
      </c>
      <c r="J33" s="328" t="s">
        <v>2247</v>
      </c>
      <c r="K33" s="414" t="s">
        <v>106</v>
      </c>
    </row>
    <row r="34" spans="1:11" ht="15" customHeight="1" x14ac:dyDescent="0.25">
      <c r="A34" s="356"/>
      <c r="B34" s="357" t="s">
        <v>71</v>
      </c>
      <c r="C34" s="343" t="s">
        <v>63</v>
      </c>
      <c r="D34" s="353">
        <v>37</v>
      </c>
      <c r="E34" s="356"/>
      <c r="F34" s="335" t="s">
        <v>107</v>
      </c>
      <c r="G34" s="313" t="s">
        <v>2177</v>
      </c>
      <c r="H34" s="332">
        <v>21784.719131255384</v>
      </c>
      <c r="I34" s="333">
        <v>49614.081145349439</v>
      </c>
      <c r="J34" s="328" t="s">
        <v>2249</v>
      </c>
      <c r="K34" s="414" t="s">
        <v>107</v>
      </c>
    </row>
    <row r="35" spans="1:11" ht="15" customHeight="1" x14ac:dyDescent="0.25">
      <c r="A35" s="356"/>
      <c r="B35" s="357" t="s">
        <v>72</v>
      </c>
      <c r="C35" s="343" t="s">
        <v>68</v>
      </c>
      <c r="D35" s="353">
        <v>25</v>
      </c>
      <c r="E35" s="356"/>
      <c r="F35" s="335" t="s">
        <v>108</v>
      </c>
      <c r="G35" s="331" t="s">
        <v>2191</v>
      </c>
      <c r="H35" s="332">
        <v>9878.2901156896314</v>
      </c>
      <c r="I35" s="333">
        <v>47126.671653417361</v>
      </c>
      <c r="J35" s="328" t="s">
        <v>2250</v>
      </c>
      <c r="K35" s="414" t="s">
        <v>108</v>
      </c>
    </row>
    <row r="36" spans="1:11" ht="15" customHeight="1" x14ac:dyDescent="0.25">
      <c r="A36" s="356"/>
      <c r="B36" s="357" t="s">
        <v>73</v>
      </c>
      <c r="C36" s="343" t="s">
        <v>74</v>
      </c>
      <c r="D36" s="353">
        <v>16</v>
      </c>
      <c r="E36" s="356"/>
      <c r="F36" s="335" t="s">
        <v>109</v>
      </c>
      <c r="G36" s="331" t="s">
        <v>2191</v>
      </c>
      <c r="H36" s="332">
        <v>9878.2901156896314</v>
      </c>
      <c r="I36" s="333">
        <v>47126.671653417361</v>
      </c>
      <c r="J36" s="328" t="s">
        <v>2251</v>
      </c>
      <c r="K36" s="414" t="s">
        <v>109</v>
      </c>
    </row>
    <row r="37" spans="1:11" ht="15" customHeight="1" x14ac:dyDescent="0.25">
      <c r="A37" s="356"/>
      <c r="B37" s="357" t="s">
        <v>75</v>
      </c>
      <c r="C37" s="343" t="s">
        <v>76</v>
      </c>
      <c r="D37" s="353">
        <v>86</v>
      </c>
      <c r="E37" s="356"/>
      <c r="F37" s="335" t="s">
        <v>110</v>
      </c>
      <c r="G37" s="313" t="s">
        <v>2291</v>
      </c>
      <c r="H37" s="332">
        <v>41851.623871258926</v>
      </c>
      <c r="I37" s="333">
        <v>45258.56729743749</v>
      </c>
      <c r="J37" s="328" t="s">
        <v>2316</v>
      </c>
      <c r="K37" s="414" t="s">
        <v>110</v>
      </c>
    </row>
    <row r="38" spans="1:11" ht="15" customHeight="1" x14ac:dyDescent="0.25">
      <c r="A38" s="356"/>
      <c r="B38" s="357" t="s">
        <v>77</v>
      </c>
      <c r="C38" s="343" t="s">
        <v>68</v>
      </c>
      <c r="D38" s="353">
        <v>25</v>
      </c>
      <c r="E38" s="356"/>
      <c r="F38" s="335" t="s">
        <v>111</v>
      </c>
      <c r="G38" s="313" t="s">
        <v>143</v>
      </c>
      <c r="H38" s="332">
        <v>23510.448477258924</v>
      </c>
      <c r="I38" s="333">
        <v>27823.513164089291</v>
      </c>
      <c r="J38" s="328" t="s">
        <v>2252</v>
      </c>
      <c r="K38" s="414" t="s">
        <v>111</v>
      </c>
    </row>
    <row r="39" spans="1:11" ht="15" customHeight="1" x14ac:dyDescent="0.25">
      <c r="A39" s="356"/>
      <c r="B39" s="358" t="s">
        <v>78</v>
      </c>
      <c r="C39" s="359" t="s">
        <v>63</v>
      </c>
      <c r="D39" s="360">
        <v>37</v>
      </c>
      <c r="E39" s="356"/>
      <c r="F39" s="335" t="s">
        <v>112</v>
      </c>
      <c r="G39" s="313" t="s">
        <v>2288</v>
      </c>
      <c r="H39" s="332">
        <v>21969.789113302329</v>
      </c>
      <c r="I39" s="333">
        <v>46473.469989842932</v>
      </c>
      <c r="J39" s="328" t="s">
        <v>2253</v>
      </c>
      <c r="K39" s="414" t="s">
        <v>112</v>
      </c>
    </row>
    <row r="40" spans="1:11" s="371" customFormat="1" ht="15" customHeight="1" x14ac:dyDescent="0.25">
      <c r="A40" s="369"/>
      <c r="B40" s="361" t="s">
        <v>81</v>
      </c>
      <c r="C40" s="362" t="s">
        <v>82</v>
      </c>
      <c r="D40" s="363">
        <v>0</v>
      </c>
      <c r="F40" s="335" t="s">
        <v>113</v>
      </c>
      <c r="G40" s="313" t="s">
        <v>146</v>
      </c>
      <c r="H40" s="332">
        <v>28139.94557365268</v>
      </c>
      <c r="I40" s="333">
        <v>34615.827139483932</v>
      </c>
      <c r="J40" s="328" t="s">
        <v>2254</v>
      </c>
      <c r="K40" s="414" t="s">
        <v>113</v>
      </c>
    </row>
    <row r="41" spans="1:11" ht="15" customHeight="1" x14ac:dyDescent="0.3">
      <c r="A41" s="372"/>
      <c r="B41" s="364"/>
      <c r="C41" s="343"/>
      <c r="D41" s="365"/>
      <c r="F41" s="335" t="s">
        <v>114</v>
      </c>
      <c r="G41" s="313" t="s">
        <v>145</v>
      </c>
      <c r="H41" s="332">
        <v>28701.535299285708</v>
      </c>
      <c r="I41" s="333">
        <v>54743.079632589281</v>
      </c>
      <c r="J41" s="328" t="s">
        <v>2255</v>
      </c>
      <c r="K41" s="414" t="s">
        <v>114</v>
      </c>
    </row>
    <row r="42" spans="1:11" ht="15" customHeight="1" thickBot="1" x14ac:dyDescent="0.35">
      <c r="A42" s="373"/>
      <c r="B42" s="366" t="s">
        <v>2278</v>
      </c>
      <c r="C42" s="367" t="s">
        <v>2281</v>
      </c>
      <c r="D42" s="368"/>
      <c r="F42" s="335" t="s">
        <v>2229</v>
      </c>
      <c r="G42" s="313" t="s">
        <v>2288</v>
      </c>
      <c r="H42" s="332">
        <v>21969.789113302329</v>
      </c>
      <c r="I42" s="333">
        <v>46473.469989842932</v>
      </c>
      <c r="J42" s="328" t="s">
        <v>2255</v>
      </c>
      <c r="K42" s="414" t="s">
        <v>114</v>
      </c>
    </row>
    <row r="43" spans="1:11" ht="15" customHeight="1" thickTop="1" x14ac:dyDescent="0.3">
      <c r="A43" s="374"/>
      <c r="B43" s="357" t="s">
        <v>2279</v>
      </c>
      <c r="C43" s="313">
        <v>1</v>
      </c>
      <c r="D43" s="353"/>
      <c r="F43" s="335" t="s">
        <v>115</v>
      </c>
      <c r="G43" s="313" t="s">
        <v>2288</v>
      </c>
      <c r="H43" s="332">
        <v>21969.789113302329</v>
      </c>
      <c r="I43" s="333">
        <v>46473.469989842932</v>
      </c>
      <c r="J43" s="328" t="s">
        <v>2256</v>
      </c>
      <c r="K43" s="414" t="s">
        <v>115</v>
      </c>
    </row>
    <row r="44" spans="1:11" ht="15" customHeight="1" x14ac:dyDescent="0.3">
      <c r="A44" s="374"/>
      <c r="B44" s="357" t="s">
        <v>2280</v>
      </c>
      <c r="C44" s="370">
        <f>1.35*0.95</f>
        <v>1.2825</v>
      </c>
      <c r="D44" s="353"/>
      <c r="F44" s="335" t="s">
        <v>116</v>
      </c>
      <c r="G44" s="313" t="s">
        <v>146</v>
      </c>
      <c r="H44" s="332">
        <v>34135.966590578566</v>
      </c>
      <c r="I44" s="333">
        <v>38252.730182695537</v>
      </c>
      <c r="J44" s="328" t="s">
        <v>2257</v>
      </c>
      <c r="K44" s="414" t="s">
        <v>116</v>
      </c>
    </row>
    <row r="45" spans="1:11" ht="15" customHeight="1" x14ac:dyDescent="0.3">
      <c r="A45" s="374"/>
      <c r="B45" s="358" t="s">
        <v>2282</v>
      </c>
      <c r="C45" s="359">
        <v>1.37</v>
      </c>
      <c r="D45" s="360"/>
      <c r="F45" s="335" t="s">
        <v>117</v>
      </c>
      <c r="G45" s="313" t="s">
        <v>145</v>
      </c>
      <c r="H45" s="332">
        <v>23250.909243214286</v>
      </c>
      <c r="I45" s="333">
        <v>45551.946338482143</v>
      </c>
      <c r="J45" s="328" t="s">
        <v>2258</v>
      </c>
      <c r="K45" s="414" t="s">
        <v>117</v>
      </c>
    </row>
    <row r="46" spans="1:11" ht="15" customHeight="1" x14ac:dyDescent="0.25">
      <c r="C46" s="354"/>
      <c r="D46" s="354"/>
      <c r="F46" s="335" t="s">
        <v>118</v>
      </c>
      <c r="G46" s="313" t="s">
        <v>2291</v>
      </c>
      <c r="H46" s="332">
        <v>47277.474354348204</v>
      </c>
      <c r="I46" s="333">
        <v>57791.683673928557</v>
      </c>
      <c r="J46" s="328" t="s">
        <v>2259</v>
      </c>
      <c r="K46" s="414" t="s">
        <v>118</v>
      </c>
    </row>
    <row r="47" spans="1:11" ht="15" customHeight="1" thickBot="1" x14ac:dyDescent="0.3">
      <c r="B47" s="375" t="s">
        <v>2311</v>
      </c>
      <c r="C47" s="376"/>
      <c r="D47" s="356"/>
      <c r="F47" s="335" t="s">
        <v>119</v>
      </c>
      <c r="G47" s="313" t="s">
        <v>146</v>
      </c>
      <c r="H47" s="332">
        <v>32418.17338774107</v>
      </c>
      <c r="I47" s="333">
        <v>39057.241380007144</v>
      </c>
      <c r="J47" s="328" t="s">
        <v>2260</v>
      </c>
      <c r="K47" s="414" t="s">
        <v>119</v>
      </c>
    </row>
    <row r="48" spans="1:11" ht="15" customHeight="1" thickTop="1" x14ac:dyDescent="0.25">
      <c r="B48" s="377">
        <v>0</v>
      </c>
      <c r="C48" s="378">
        <v>0</v>
      </c>
      <c r="D48" s="356"/>
      <c r="F48" s="335" t="s">
        <v>120</v>
      </c>
      <c r="G48" s="313" t="s">
        <v>2294</v>
      </c>
      <c r="H48" s="332">
        <v>24312.212032327399</v>
      </c>
      <c r="I48" s="333">
        <v>65844.577250998293</v>
      </c>
      <c r="J48" s="328" t="s">
        <v>2317</v>
      </c>
      <c r="K48" s="414" t="s">
        <v>120</v>
      </c>
    </row>
    <row r="49" spans="2:11" ht="15" customHeight="1" x14ac:dyDescent="0.25">
      <c r="B49" s="379">
        <v>0.15</v>
      </c>
      <c r="C49" s="380">
        <v>0.1</v>
      </c>
      <c r="D49" s="356"/>
      <c r="F49" s="335" t="s">
        <v>121</v>
      </c>
      <c r="G49" s="313" t="s">
        <v>143</v>
      </c>
      <c r="H49" s="332">
        <v>16183.22383835714</v>
      </c>
      <c r="I49" s="333"/>
      <c r="J49" s="328" t="s">
        <v>2318</v>
      </c>
      <c r="K49" s="414" t="s">
        <v>121</v>
      </c>
    </row>
    <row r="50" spans="2:11" ht="15" customHeight="1" x14ac:dyDescent="0.25">
      <c r="B50" s="381">
        <v>0.2</v>
      </c>
      <c r="C50" s="382">
        <v>0.2</v>
      </c>
      <c r="D50" s="356"/>
      <c r="F50" s="335" t="s">
        <v>122</v>
      </c>
      <c r="G50" s="313" t="s">
        <v>2290</v>
      </c>
      <c r="H50" s="332">
        <v>21784.719131255384</v>
      </c>
      <c r="I50" s="333">
        <v>49614.081145349439</v>
      </c>
      <c r="J50" s="328" t="s">
        <v>2319</v>
      </c>
      <c r="K50" s="414" t="s">
        <v>122</v>
      </c>
    </row>
    <row r="51" spans="2:11" ht="15" customHeight="1" x14ac:dyDescent="0.25">
      <c r="B51" s="383">
        <v>0.25</v>
      </c>
      <c r="C51" s="384">
        <v>0.3</v>
      </c>
      <c r="D51" s="356"/>
      <c r="F51" s="335" t="s">
        <v>123</v>
      </c>
      <c r="G51" s="313" t="s">
        <v>2292</v>
      </c>
      <c r="H51" s="332">
        <v>14239.549923794646</v>
      </c>
      <c r="I51" s="333">
        <v>36652.077097482143</v>
      </c>
      <c r="J51" s="328" t="s">
        <v>2261</v>
      </c>
      <c r="K51" s="414" t="s">
        <v>123</v>
      </c>
    </row>
    <row r="52" spans="2:11" ht="15" customHeight="1" x14ac:dyDescent="0.25">
      <c r="B52" s="385">
        <v>0.3</v>
      </c>
      <c r="C52" s="386" t="s">
        <v>2309</v>
      </c>
      <c r="D52" s="356"/>
      <c r="F52" s="335" t="s">
        <v>124</v>
      </c>
      <c r="G52" s="313" t="s">
        <v>143</v>
      </c>
      <c r="H52" s="332">
        <v>21066.730986044644</v>
      </c>
      <c r="I52" s="333">
        <v>32903.714189964281</v>
      </c>
      <c r="J52" s="328" t="s">
        <v>2320</v>
      </c>
      <c r="K52" s="414" t="s">
        <v>124</v>
      </c>
    </row>
    <row r="53" spans="2:11" ht="15" customHeight="1" x14ac:dyDescent="0.25">
      <c r="B53" s="387">
        <v>0.3</v>
      </c>
      <c r="C53" s="384" t="s">
        <v>2310</v>
      </c>
      <c r="D53" s="356"/>
      <c r="F53" s="335" t="s">
        <v>125</v>
      </c>
      <c r="G53" s="313" t="s">
        <v>2293</v>
      </c>
      <c r="H53" s="332">
        <v>13235.69939936387</v>
      </c>
      <c r="I53" s="333">
        <v>37881.566706767233</v>
      </c>
      <c r="J53" s="328" t="s">
        <v>2321</v>
      </c>
      <c r="K53" s="414" t="s">
        <v>125</v>
      </c>
    </row>
    <row r="54" spans="2:11" ht="15" customHeight="1" x14ac:dyDescent="0.25">
      <c r="F54" s="335" t="s">
        <v>126</v>
      </c>
      <c r="G54" s="313" t="s">
        <v>143</v>
      </c>
      <c r="H54" s="332">
        <v>19655.73189059821</v>
      </c>
      <c r="I54" s="333">
        <v>26921.017597044643</v>
      </c>
      <c r="J54" s="328" t="s">
        <v>2262</v>
      </c>
      <c r="K54" s="414" t="s">
        <v>126</v>
      </c>
    </row>
    <row r="55" spans="2:11" ht="15" customHeight="1" thickBot="1" x14ac:dyDescent="0.3">
      <c r="B55" s="321" t="s">
        <v>149</v>
      </c>
      <c r="C55" s="388"/>
      <c r="D55" s="389"/>
      <c r="F55" s="335" t="s">
        <v>127</v>
      </c>
      <c r="G55" s="313" t="s">
        <v>2291</v>
      </c>
      <c r="H55" s="332">
        <v>31293.906228392851</v>
      </c>
      <c r="I55" s="333">
        <v>39178.581259392857</v>
      </c>
      <c r="J55" s="328" t="s">
        <v>2263</v>
      </c>
      <c r="K55" s="414" t="s">
        <v>127</v>
      </c>
    </row>
    <row r="56" spans="2:11" ht="15" customHeight="1" thickTop="1" x14ac:dyDescent="0.25">
      <c r="B56" s="390" t="s">
        <v>2221</v>
      </c>
      <c r="C56" s="391">
        <v>6.92</v>
      </c>
      <c r="D56" s="328" t="s">
        <v>34</v>
      </c>
      <c r="F56" s="335" t="s">
        <v>128</v>
      </c>
      <c r="G56" s="313" t="s">
        <v>2173</v>
      </c>
      <c r="H56" s="332">
        <v>17732.344490680665</v>
      </c>
      <c r="I56" s="333">
        <v>51333.770110016914</v>
      </c>
      <c r="J56" s="328" t="s">
        <v>2264</v>
      </c>
      <c r="K56" s="414" t="s">
        <v>128</v>
      </c>
    </row>
    <row r="57" spans="2:11" ht="15" customHeight="1" x14ac:dyDescent="0.25">
      <c r="B57" s="390" t="s">
        <v>2223</v>
      </c>
      <c r="C57" s="313">
        <v>8.52</v>
      </c>
      <c r="D57" s="328" t="s">
        <v>34</v>
      </c>
      <c r="F57" s="335" t="s">
        <v>129</v>
      </c>
      <c r="G57" s="313" t="s">
        <v>2288</v>
      </c>
      <c r="H57" s="332">
        <v>21969.789113302329</v>
      </c>
      <c r="I57" s="333">
        <v>46473.469989842932</v>
      </c>
      <c r="J57" s="328" t="s">
        <v>2322</v>
      </c>
      <c r="K57" s="414" t="s">
        <v>129</v>
      </c>
    </row>
    <row r="58" spans="2:11" ht="15" customHeight="1" x14ac:dyDescent="0.25">
      <c r="B58" s="392" t="s">
        <v>2225</v>
      </c>
      <c r="C58" s="393">
        <f>7605/6296</f>
        <v>1.2079097839898347</v>
      </c>
      <c r="D58" s="394" t="s">
        <v>2224</v>
      </c>
      <c r="F58" s="335" t="s">
        <v>130</v>
      </c>
      <c r="G58" s="331" t="s">
        <v>2191</v>
      </c>
      <c r="H58" s="332">
        <v>9878.2901156896314</v>
      </c>
      <c r="I58" s="333">
        <v>47126.671653417361</v>
      </c>
      <c r="J58" s="328" t="s">
        <v>2265</v>
      </c>
      <c r="K58" s="414" t="s">
        <v>130</v>
      </c>
    </row>
    <row r="59" spans="2:11" ht="15" customHeight="1" x14ac:dyDescent="0.25">
      <c r="B59" s="395" t="s">
        <v>2226</v>
      </c>
      <c r="C59" s="396">
        <f>6645/6296</f>
        <v>1.0554320203303684</v>
      </c>
      <c r="D59" s="342" t="s">
        <v>2224</v>
      </c>
      <c r="F59" s="335" t="s">
        <v>131</v>
      </c>
      <c r="G59" s="313" t="s">
        <v>143</v>
      </c>
      <c r="H59" s="332">
        <v>25380.097814008921</v>
      </c>
      <c r="I59" s="333">
        <v>28327.182434348215</v>
      </c>
      <c r="J59" s="328" t="s">
        <v>2266</v>
      </c>
      <c r="K59" s="414" t="s">
        <v>131</v>
      </c>
    </row>
    <row r="60" spans="2:11" ht="15" customHeight="1" x14ac:dyDescent="0.25">
      <c r="B60" s="390" t="s">
        <v>2222</v>
      </c>
      <c r="C60" s="370">
        <f>C56*C58*C59</f>
        <v>8.8220773127570133</v>
      </c>
      <c r="D60" s="328" t="s">
        <v>34</v>
      </c>
      <c r="F60" s="335" t="s">
        <v>132</v>
      </c>
      <c r="G60" s="313" t="s">
        <v>143</v>
      </c>
      <c r="H60" s="332">
        <v>20735.886444392858</v>
      </c>
      <c r="I60" s="333">
        <v>26504.667114491065</v>
      </c>
      <c r="J60" s="328" t="s">
        <v>2267</v>
      </c>
      <c r="K60" s="414" t="s">
        <v>132</v>
      </c>
    </row>
    <row r="61" spans="2:11" ht="15" customHeight="1" x14ac:dyDescent="0.25">
      <c r="B61" s="395" t="s">
        <v>2227</v>
      </c>
      <c r="C61" s="397">
        <f>C57*C58*C59</f>
        <v>10.86186397466615</v>
      </c>
      <c r="D61" s="342" t="s">
        <v>34</v>
      </c>
      <c r="F61" s="335" t="s">
        <v>133</v>
      </c>
      <c r="G61" s="313" t="s">
        <v>2177</v>
      </c>
      <c r="H61" s="332">
        <v>21784.719131255384</v>
      </c>
      <c r="I61" s="333">
        <v>49614.081145349439</v>
      </c>
      <c r="J61" s="328" t="s">
        <v>2268</v>
      </c>
      <c r="K61" s="414" t="s">
        <v>133</v>
      </c>
    </row>
    <row r="62" spans="2:11" ht="15" customHeight="1" x14ac:dyDescent="0.25">
      <c r="B62" s="391"/>
      <c r="F62" s="335" t="s">
        <v>134</v>
      </c>
      <c r="G62" s="313" t="s">
        <v>145</v>
      </c>
      <c r="H62" s="332">
        <v>20915.358277946427</v>
      </c>
      <c r="I62" s="333">
        <v>49386.117328035718</v>
      </c>
      <c r="J62" s="328" t="s">
        <v>2269</v>
      </c>
      <c r="K62" s="414" t="s">
        <v>134</v>
      </c>
    </row>
    <row r="63" spans="2:11" ht="14.4" thickBot="1" x14ac:dyDescent="0.3">
      <c r="B63" s="321" t="s">
        <v>166</v>
      </c>
      <c r="C63" s="388"/>
      <c r="D63" s="389"/>
      <c r="F63" s="335" t="s">
        <v>135</v>
      </c>
      <c r="G63" s="313" t="s">
        <v>2173</v>
      </c>
      <c r="H63" s="332">
        <v>17732.344490680665</v>
      </c>
      <c r="I63" s="333">
        <v>51333.770110016914</v>
      </c>
      <c r="J63" s="328" t="s">
        <v>2323</v>
      </c>
      <c r="K63" s="414" t="s">
        <v>135</v>
      </c>
    </row>
    <row r="64" spans="2:11" ht="14.4" thickTop="1" x14ac:dyDescent="0.25">
      <c r="B64" s="390" t="s">
        <v>152</v>
      </c>
      <c r="C64" s="313">
        <v>0.22789999999999999</v>
      </c>
      <c r="D64" s="328" t="s">
        <v>153</v>
      </c>
      <c r="F64" s="335" t="s">
        <v>136</v>
      </c>
      <c r="G64" s="313" t="s">
        <v>144</v>
      </c>
      <c r="H64" s="332">
        <v>14241.838238750124</v>
      </c>
      <c r="I64" s="333">
        <v>40903.021568822529</v>
      </c>
      <c r="J64" s="328" t="s">
        <v>2270</v>
      </c>
      <c r="K64" s="414" t="s">
        <v>136</v>
      </c>
    </row>
    <row r="65" spans="2:11" x14ac:dyDescent="0.25">
      <c r="B65" s="390" t="s">
        <v>154</v>
      </c>
      <c r="C65" s="398">
        <v>2.0371008581845193E-2</v>
      </c>
      <c r="D65" s="328" t="s">
        <v>156</v>
      </c>
      <c r="F65" s="335" t="s">
        <v>137</v>
      </c>
      <c r="G65" s="313" t="s">
        <v>2177</v>
      </c>
      <c r="H65" s="332">
        <v>21784.719131255384</v>
      </c>
      <c r="I65" s="333">
        <v>49614.081145349439</v>
      </c>
      <c r="J65" s="328" t="s">
        <v>2271</v>
      </c>
      <c r="K65" s="414" t="s">
        <v>137</v>
      </c>
    </row>
    <row r="66" spans="2:11" x14ac:dyDescent="0.25">
      <c r="B66" s="390" t="s">
        <v>157</v>
      </c>
      <c r="C66" s="398">
        <v>0.12796768711452558</v>
      </c>
      <c r="D66" s="328" t="s">
        <v>156</v>
      </c>
      <c r="F66" s="335" t="s">
        <v>138</v>
      </c>
      <c r="G66" s="313" t="s">
        <v>2288</v>
      </c>
      <c r="H66" s="332">
        <v>21969.789113302329</v>
      </c>
      <c r="I66" s="333">
        <v>46473.469989842932</v>
      </c>
      <c r="J66" s="328" t="s">
        <v>2272</v>
      </c>
      <c r="K66" s="414" t="s">
        <v>138</v>
      </c>
    </row>
    <row r="67" spans="2:11" x14ac:dyDescent="0.25">
      <c r="B67" s="395" t="s">
        <v>155</v>
      </c>
      <c r="C67" s="399">
        <v>3.2050911185721682E-2</v>
      </c>
      <c r="D67" s="342" t="s">
        <v>156</v>
      </c>
      <c r="F67" s="335" t="s">
        <v>139</v>
      </c>
      <c r="G67" s="313" t="s">
        <v>146</v>
      </c>
      <c r="H67" s="332">
        <v>28451.271798052683</v>
      </c>
      <c r="I67" s="333">
        <v>35036.37738379911</v>
      </c>
      <c r="J67" s="328" t="s">
        <v>2273</v>
      </c>
      <c r="K67" s="414" t="s">
        <v>139</v>
      </c>
    </row>
    <row r="68" spans="2:11" x14ac:dyDescent="0.25">
      <c r="F68" s="335" t="s">
        <v>140</v>
      </c>
      <c r="G68" s="313" t="s">
        <v>145</v>
      </c>
      <c r="H68" s="332">
        <v>25087.927337499998</v>
      </c>
      <c r="I68" s="333">
        <v>54616.180356339282</v>
      </c>
      <c r="J68" s="328" t="s">
        <v>2274</v>
      </c>
      <c r="K68" s="414" t="s">
        <v>140</v>
      </c>
    </row>
    <row r="69" spans="2:11" ht="14.4" thickBot="1" x14ac:dyDescent="0.3">
      <c r="B69" s="321" t="s">
        <v>148</v>
      </c>
      <c r="C69" s="322"/>
      <c r="D69" s="323"/>
      <c r="F69" s="341" t="s">
        <v>141</v>
      </c>
      <c r="G69" s="404" t="s">
        <v>145</v>
      </c>
      <c r="H69" s="405">
        <v>33127.902911339275</v>
      </c>
      <c r="I69" s="406">
        <v>66363.427643482137</v>
      </c>
      <c r="J69" s="342" t="s">
        <v>2275</v>
      </c>
      <c r="K69" s="415" t="s">
        <v>141</v>
      </c>
    </row>
    <row r="70" spans="2:11" ht="14.4" thickTop="1" x14ac:dyDescent="0.25">
      <c r="B70" s="390" t="s">
        <v>2221</v>
      </c>
      <c r="C70" s="400">
        <v>420.4</v>
      </c>
      <c r="D70" s="328" t="s">
        <v>37</v>
      </c>
    </row>
    <row r="71" spans="2:11" x14ac:dyDescent="0.25">
      <c r="B71" s="392" t="s">
        <v>2225</v>
      </c>
      <c r="C71" s="401">
        <f>421/354</f>
        <v>1.1892655367231639</v>
      </c>
      <c r="D71" s="394" t="s">
        <v>2224</v>
      </c>
      <c r="F71" s="313" t="s">
        <v>2300</v>
      </c>
    </row>
    <row r="72" spans="2:11" x14ac:dyDescent="0.25">
      <c r="B72" s="395" t="s">
        <v>2226</v>
      </c>
      <c r="C72" s="402">
        <f>358/354</f>
        <v>1.0112994350282485</v>
      </c>
      <c r="D72" s="342" t="s">
        <v>2224</v>
      </c>
      <c r="F72" s="313" t="s">
        <v>2301</v>
      </c>
    </row>
    <row r="73" spans="2:11" x14ac:dyDescent="0.25">
      <c r="B73" s="395" t="s">
        <v>2222</v>
      </c>
      <c r="C73" s="403">
        <f>C70*C71*C72</f>
        <v>505.61657888856962</v>
      </c>
      <c r="D73" s="342" t="s">
        <v>37</v>
      </c>
      <c r="F73" s="313" t="s">
        <v>2302</v>
      </c>
    </row>
    <row r="74" spans="2:11" x14ac:dyDescent="0.25">
      <c r="F74" s="313" t="s">
        <v>2303</v>
      </c>
    </row>
    <row r="75" spans="2:11" ht="14.4" thickBot="1" x14ac:dyDescent="0.3">
      <c r="B75" s="321" t="s">
        <v>159</v>
      </c>
      <c r="C75" s="322"/>
      <c r="D75" s="323"/>
      <c r="F75" s="313" t="s">
        <v>2298</v>
      </c>
    </row>
    <row r="76" spans="2:11" ht="14.4" thickTop="1" x14ac:dyDescent="0.25">
      <c r="B76" s="390" t="s">
        <v>152</v>
      </c>
      <c r="C76" s="313">
        <v>5.3099999999999996E-3</v>
      </c>
      <c r="D76" s="328" t="s">
        <v>158</v>
      </c>
      <c r="F76" s="313" t="s">
        <v>2304</v>
      </c>
    </row>
    <row r="77" spans="2:11" x14ac:dyDescent="0.25">
      <c r="B77" s="390" t="s">
        <v>154</v>
      </c>
      <c r="C77" s="407">
        <v>8.0392156862745087E-4</v>
      </c>
      <c r="D77" s="328" t="s">
        <v>160</v>
      </c>
      <c r="F77" s="313" t="s">
        <v>2335</v>
      </c>
    </row>
    <row r="78" spans="2:11" x14ac:dyDescent="0.25">
      <c r="B78" s="390" t="s">
        <v>157</v>
      </c>
      <c r="C78" s="407">
        <v>1.2078431372549018E-2</v>
      </c>
      <c r="D78" s="328" t="s">
        <v>160</v>
      </c>
      <c r="F78" s="313" t="s">
        <v>2336</v>
      </c>
    </row>
    <row r="79" spans="2:11" x14ac:dyDescent="0.25">
      <c r="B79" s="395" t="s">
        <v>155</v>
      </c>
      <c r="C79" s="408">
        <v>7.4509803921568628E-4</v>
      </c>
      <c r="D79" s="342" t="s">
        <v>160</v>
      </c>
      <c r="F79" s="313" t="s">
        <v>2337</v>
      </c>
    </row>
    <row r="80" spans="2:11" x14ac:dyDescent="0.25">
      <c r="F80" s="313" t="s">
        <v>2338</v>
      </c>
    </row>
    <row r="81" spans="2:6" ht="14.4" thickBot="1" x14ac:dyDescent="0.3">
      <c r="B81" s="321" t="s">
        <v>161</v>
      </c>
      <c r="C81" s="322"/>
      <c r="D81" s="323"/>
      <c r="F81" s="313" t="s">
        <v>3077</v>
      </c>
    </row>
    <row r="82" spans="2:6" ht="14.4" thickTop="1" x14ac:dyDescent="0.25">
      <c r="B82" s="390" t="s">
        <v>152</v>
      </c>
      <c r="C82" s="407">
        <v>6.1713800000000006E-3</v>
      </c>
      <c r="D82" s="328" t="s">
        <v>158</v>
      </c>
      <c r="F82" s="313" t="s">
        <v>2339</v>
      </c>
    </row>
    <row r="83" spans="2:6" x14ac:dyDescent="0.25">
      <c r="B83" s="390" t="s">
        <v>154</v>
      </c>
      <c r="C83" s="407">
        <v>8.7431693989071038E-4</v>
      </c>
      <c r="D83" s="328" t="s">
        <v>160</v>
      </c>
      <c r="F83" s="313" t="s">
        <v>2340</v>
      </c>
    </row>
    <row r="84" spans="2:6" x14ac:dyDescent="0.25">
      <c r="B84" s="390" t="s">
        <v>157</v>
      </c>
      <c r="C84" s="407">
        <v>1.4207650273224043E-2</v>
      </c>
      <c r="D84" s="328" t="s">
        <v>160</v>
      </c>
      <c r="F84" s="313" t="s">
        <v>2341</v>
      </c>
    </row>
    <row r="85" spans="2:6" x14ac:dyDescent="0.25">
      <c r="B85" s="395" t="s">
        <v>155</v>
      </c>
      <c r="C85" s="408">
        <v>7.6502732240437148E-4</v>
      </c>
      <c r="D85" s="342" t="s">
        <v>160</v>
      </c>
      <c r="F85" s="313" t="s">
        <v>2342</v>
      </c>
    </row>
    <row r="86" spans="2:6" x14ac:dyDescent="0.25">
      <c r="F86" s="313" t="s">
        <v>2343</v>
      </c>
    </row>
    <row r="87" spans="2:6" ht="14.4" thickBot="1" x14ac:dyDescent="0.3">
      <c r="B87" s="321" t="s">
        <v>167</v>
      </c>
      <c r="C87" s="322"/>
      <c r="D87" s="323"/>
      <c r="F87" s="313" t="s">
        <v>2344</v>
      </c>
    </row>
    <row r="88" spans="2:6" ht="14.4" thickTop="1" x14ac:dyDescent="0.25">
      <c r="B88" s="409" t="s">
        <v>170</v>
      </c>
      <c r="C88" s="410">
        <v>0.3</v>
      </c>
      <c r="D88" s="411"/>
    </row>
    <row r="89" spans="2:6" x14ac:dyDescent="0.25">
      <c r="B89" s="395" t="s">
        <v>169</v>
      </c>
      <c r="C89" s="412">
        <v>3</v>
      </c>
      <c r="D89" s="342" t="s">
        <v>168</v>
      </c>
    </row>
    <row r="91" spans="2:6" ht="14.4" thickBot="1" x14ac:dyDescent="0.3">
      <c r="B91" s="321" t="s">
        <v>172</v>
      </c>
      <c r="C91" s="388"/>
      <c r="D91" s="389"/>
    </row>
    <row r="92" spans="2:6" ht="14.4" thickTop="1" x14ac:dyDescent="0.25">
      <c r="B92" s="335" t="s">
        <v>173</v>
      </c>
      <c r="C92" s="313">
        <v>2.47105</v>
      </c>
      <c r="D92" s="328" t="s">
        <v>174</v>
      </c>
    </row>
    <row r="93" spans="2:6" x14ac:dyDescent="0.25">
      <c r="B93" s="335" t="s">
        <v>2209</v>
      </c>
      <c r="C93" s="313">
        <v>453.59199999999998</v>
      </c>
      <c r="D93" s="328" t="s">
        <v>2210</v>
      </c>
    </row>
    <row r="94" spans="2:6" x14ac:dyDescent="0.25">
      <c r="B94" s="341" t="s">
        <v>175</v>
      </c>
      <c r="C94" s="397">
        <f>(12+16*2)/12</f>
        <v>3.6666666666666665</v>
      </c>
      <c r="D94" s="342" t="s">
        <v>176</v>
      </c>
    </row>
    <row r="96" spans="2:6" ht="14.4" thickBot="1" x14ac:dyDescent="0.3">
      <c r="B96" s="321" t="s">
        <v>2217</v>
      </c>
      <c r="C96" s="322"/>
      <c r="D96" s="323"/>
    </row>
    <row r="97" spans="2:4" ht="14.4" thickTop="1" x14ac:dyDescent="0.25">
      <c r="B97" s="395" t="s">
        <v>2218</v>
      </c>
      <c r="C97" s="413">
        <v>0.58499999999999996</v>
      </c>
      <c r="D97" s="342" t="s">
        <v>2219</v>
      </c>
    </row>
  </sheetData>
  <phoneticPr fontId="37" type="noConversion"/>
  <dataValidations count="1">
    <dataValidation type="list" allowBlank="1" showInputMessage="1" showErrorMessage="1" sqref="F18" xr:uid="{87D9F839-F0F3-4830-9A60-0E30C394DF16}">
      <formula1>$B$12:$B$15</formula1>
    </dataValidation>
  </dataValidations>
  <pageMargins left="0.7" right="0.7" top="0.98479166666666662" bottom="0.75" header="0.3" footer="0.3"/>
  <pageSetup scale="69" fitToHeight="0" orientation="landscape" r:id="rId1"/>
  <headerFooter>
    <oddFooter>&amp;L&amp;"Arial,Regular"&amp;12&amp;K000000August 28, 2020&amp;C&amp;"Arial,Regular"&amp;12Page &amp;P of &amp;N&amp;R&amp;"Arial,Regular"&amp;12&amp;K000000&amp;A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2510"/>
  <sheetViews>
    <sheetView showGridLines="0" zoomScaleNormal="100" workbookViewId="0">
      <selection activeCell="C21" sqref="C21"/>
    </sheetView>
  </sheetViews>
  <sheetFormatPr defaultColWidth="9.109375" defaultRowHeight="13.8" x14ac:dyDescent="0.25"/>
  <cols>
    <col min="1" max="1" width="26.44140625" style="215" customWidth="1"/>
    <col min="2" max="2" width="12.44140625" style="220" customWidth="1"/>
    <col min="3" max="3" width="28.88671875" style="215" customWidth="1"/>
    <col min="4" max="4" width="16.88671875" style="215" customWidth="1"/>
    <col min="5" max="5" width="15.33203125" style="215" customWidth="1"/>
    <col min="6" max="6" width="9" style="215" bestFit="1" customWidth="1"/>
    <col min="7" max="7" width="16.88671875" style="215" bestFit="1" customWidth="1"/>
    <col min="8" max="8" width="9.109375" style="215"/>
    <col min="9" max="16384" width="9.109375" style="218"/>
  </cols>
  <sheetData>
    <row r="2" spans="1:8" ht="18" x14ac:dyDescent="0.35">
      <c r="B2" s="216"/>
      <c r="C2" s="216"/>
      <c r="D2" s="216"/>
      <c r="E2" s="217" t="s">
        <v>0</v>
      </c>
      <c r="F2" s="216"/>
      <c r="G2" s="216"/>
      <c r="H2" s="216"/>
    </row>
    <row r="3" spans="1:8" ht="18" customHeight="1" x14ac:dyDescent="0.25">
      <c r="B3" s="219"/>
      <c r="C3" s="219"/>
      <c r="D3" s="219"/>
      <c r="E3" s="220"/>
      <c r="F3" s="219"/>
      <c r="G3" s="219"/>
      <c r="H3" s="219"/>
    </row>
    <row r="4" spans="1:8" ht="15" customHeight="1" x14ac:dyDescent="0.35">
      <c r="B4" s="221"/>
      <c r="C4" s="221"/>
      <c r="D4" s="221"/>
      <c r="E4" s="222" t="s">
        <v>13</v>
      </c>
      <c r="F4" s="221"/>
      <c r="G4" s="221"/>
      <c r="H4" s="221"/>
    </row>
    <row r="5" spans="1:8" ht="15" customHeight="1" x14ac:dyDescent="0.35">
      <c r="B5" s="223"/>
      <c r="C5" s="223"/>
      <c r="D5" s="223"/>
      <c r="E5" s="224" t="s">
        <v>14</v>
      </c>
      <c r="F5" s="223"/>
      <c r="G5" s="223"/>
      <c r="H5" s="223"/>
    </row>
    <row r="6" spans="1:8" ht="18" customHeight="1" x14ac:dyDescent="0.25">
      <c r="B6" s="219"/>
      <c r="C6" s="219"/>
      <c r="D6" s="219"/>
      <c r="E6" s="220"/>
      <c r="F6" s="219"/>
      <c r="G6" s="219"/>
      <c r="H6" s="219"/>
    </row>
    <row r="7" spans="1:8" ht="15" customHeight="1" x14ac:dyDescent="0.35">
      <c r="B7" s="216"/>
      <c r="C7" s="216"/>
      <c r="D7" s="216"/>
      <c r="E7" s="217" t="s">
        <v>1</v>
      </c>
      <c r="F7" s="216"/>
      <c r="G7" s="216"/>
      <c r="H7" s="216"/>
    </row>
    <row r="11" spans="1:8" ht="15.6" x14ac:dyDescent="0.3">
      <c r="A11" s="225" t="s">
        <v>179</v>
      </c>
      <c r="B11" s="226"/>
      <c r="C11" s="226"/>
      <c r="D11" s="226"/>
      <c r="E11" s="226"/>
      <c r="F11" s="226"/>
      <c r="G11" s="226"/>
      <c r="H11" s="227"/>
    </row>
    <row r="12" spans="1:8" ht="15.6" x14ac:dyDescent="0.3">
      <c r="A12" s="228" t="s">
        <v>180</v>
      </c>
      <c r="B12" s="228"/>
      <c r="C12" s="228"/>
      <c r="D12" s="228"/>
      <c r="E12" s="228"/>
      <c r="F12" s="228"/>
      <c r="G12" s="228"/>
      <c r="H12" s="228"/>
    </row>
    <row r="13" spans="1:8" ht="15.6" x14ac:dyDescent="0.3">
      <c r="A13" s="229" t="s">
        <v>3058</v>
      </c>
      <c r="B13" s="230"/>
      <c r="C13" s="229"/>
      <c r="D13" s="229"/>
      <c r="E13" s="229"/>
      <c r="F13" s="229"/>
      <c r="G13" s="229"/>
      <c r="H13" s="229"/>
    </row>
    <row r="14" spans="1:8" ht="15.6" x14ac:dyDescent="0.3">
      <c r="A14" s="229" t="s">
        <v>181</v>
      </c>
      <c r="B14" s="230"/>
      <c r="C14" s="229"/>
      <c r="D14" s="229"/>
      <c r="E14" s="229"/>
      <c r="F14" s="229"/>
      <c r="G14" s="229"/>
      <c r="H14" s="229"/>
    </row>
    <row r="15" spans="1:8" ht="15.6" x14ac:dyDescent="0.3">
      <c r="A15" s="229" t="s">
        <v>182</v>
      </c>
      <c r="B15" s="230"/>
      <c r="C15" s="229"/>
      <c r="D15" s="229"/>
      <c r="E15" s="229"/>
      <c r="F15" s="229"/>
      <c r="G15" s="229"/>
      <c r="H15" s="229"/>
    </row>
    <row r="16" spans="1:8" ht="15" customHeight="1" x14ac:dyDescent="0.25">
      <c r="A16" s="231" t="s">
        <v>3042</v>
      </c>
      <c r="B16" s="231"/>
      <c r="C16" s="231"/>
      <c r="D16" s="231"/>
      <c r="E16" s="231"/>
      <c r="F16" s="231"/>
      <c r="G16" s="231"/>
      <c r="H16" s="231"/>
    </row>
    <row r="17" spans="1:8" ht="15.6" x14ac:dyDescent="0.25">
      <c r="A17" s="231" t="s">
        <v>3043</v>
      </c>
      <c r="B17" s="231"/>
      <c r="C17" s="231"/>
      <c r="D17" s="231"/>
      <c r="E17" s="231"/>
      <c r="F17" s="231"/>
      <c r="G17" s="231"/>
      <c r="H17" s="231"/>
    </row>
    <row r="18" spans="1:8" ht="15.6" x14ac:dyDescent="0.3">
      <c r="A18" s="229" t="s">
        <v>183</v>
      </c>
      <c r="B18" s="230"/>
      <c r="C18" s="229"/>
      <c r="D18" s="229"/>
      <c r="E18" s="229"/>
      <c r="F18" s="229"/>
      <c r="G18" s="229"/>
      <c r="H18" s="229"/>
    </row>
    <row r="19" spans="1:8" ht="15.6" x14ac:dyDescent="0.3">
      <c r="A19" s="229" t="s">
        <v>184</v>
      </c>
      <c r="B19" s="230"/>
      <c r="C19" s="229"/>
      <c r="D19" s="229"/>
      <c r="E19" s="229"/>
      <c r="F19" s="229"/>
      <c r="G19" s="229"/>
      <c r="H19" s="229"/>
    </row>
    <row r="20" spans="1:8" ht="15.6" x14ac:dyDescent="0.3">
      <c r="A20" s="229" t="s">
        <v>185</v>
      </c>
      <c r="B20" s="230"/>
      <c r="C20" s="229"/>
      <c r="D20" s="229"/>
      <c r="E20" s="229"/>
      <c r="F20" s="229"/>
      <c r="G20" s="229"/>
      <c r="H20" s="229"/>
    </row>
    <row r="21" spans="1:8" ht="15.6" x14ac:dyDescent="0.3">
      <c r="A21" s="229" t="s">
        <v>186</v>
      </c>
      <c r="B21" s="230"/>
      <c r="C21" s="229"/>
      <c r="D21" s="229"/>
      <c r="E21" s="229"/>
      <c r="F21" s="229"/>
      <c r="G21" s="229"/>
      <c r="H21" s="229"/>
    </row>
    <row r="22" spans="1:8" ht="15.6" x14ac:dyDescent="0.3">
      <c r="A22" s="229" t="s">
        <v>187</v>
      </c>
      <c r="B22" s="230"/>
      <c r="C22" s="229"/>
      <c r="D22" s="229"/>
      <c r="E22" s="229"/>
      <c r="F22" s="229"/>
      <c r="G22" s="229"/>
      <c r="H22" s="229"/>
    </row>
    <row r="23" spans="1:8" ht="15.6" x14ac:dyDescent="0.3">
      <c r="A23" s="229" t="s">
        <v>188</v>
      </c>
      <c r="B23" s="229"/>
      <c r="C23" s="229"/>
      <c r="D23" s="229"/>
      <c r="E23" s="229"/>
      <c r="F23" s="229"/>
      <c r="G23" s="229"/>
      <c r="H23" s="229"/>
    </row>
    <row r="24" spans="1:8" ht="15.75" customHeight="1" x14ac:dyDescent="0.3">
      <c r="A24" s="231" t="s">
        <v>189</v>
      </c>
      <c r="B24" s="231"/>
      <c r="C24" s="231"/>
      <c r="D24" s="232"/>
      <c r="E24" s="232"/>
      <c r="F24" s="229"/>
      <c r="G24" s="229"/>
    </row>
    <row r="25" spans="1:8" ht="15.6" x14ac:dyDescent="0.3">
      <c r="A25" s="214" t="s">
        <v>3057</v>
      </c>
      <c r="B25" s="230"/>
      <c r="C25" s="229"/>
      <c r="D25" s="232"/>
      <c r="E25" s="232"/>
      <c r="F25" s="229"/>
      <c r="G25" s="229"/>
    </row>
    <row r="26" spans="1:8" ht="15.6" x14ac:dyDescent="0.3">
      <c r="A26" s="232"/>
      <c r="B26" s="230"/>
      <c r="C26" s="229"/>
      <c r="D26" s="232"/>
      <c r="E26" s="232"/>
      <c r="F26" s="229"/>
      <c r="G26" s="229"/>
    </row>
    <row r="27" spans="1:8" ht="16.2" thickBot="1" x14ac:dyDescent="0.3">
      <c r="A27" s="235"/>
      <c r="B27" s="235"/>
      <c r="C27" s="235"/>
      <c r="D27" s="235"/>
      <c r="E27" s="235"/>
      <c r="F27" s="235"/>
      <c r="G27" s="235"/>
      <c r="H27" s="235"/>
    </row>
    <row r="28" spans="1:8" ht="63" thickBot="1" x14ac:dyDescent="0.3">
      <c r="A28" s="266" t="s">
        <v>142</v>
      </c>
      <c r="B28" s="267" t="s">
        <v>190</v>
      </c>
      <c r="C28" s="268" t="s">
        <v>191</v>
      </c>
      <c r="D28" s="269" t="s">
        <v>192</v>
      </c>
      <c r="E28" s="269" t="s">
        <v>193</v>
      </c>
      <c r="F28" s="269" t="s">
        <v>2189</v>
      </c>
      <c r="G28" s="269" t="s">
        <v>3063</v>
      </c>
    </row>
    <row r="29" spans="1:8" ht="15.6" x14ac:dyDescent="0.3">
      <c r="A29" s="229" t="s">
        <v>84</v>
      </c>
      <c r="B29" s="230">
        <v>2017</v>
      </c>
      <c r="C29" s="229" t="s">
        <v>194</v>
      </c>
      <c r="D29" s="229">
        <v>0.98764646292413172</v>
      </c>
      <c r="E29" s="229">
        <v>4.0503137185616676E-2</v>
      </c>
      <c r="F29" s="245">
        <v>0</v>
      </c>
      <c r="G29" s="246">
        <f>(SUM(E29:E58))</f>
        <v>0.94326088109342721</v>
      </c>
    </row>
    <row r="30" spans="1:8" ht="15.6" x14ac:dyDescent="0.3">
      <c r="A30" s="229" t="s">
        <v>84</v>
      </c>
      <c r="B30" s="230">
        <v>2018</v>
      </c>
      <c r="C30" s="229" t="s">
        <v>195</v>
      </c>
      <c r="D30" s="229">
        <v>0.98632258026589037</v>
      </c>
      <c r="E30" s="229">
        <v>3.9510692828002673E-2</v>
      </c>
      <c r="F30" s="250">
        <v>0</v>
      </c>
      <c r="G30" s="251">
        <f>(SUM(E30:E59))</f>
        <v>0.93067245342765426</v>
      </c>
    </row>
    <row r="31" spans="1:8" ht="15.6" x14ac:dyDescent="0.3">
      <c r="A31" s="229" t="s">
        <v>84</v>
      </c>
      <c r="B31" s="230">
        <v>2019</v>
      </c>
      <c r="C31" s="229" t="s">
        <v>196</v>
      </c>
      <c r="D31" s="229">
        <v>0.98499603476792008</v>
      </c>
      <c r="E31" s="229">
        <v>3.8485617469655682E-2</v>
      </c>
      <c r="F31" s="250">
        <v>0</v>
      </c>
      <c r="G31" s="251">
        <f>(SUM(E31:E60))</f>
        <v>0.91905884620375089</v>
      </c>
    </row>
    <row r="32" spans="1:8" ht="15.6" x14ac:dyDescent="0.3">
      <c r="A32" s="229" t="s">
        <v>84</v>
      </c>
      <c r="B32" s="230">
        <v>2020</v>
      </c>
      <c r="C32" s="229" t="s">
        <v>197</v>
      </c>
      <c r="D32" s="229">
        <v>0.98337396393561693</v>
      </c>
      <c r="E32" s="229">
        <v>3.7436225696497259E-2</v>
      </c>
      <c r="F32" s="250">
        <v>0</v>
      </c>
      <c r="G32" s="251">
        <f>(SUM(E32:E61))</f>
        <v>0.90845831888068151</v>
      </c>
    </row>
    <row r="33" spans="1:7" ht="15.6" x14ac:dyDescent="0.3">
      <c r="A33" s="229" t="s">
        <v>84</v>
      </c>
      <c r="B33" s="230">
        <v>2021</v>
      </c>
      <c r="C33" s="229" t="s">
        <v>198</v>
      </c>
      <c r="D33" s="229">
        <v>0.98136525889517223</v>
      </c>
      <c r="E33" s="229">
        <v>3.645273978870564E-2</v>
      </c>
      <c r="F33" s="250">
        <v>0</v>
      </c>
      <c r="G33" s="251">
        <f>(SUM(E33:E62))</f>
        <v>0.89889767274630639</v>
      </c>
    </row>
    <row r="34" spans="1:7" ht="15.6" x14ac:dyDescent="0.3">
      <c r="A34" s="229" t="s">
        <v>84</v>
      </c>
      <c r="B34" s="230">
        <v>2022</v>
      </c>
      <c r="C34" s="229" t="s">
        <v>199</v>
      </c>
      <c r="D34" s="229">
        <v>0.97890895117230114</v>
      </c>
      <c r="E34" s="229">
        <v>3.5543279511360208E-2</v>
      </c>
      <c r="F34" s="250">
        <v>1</v>
      </c>
      <c r="G34" s="251">
        <f>(SUM(E34:E62)+F34*E62)</f>
        <v>0.89032051251972277</v>
      </c>
    </row>
    <row r="35" spans="1:7" ht="15.6" x14ac:dyDescent="0.3">
      <c r="A35" s="229" t="s">
        <v>84</v>
      </c>
      <c r="B35" s="230">
        <v>2023</v>
      </c>
      <c r="C35" s="229" t="s">
        <v>200</v>
      </c>
      <c r="D35" s="229">
        <v>0.97605073590502289</v>
      </c>
      <c r="E35" s="229">
        <v>3.4692494644357981E-2</v>
      </c>
      <c r="F35" s="250">
        <v>2</v>
      </c>
      <c r="G35" s="251">
        <f>(SUM(E35:E62)+F35*E62)</f>
        <v>0.88265281257048456</v>
      </c>
    </row>
    <row r="36" spans="1:7" ht="15.6" x14ac:dyDescent="0.3">
      <c r="A36" s="229" t="s">
        <v>84</v>
      </c>
      <c r="B36" s="230">
        <v>2024</v>
      </c>
      <c r="C36" s="229" t="s">
        <v>201</v>
      </c>
      <c r="D36" s="229">
        <v>0.97280188896007125</v>
      </c>
      <c r="E36" s="229">
        <v>3.39037212794292E-2</v>
      </c>
      <c r="F36" s="250">
        <v>3</v>
      </c>
      <c r="G36" s="251">
        <f>(SUM(E36:E62)+F36*E62)</f>
        <v>0.87583589748824864</v>
      </c>
    </row>
    <row r="37" spans="1:7" ht="15.6" x14ac:dyDescent="0.3">
      <c r="A37" s="229" t="s">
        <v>84</v>
      </c>
      <c r="B37" s="230">
        <v>2025</v>
      </c>
      <c r="C37" s="229" t="s">
        <v>202</v>
      </c>
      <c r="D37" s="229">
        <v>0.96919046647502771</v>
      </c>
      <c r="E37" s="229">
        <v>3.3173919692960463E-2</v>
      </c>
      <c r="F37" s="250">
        <v>4</v>
      </c>
      <c r="G37" s="251">
        <f>(SUM(E37:E62)+F37*E62)</f>
        <v>0.86980775577094149</v>
      </c>
    </row>
    <row r="38" spans="1:7" ht="15.6" x14ac:dyDescent="0.3">
      <c r="A38" s="229" t="s">
        <v>84</v>
      </c>
      <c r="B38" s="230">
        <v>2026</v>
      </c>
      <c r="C38" s="229" t="s">
        <v>203</v>
      </c>
      <c r="D38" s="229">
        <v>0.96653735398631901</v>
      </c>
      <c r="E38" s="229">
        <v>3.2473416068485465E-2</v>
      </c>
      <c r="F38" s="250">
        <v>5</v>
      </c>
      <c r="G38" s="251">
        <f>(SUM(E38:E62)+F38*E62)</f>
        <v>0.86450941564010308</v>
      </c>
    </row>
    <row r="39" spans="1:7" ht="15.6" x14ac:dyDescent="0.3">
      <c r="A39" s="229" t="s">
        <v>84</v>
      </c>
      <c r="B39" s="230">
        <v>2027</v>
      </c>
      <c r="C39" s="229" t="s">
        <v>204</v>
      </c>
      <c r="D39" s="229">
        <v>0.96411406412397938</v>
      </c>
      <c r="E39" s="229">
        <v>3.1834575462993508E-2</v>
      </c>
      <c r="F39" s="250">
        <v>6</v>
      </c>
      <c r="G39" s="251">
        <f>(SUM(E39:E62)+F39*E62)</f>
        <v>0.85991157913373961</v>
      </c>
    </row>
    <row r="40" spans="1:7" ht="15.6" x14ac:dyDescent="0.3">
      <c r="A40" s="229" t="s">
        <v>84</v>
      </c>
      <c r="B40" s="230">
        <v>2028</v>
      </c>
      <c r="C40" s="229" t="s">
        <v>205</v>
      </c>
      <c r="D40" s="229">
        <v>0.96190110304850729</v>
      </c>
      <c r="E40" s="229">
        <v>3.1267373800105663E-2</v>
      </c>
      <c r="F40" s="250">
        <v>7</v>
      </c>
      <c r="G40" s="251">
        <f>(SUM(E40:E62)+F40*E62)</f>
        <v>0.85595258323286816</v>
      </c>
    </row>
    <row r="41" spans="1:7" ht="15.6" x14ac:dyDescent="0.3">
      <c r="A41" s="229" t="s">
        <v>84</v>
      </c>
      <c r="B41" s="230">
        <v>2029</v>
      </c>
      <c r="C41" s="229" t="s">
        <v>206</v>
      </c>
      <c r="D41" s="229">
        <v>0.95989016021038898</v>
      </c>
      <c r="E41" s="229">
        <v>3.0761910872337397E-2</v>
      </c>
      <c r="F41" s="250">
        <v>8</v>
      </c>
      <c r="G41" s="251">
        <f>(SUM(E41:E62)+F41*E62)</f>
        <v>0.85256078899488463</v>
      </c>
    </row>
    <row r="42" spans="1:7" ht="15.6" x14ac:dyDescent="0.3">
      <c r="A42" s="229" t="s">
        <v>84</v>
      </c>
      <c r="B42" s="230">
        <v>2030</v>
      </c>
      <c r="C42" s="229" t="s">
        <v>207</v>
      </c>
      <c r="D42" s="229">
        <v>0.95807752763391141</v>
      </c>
      <c r="E42" s="229">
        <v>3.0322254456860237E-2</v>
      </c>
      <c r="F42" s="250">
        <v>9</v>
      </c>
      <c r="G42" s="251">
        <f>(SUM(E42:E62)+F42*E62)</f>
        <v>0.84967445768466932</v>
      </c>
    </row>
    <row r="43" spans="1:7" ht="15.6" x14ac:dyDescent="0.3">
      <c r="A43" s="229" t="s">
        <v>84</v>
      </c>
      <c r="B43" s="230">
        <v>2031</v>
      </c>
      <c r="C43" s="229" t="s">
        <v>208</v>
      </c>
      <c r="D43" s="229">
        <v>0.9564451669164783</v>
      </c>
      <c r="E43" s="229">
        <v>2.9934343721442873E-2</v>
      </c>
      <c r="F43" s="250">
        <v>10</v>
      </c>
      <c r="G43" s="251">
        <f>(SUM(E43:E62)+F43*E62)</f>
        <v>0.84722778278993116</v>
      </c>
    </row>
    <row r="44" spans="1:7" ht="15.6" x14ac:dyDescent="0.3">
      <c r="A44" s="229" t="s">
        <v>84</v>
      </c>
      <c r="B44" s="230">
        <v>2032</v>
      </c>
      <c r="C44" s="229" t="s">
        <v>209</v>
      </c>
      <c r="D44" s="229">
        <v>0.95498004414841609</v>
      </c>
      <c r="E44" s="229">
        <v>2.9597831907770523E-2</v>
      </c>
      <c r="F44" s="250">
        <v>11</v>
      </c>
      <c r="G44" s="251">
        <f>(SUM(E44:E62)+F44*E62)</f>
        <v>0.84516901863061034</v>
      </c>
    </row>
    <row r="45" spans="1:7" ht="15.6" x14ac:dyDescent="0.3">
      <c r="A45" s="229" t="s">
        <v>84</v>
      </c>
      <c r="B45" s="230">
        <v>2033</v>
      </c>
      <c r="C45" s="229" t="s">
        <v>210</v>
      </c>
      <c r="D45" s="229">
        <v>0.95367105524895646</v>
      </c>
      <c r="E45" s="229">
        <v>2.930661706397281E-2</v>
      </c>
      <c r="F45" s="250">
        <v>12</v>
      </c>
      <c r="G45" s="251">
        <f>(SUM(E45:E62)+F45*E62)</f>
        <v>0.84344676628496185</v>
      </c>
    </row>
    <row r="46" spans="1:7" ht="15.6" x14ac:dyDescent="0.3">
      <c r="A46" s="229" t="s">
        <v>84</v>
      </c>
      <c r="B46" s="230">
        <v>2034</v>
      </c>
      <c r="C46" s="229" t="s">
        <v>211</v>
      </c>
      <c r="D46" s="229">
        <v>0.95250646348542622</v>
      </c>
      <c r="E46" s="229">
        <v>2.9055744197964518E-2</v>
      </c>
      <c r="F46" s="250">
        <v>13</v>
      </c>
      <c r="G46" s="251">
        <f>(SUM(E46:E62)+F46*E62)</f>
        <v>0.84201572878311115</v>
      </c>
    </row>
    <row r="47" spans="1:7" ht="15.6" x14ac:dyDescent="0.3">
      <c r="A47" s="229" t="s">
        <v>84</v>
      </c>
      <c r="B47" s="230">
        <v>2035</v>
      </c>
      <c r="C47" s="229" t="s">
        <v>212</v>
      </c>
      <c r="D47" s="229">
        <v>0.95147773048127404</v>
      </c>
      <c r="E47" s="229">
        <v>2.8844388310539149E-2</v>
      </c>
      <c r="F47" s="250">
        <v>14</v>
      </c>
      <c r="G47" s="251">
        <f>(SUM(E47:E62)+F47*E62)</f>
        <v>0.84083556414726868</v>
      </c>
    </row>
    <row r="48" spans="1:7" ht="15.6" x14ac:dyDescent="0.3">
      <c r="A48" s="229" t="s">
        <v>84</v>
      </c>
      <c r="B48" s="230">
        <v>2036</v>
      </c>
      <c r="C48" s="229" t="s">
        <v>213</v>
      </c>
      <c r="D48" s="229">
        <v>0.95057259804824457</v>
      </c>
      <c r="E48" s="229">
        <v>2.8663549104388616E-2</v>
      </c>
      <c r="F48" s="250">
        <v>15</v>
      </c>
      <c r="G48" s="251">
        <f>(SUM(E48:E62)+F48*E62)</f>
        <v>0.83986675539885158</v>
      </c>
    </row>
    <row r="49" spans="1:7" ht="15.6" x14ac:dyDescent="0.3">
      <c r="A49" s="229" t="s">
        <v>84</v>
      </c>
      <c r="B49" s="230">
        <v>2037</v>
      </c>
      <c r="C49" s="229" t="s">
        <v>214</v>
      </c>
      <c r="D49" s="229">
        <v>0.94978516548864111</v>
      </c>
      <c r="E49" s="229">
        <v>2.8512531111166434E-2</v>
      </c>
      <c r="F49" s="250">
        <v>16</v>
      </c>
      <c r="G49" s="251">
        <f>(SUM(E49:E62)+F49*E62)</f>
        <v>0.83907878585658502</v>
      </c>
    </row>
    <row r="50" spans="1:7" ht="15.6" x14ac:dyDescent="0.3">
      <c r="A50" s="229" t="s">
        <v>84</v>
      </c>
      <c r="B50" s="230">
        <v>2038</v>
      </c>
      <c r="C50" s="229" t="s">
        <v>215</v>
      </c>
      <c r="D50" s="229">
        <v>0.94910356815038932</v>
      </c>
      <c r="E50" s="229">
        <v>2.8387394335512149E-2</v>
      </c>
      <c r="F50" s="250">
        <v>17</v>
      </c>
      <c r="G50" s="251">
        <f>(SUM(E50:E62)+F50*E62)</f>
        <v>0.8384418343075406</v>
      </c>
    </row>
    <row r="51" spans="1:7" ht="15.6" x14ac:dyDescent="0.3">
      <c r="A51" s="229" t="s">
        <v>84</v>
      </c>
      <c r="B51" s="230">
        <v>2039</v>
      </c>
      <c r="C51" s="229" t="s">
        <v>216</v>
      </c>
      <c r="D51" s="229">
        <v>0.94851984412718759</v>
      </c>
      <c r="E51" s="229">
        <v>2.8283303437941255E-2</v>
      </c>
      <c r="F51" s="250">
        <v>18</v>
      </c>
      <c r="G51" s="251">
        <f>(SUM(E51:E62)+F51*E62)</f>
        <v>0.83793001953415047</v>
      </c>
    </row>
    <row r="52" spans="1:7" ht="15.6" x14ac:dyDescent="0.3">
      <c r="A52" s="229" t="s">
        <v>84</v>
      </c>
      <c r="B52" s="230">
        <v>2040</v>
      </c>
      <c r="C52" s="229" t="s">
        <v>217</v>
      </c>
      <c r="D52" s="229">
        <v>0.94802467465885465</v>
      </c>
      <c r="E52" s="229">
        <v>2.8198192668408204E-2</v>
      </c>
      <c r="F52" s="250">
        <v>19</v>
      </c>
      <c r="G52" s="251">
        <f>(SUM(E52:E62)+F52*E62)</f>
        <v>0.83752229565833136</v>
      </c>
    </row>
    <row r="53" spans="1:7" ht="15.6" x14ac:dyDescent="0.3">
      <c r="A53" s="229" t="s">
        <v>84</v>
      </c>
      <c r="B53" s="230">
        <v>2041</v>
      </c>
      <c r="C53" s="229" t="s">
        <v>218</v>
      </c>
      <c r="D53" s="229">
        <v>0.94761207885764676</v>
      </c>
      <c r="E53" s="229">
        <v>2.8129486157576659E-2</v>
      </c>
      <c r="F53" s="250">
        <v>20</v>
      </c>
      <c r="G53" s="251">
        <f>(SUM(E53:E62)+F53*E62)</f>
        <v>0.83719968255204513</v>
      </c>
    </row>
    <row r="54" spans="1:7" ht="15.6" x14ac:dyDescent="0.3">
      <c r="A54" s="229" t="s">
        <v>84</v>
      </c>
      <c r="B54" s="230">
        <v>2042</v>
      </c>
      <c r="C54" s="229" t="s">
        <v>219</v>
      </c>
      <c r="D54" s="229">
        <v>0.94726965168786614</v>
      </c>
      <c r="E54" s="229">
        <v>2.8074307550893979E-2</v>
      </c>
      <c r="F54" s="250">
        <v>21</v>
      </c>
      <c r="G54" s="251">
        <f>(SUM(E54:E62)+F54*E62)</f>
        <v>0.83694577595659059</v>
      </c>
    </row>
    <row r="55" spans="1:7" ht="15.6" x14ac:dyDescent="0.3">
      <c r="A55" s="229" t="s">
        <v>84</v>
      </c>
      <c r="B55" s="230">
        <v>2043</v>
      </c>
      <c r="C55" s="229" t="s">
        <v>220</v>
      </c>
      <c r="D55" s="229">
        <v>0.94699010749526147</v>
      </c>
      <c r="E55" s="229">
        <v>2.8027531760173585E-2</v>
      </c>
      <c r="F55" s="250">
        <v>22</v>
      </c>
      <c r="G55" s="251">
        <f>(SUM(E55:E62)+F55*E62)</f>
        <v>0.83674704796781862</v>
      </c>
    </row>
    <row r="56" spans="1:7" ht="15.6" x14ac:dyDescent="0.3">
      <c r="A56" s="229" t="s">
        <v>84</v>
      </c>
      <c r="B56" s="230">
        <v>2044</v>
      </c>
      <c r="C56" s="229" t="s">
        <v>221</v>
      </c>
      <c r="D56" s="229">
        <v>0.9467644756567023</v>
      </c>
      <c r="E56" s="229">
        <v>2.7990510302485214E-2</v>
      </c>
      <c r="F56" s="250">
        <v>23</v>
      </c>
      <c r="G56" s="251">
        <f>(SUM(E56:E62)+F56*E62)</f>
        <v>0.83659509576976709</v>
      </c>
    </row>
    <row r="57" spans="1:7" ht="15.6" x14ac:dyDescent="0.3">
      <c r="A57" s="229" t="s">
        <v>84</v>
      </c>
      <c r="B57" s="230">
        <v>2045</v>
      </c>
      <c r="C57" s="229" t="s">
        <v>222</v>
      </c>
      <c r="D57" s="229">
        <v>0.94658312939294065</v>
      </c>
      <c r="E57" s="229">
        <v>2.7959617288268276E-2</v>
      </c>
      <c r="F57" s="250">
        <v>24</v>
      </c>
      <c r="G57" s="251">
        <f>(SUM(E57:E62)+F57*E62)</f>
        <v>0.83648016502940392</v>
      </c>
    </row>
    <row r="58" spans="1:7" ht="15.6" x14ac:dyDescent="0.3">
      <c r="A58" s="229" t="s">
        <v>84</v>
      </c>
      <c r="B58" s="230">
        <v>2046</v>
      </c>
      <c r="C58" s="229" t="s">
        <v>223</v>
      </c>
      <c r="D58" s="229">
        <v>0.9464381203594775</v>
      </c>
      <c r="E58" s="229">
        <v>2.7934173417554661E-2</v>
      </c>
      <c r="F58" s="250">
        <v>25</v>
      </c>
      <c r="G58" s="251">
        <f>(SUM(E58:E62)+F58*E62)</f>
        <v>0.83639612730325774</v>
      </c>
    </row>
    <row r="59" spans="1:7" ht="15.6" x14ac:dyDescent="0.3">
      <c r="A59" s="229" t="s">
        <v>84</v>
      </c>
      <c r="B59" s="230">
        <v>2047</v>
      </c>
      <c r="C59" s="229" t="s">
        <v>224</v>
      </c>
      <c r="D59" s="229">
        <v>0.9463225864561482</v>
      </c>
      <c r="E59" s="229">
        <v>2.7914709519843803E-2</v>
      </c>
      <c r="F59" s="250">
        <v>26</v>
      </c>
      <c r="G59" s="251">
        <f>(SUM(E59:E62)+F59*E62)</f>
        <v>0.83633753344782513</v>
      </c>
    </row>
    <row r="60" spans="1:7" ht="15.6" x14ac:dyDescent="0.3">
      <c r="A60" s="229" t="s">
        <v>84</v>
      </c>
      <c r="B60" s="230">
        <v>2048</v>
      </c>
      <c r="C60" s="229" t="s">
        <v>225</v>
      </c>
      <c r="D60" s="229">
        <v>0.94623018794595803</v>
      </c>
      <c r="E60" s="229">
        <v>2.789708560409945E-2</v>
      </c>
      <c r="F60" s="250">
        <v>27</v>
      </c>
      <c r="G60" s="251">
        <f>(SUM(E60:E62)+F60*E62)</f>
        <v>0.83629840349010331</v>
      </c>
    </row>
    <row r="61" spans="1:7" ht="15.6" x14ac:dyDescent="0.3">
      <c r="A61" s="229" t="s">
        <v>84</v>
      </c>
      <c r="B61" s="230">
        <v>2049</v>
      </c>
      <c r="C61" s="229" t="s">
        <v>226</v>
      </c>
      <c r="D61" s="229">
        <v>0.94615577731531519</v>
      </c>
      <c r="E61" s="229">
        <v>2.7885090146586383E-2</v>
      </c>
      <c r="F61" s="250">
        <v>28</v>
      </c>
      <c r="G61" s="251">
        <f>(SUM(E61:E62)+F61*E62)</f>
        <v>0.83627689744812594</v>
      </c>
    </row>
    <row r="62" spans="1:7" ht="15.6" x14ac:dyDescent="0.3">
      <c r="A62" s="229" t="s">
        <v>84</v>
      </c>
      <c r="B62" s="230">
        <v>2050</v>
      </c>
      <c r="C62" s="229" t="s">
        <v>227</v>
      </c>
      <c r="D62" s="229">
        <v>0.94609533568083948</v>
      </c>
      <c r="E62" s="229">
        <v>2.7875579562122055E-2</v>
      </c>
      <c r="F62" s="250">
        <v>29</v>
      </c>
      <c r="G62" s="251">
        <f>(SUM(E62:E62)+F62*E62)</f>
        <v>0.83626738686366164</v>
      </c>
    </row>
    <row r="63" spans="1:7" ht="15.6" x14ac:dyDescent="0.3">
      <c r="A63" s="229" t="s">
        <v>85</v>
      </c>
      <c r="B63" s="230">
        <v>2017</v>
      </c>
      <c r="C63" s="229" t="s">
        <v>228</v>
      </c>
      <c r="D63" s="229">
        <v>0.99871501795049678</v>
      </c>
      <c r="E63" s="229">
        <v>4.0428140011512792E-2</v>
      </c>
      <c r="F63" s="252">
        <v>0</v>
      </c>
      <c r="G63" s="251">
        <f>(SUM(E63:E92))</f>
        <v>0.92841698141382645</v>
      </c>
    </row>
    <row r="64" spans="1:7" ht="15.6" x14ac:dyDescent="0.3">
      <c r="A64" s="229" t="s">
        <v>85</v>
      </c>
      <c r="B64" s="230">
        <v>2018</v>
      </c>
      <c r="C64" s="229" t="s">
        <v>229</v>
      </c>
      <c r="D64" s="229">
        <v>0.99724086629616393</v>
      </c>
      <c r="E64" s="229">
        <v>3.9366322001049794E-2</v>
      </c>
      <c r="F64" s="250">
        <v>0</v>
      </c>
      <c r="G64" s="251">
        <f>(SUM(E64:E93))</f>
        <v>0.91523046659994578</v>
      </c>
    </row>
    <row r="65" spans="1:7" ht="15.6" x14ac:dyDescent="0.3">
      <c r="A65" s="229" t="s">
        <v>85</v>
      </c>
      <c r="B65" s="230">
        <v>2019</v>
      </c>
      <c r="C65" s="229" t="s">
        <v>230</v>
      </c>
      <c r="D65" s="229">
        <v>0.99568897985009452</v>
      </c>
      <c r="E65" s="229">
        <v>3.8282605810950665E-2</v>
      </c>
      <c r="F65" s="250">
        <v>0</v>
      </c>
      <c r="G65" s="251">
        <f>(SUM(E65:E94))</f>
        <v>0.90308914858614897</v>
      </c>
    </row>
    <row r="66" spans="1:7" ht="15.6" x14ac:dyDescent="0.3">
      <c r="A66" s="229" t="s">
        <v>85</v>
      </c>
      <c r="B66" s="230">
        <v>2020</v>
      </c>
      <c r="C66" s="229" t="s">
        <v>231</v>
      </c>
      <c r="D66" s="229">
        <v>0.99371174907617776</v>
      </c>
      <c r="E66" s="229">
        <v>3.7172884043528066E-2</v>
      </c>
      <c r="F66" s="250">
        <v>0</v>
      </c>
      <c r="G66" s="251">
        <f>(SUM(E66:E95))</f>
        <v>0.89201607836860908</v>
      </c>
    </row>
    <row r="67" spans="1:7" ht="15.6" x14ac:dyDescent="0.3">
      <c r="A67" s="229" t="s">
        <v>85</v>
      </c>
      <c r="B67" s="230">
        <v>2021</v>
      </c>
      <c r="C67" s="229" t="s">
        <v>232</v>
      </c>
      <c r="D67" s="229">
        <v>0.99123810170015059</v>
      </c>
      <c r="E67" s="229">
        <v>3.6133918771842355E-2</v>
      </c>
      <c r="F67" s="250">
        <v>0</v>
      </c>
      <c r="G67" s="251">
        <f>(SUM(E67:E96))</f>
        <v>0.88204366885187402</v>
      </c>
    </row>
    <row r="68" spans="1:7" ht="15.6" x14ac:dyDescent="0.3">
      <c r="A68" s="229" t="s">
        <v>85</v>
      </c>
      <c r="B68" s="230">
        <v>2022</v>
      </c>
      <c r="C68" s="229" t="s">
        <v>233</v>
      </c>
      <c r="D68" s="229">
        <v>0.98827220491909407</v>
      </c>
      <c r="E68" s="229">
        <v>3.5173746886219853E-2</v>
      </c>
      <c r="F68" s="250">
        <v>1</v>
      </c>
      <c r="G68" s="251">
        <f>(SUM(E68:E96)+F68*E96)</f>
        <v>0.87311022460682486</v>
      </c>
    </row>
    <row r="69" spans="1:7" ht="15.6" x14ac:dyDescent="0.3">
      <c r="A69" s="229" t="s">
        <v>85</v>
      </c>
      <c r="B69" s="230">
        <v>2023</v>
      </c>
      <c r="C69" s="229" t="s">
        <v>234</v>
      </c>
      <c r="D69" s="229">
        <v>0.98487858802649619</v>
      </c>
      <c r="E69" s="229">
        <v>3.4281870158242744E-2</v>
      </c>
      <c r="F69" s="250">
        <v>2</v>
      </c>
      <c r="G69" s="251">
        <f>(SUM(E69:E96)+F69*E96)</f>
        <v>0.86513695224739806</v>
      </c>
    </row>
    <row r="70" spans="1:7" ht="15.6" x14ac:dyDescent="0.3">
      <c r="A70" s="229" t="s">
        <v>85</v>
      </c>
      <c r="B70" s="230">
        <v>2024</v>
      </c>
      <c r="C70" s="229" t="s">
        <v>235</v>
      </c>
      <c r="D70" s="229">
        <v>0.98108812506572629</v>
      </c>
      <c r="E70" s="229">
        <v>3.3467560732417127E-2</v>
      </c>
      <c r="F70" s="250">
        <v>3</v>
      </c>
      <c r="G70" s="251">
        <f>(SUM(E70:E96)+F70*E96)</f>
        <v>0.85805555661594846</v>
      </c>
    </row>
    <row r="71" spans="1:7" ht="15.6" x14ac:dyDescent="0.3">
      <c r="A71" s="229" t="s">
        <v>85</v>
      </c>
      <c r="B71" s="230">
        <v>2025</v>
      </c>
      <c r="C71" s="229" t="s">
        <v>236</v>
      </c>
      <c r="D71" s="229">
        <v>0.97692849078482003</v>
      </c>
      <c r="E71" s="229">
        <v>3.2716990668187215E-2</v>
      </c>
      <c r="F71" s="250">
        <v>4</v>
      </c>
      <c r="G71" s="251">
        <f>(SUM(E71:E96)+F71*E96)</f>
        <v>0.85178847041032446</v>
      </c>
    </row>
    <row r="72" spans="1:7" ht="15.6" x14ac:dyDescent="0.3">
      <c r="A72" s="229" t="s">
        <v>85</v>
      </c>
      <c r="B72" s="230">
        <v>2026</v>
      </c>
      <c r="C72" s="229" t="s">
        <v>237</v>
      </c>
      <c r="D72" s="229">
        <v>0.97354727462973323</v>
      </c>
      <c r="E72" s="229">
        <v>3.1999733226953077E-2</v>
      </c>
      <c r="F72" s="250">
        <v>5</v>
      </c>
      <c r="G72" s="251">
        <f>(SUM(E72:E96)+F72*E96)</f>
        <v>0.8462719542689302</v>
      </c>
    </row>
    <row r="73" spans="1:7" ht="15.6" x14ac:dyDescent="0.3">
      <c r="A73" s="229" t="s">
        <v>85</v>
      </c>
      <c r="B73" s="230">
        <v>2027</v>
      </c>
      <c r="C73" s="229" t="s">
        <v>238</v>
      </c>
      <c r="D73" s="229">
        <v>0.97046616483827253</v>
      </c>
      <c r="E73" s="229">
        <v>3.1349081530433032E-2</v>
      </c>
      <c r="F73" s="250">
        <v>6</v>
      </c>
      <c r="G73" s="251">
        <f>(SUM(E73:E96)+F73*E96)</f>
        <v>0.84147269556877025</v>
      </c>
    </row>
    <row r="74" spans="1:7" ht="15.6" x14ac:dyDescent="0.3">
      <c r="A74" s="229" t="s">
        <v>85</v>
      </c>
      <c r="B74" s="230">
        <v>2028</v>
      </c>
      <c r="C74" s="229" t="s">
        <v>239</v>
      </c>
      <c r="D74" s="229">
        <v>0.96766882793051368</v>
      </c>
      <c r="E74" s="229">
        <v>3.0773540784919472E-2</v>
      </c>
      <c r="F74" s="250">
        <v>7</v>
      </c>
      <c r="G74" s="251">
        <f>(SUM(E74:E96)+F74*E96)</f>
        <v>0.8373240885651303</v>
      </c>
    </row>
    <row r="75" spans="1:7" ht="15.6" x14ac:dyDescent="0.3">
      <c r="A75" s="229" t="s">
        <v>85</v>
      </c>
      <c r="B75" s="230">
        <v>2029</v>
      </c>
      <c r="C75" s="229" t="s">
        <v>240</v>
      </c>
      <c r="D75" s="229">
        <v>0.96513660392525757</v>
      </c>
      <c r="E75" s="229">
        <v>3.0259068413706878E-2</v>
      </c>
      <c r="F75" s="250">
        <v>8</v>
      </c>
      <c r="G75" s="251">
        <f>(SUM(E75:E96)+F75*E96)</f>
        <v>0.83375102230700393</v>
      </c>
    </row>
    <row r="76" spans="1:7" ht="15.6" x14ac:dyDescent="0.3">
      <c r="A76" s="229" t="s">
        <v>85</v>
      </c>
      <c r="B76" s="230">
        <v>2030</v>
      </c>
      <c r="C76" s="229" t="s">
        <v>241</v>
      </c>
      <c r="D76" s="229">
        <v>0.96285437634180226</v>
      </c>
      <c r="E76" s="229">
        <v>2.9811035261765872E-2</v>
      </c>
      <c r="F76" s="250">
        <v>9</v>
      </c>
      <c r="G76" s="251">
        <f>(SUM(E76:E96)+F76*E96)</f>
        <v>0.83069242842009017</v>
      </c>
    </row>
    <row r="77" spans="1:7" ht="15.6" x14ac:dyDescent="0.3">
      <c r="A77" s="229" t="s">
        <v>85</v>
      </c>
      <c r="B77" s="230">
        <v>2031</v>
      </c>
      <c r="C77" s="229" t="s">
        <v>242</v>
      </c>
      <c r="D77" s="229">
        <v>0.9608056213798265</v>
      </c>
      <c r="E77" s="229">
        <v>2.9410647395138247E-2</v>
      </c>
      <c r="F77" s="250">
        <v>10</v>
      </c>
      <c r="G77" s="251">
        <f>(SUM(E77:E96)+F77*E96)</f>
        <v>0.82808186768511738</v>
      </c>
    </row>
    <row r="78" spans="1:7" ht="15.6" x14ac:dyDescent="0.3">
      <c r="A78" s="229" t="s">
        <v>85</v>
      </c>
      <c r="B78" s="230">
        <v>2032</v>
      </c>
      <c r="C78" s="229" t="s">
        <v>243</v>
      </c>
      <c r="D78" s="229">
        <v>0.95898089555717159</v>
      </c>
      <c r="E78" s="229">
        <v>2.9064191813632664E-2</v>
      </c>
      <c r="F78" s="250">
        <v>11</v>
      </c>
      <c r="G78" s="251">
        <f>(SUM(E78:E96)+F78*E96)</f>
        <v>0.82587169481677225</v>
      </c>
    </row>
    <row r="79" spans="1:7" ht="15.6" x14ac:dyDescent="0.3">
      <c r="A79" s="229" t="s">
        <v>85</v>
      </c>
      <c r="B79" s="230">
        <v>2033</v>
      </c>
      <c r="C79" s="229" t="s">
        <v>244</v>
      </c>
      <c r="D79" s="229">
        <v>0.95736045312262952</v>
      </c>
      <c r="E79" s="229">
        <v>2.8761438590928477E-2</v>
      </c>
      <c r="F79" s="250">
        <v>12</v>
      </c>
      <c r="G79" s="251">
        <f>(SUM(E79:E96)+F79*E96)</f>
        <v>0.8240079775299326</v>
      </c>
    </row>
    <row r="80" spans="1:7" ht="15.6" x14ac:dyDescent="0.3">
      <c r="A80" s="229" t="s">
        <v>85</v>
      </c>
      <c r="B80" s="230">
        <v>2034</v>
      </c>
      <c r="C80" s="229" t="s">
        <v>245</v>
      </c>
      <c r="D80" s="229">
        <v>0.95593412087111362</v>
      </c>
      <c r="E80" s="229">
        <v>2.8499298960379376E-2</v>
      </c>
      <c r="F80" s="250">
        <v>13</v>
      </c>
      <c r="G80" s="251">
        <f>(SUM(E80:E96)+F80*E96)</f>
        <v>0.82244701346579729</v>
      </c>
    </row>
    <row r="81" spans="1:7" ht="15.6" x14ac:dyDescent="0.3">
      <c r="A81" s="229" t="s">
        <v>85</v>
      </c>
      <c r="B81" s="230">
        <v>2035</v>
      </c>
      <c r="C81" s="229" t="s">
        <v>246</v>
      </c>
      <c r="D81" s="229">
        <v>0.95468646156002401</v>
      </c>
      <c r="E81" s="229">
        <v>2.827503802272294E-2</v>
      </c>
      <c r="F81" s="250">
        <v>14</v>
      </c>
      <c r="G81" s="251">
        <f>(SUM(E81:E96)+F81*E96)</f>
        <v>0.82114818903221098</v>
      </c>
    </row>
    <row r="82" spans="1:7" ht="15.6" x14ac:dyDescent="0.3">
      <c r="A82" s="229" t="s">
        <v>85</v>
      </c>
      <c r="B82" s="230">
        <v>2036</v>
      </c>
      <c r="C82" s="229" t="s">
        <v>247</v>
      </c>
      <c r="D82" s="229">
        <v>0.95360579140088741</v>
      </c>
      <c r="E82" s="229">
        <v>2.8081954083046326E-2</v>
      </c>
      <c r="F82" s="250">
        <v>15</v>
      </c>
      <c r="G82" s="251">
        <f>(SUM(E82:E96)+F82*E96)</f>
        <v>0.82007362553628116</v>
      </c>
    </row>
    <row r="83" spans="1:7" ht="15.6" x14ac:dyDescent="0.3">
      <c r="A83" s="229" t="s">
        <v>85</v>
      </c>
      <c r="B83" s="230">
        <v>2037</v>
      </c>
      <c r="C83" s="229" t="s">
        <v>248</v>
      </c>
      <c r="D83" s="229">
        <v>0.9526793731712675</v>
      </c>
      <c r="E83" s="229">
        <v>2.791563688168618E-2</v>
      </c>
      <c r="F83" s="250">
        <v>16</v>
      </c>
      <c r="G83" s="251">
        <f>(SUM(E83:E96)+F83*E96)</f>
        <v>0.81919214598002799</v>
      </c>
    </row>
    <row r="84" spans="1:7" ht="15.6" x14ac:dyDescent="0.3">
      <c r="A84" s="229" t="s">
        <v>85</v>
      </c>
      <c r="B84" s="230">
        <v>2038</v>
      </c>
      <c r="C84" s="229" t="s">
        <v>249</v>
      </c>
      <c r="D84" s="229">
        <v>0.95188986146837706</v>
      </c>
      <c r="E84" s="229">
        <v>2.777964888124532E-2</v>
      </c>
      <c r="F84" s="250">
        <v>17</v>
      </c>
      <c r="G84" s="251">
        <f>(SUM(E84:E96)+F84*E96)</f>
        <v>0.81847698362513488</v>
      </c>
    </row>
    <row r="85" spans="1:7" ht="15.6" x14ac:dyDescent="0.3">
      <c r="A85" s="229" t="s">
        <v>85</v>
      </c>
      <c r="B85" s="230">
        <v>2039</v>
      </c>
      <c r="C85" s="229" t="s">
        <v>250</v>
      </c>
      <c r="D85" s="229">
        <v>0.95122543611220689</v>
      </c>
      <c r="E85" s="229">
        <v>2.7664506908636401E-2</v>
      </c>
      <c r="F85" s="250">
        <v>18</v>
      </c>
      <c r="G85" s="251">
        <f>(SUM(E85:E96)+F85*E96)</f>
        <v>0.81789780927068279</v>
      </c>
    </row>
    <row r="86" spans="1:7" ht="15.6" x14ac:dyDescent="0.3">
      <c r="A86" s="229" t="s">
        <v>85</v>
      </c>
      <c r="B86" s="230">
        <v>2040</v>
      </c>
      <c r="C86" s="229" t="s">
        <v>251</v>
      </c>
      <c r="D86" s="229">
        <v>0.95066924552348342</v>
      </c>
      <c r="E86" s="229">
        <v>2.7569103995626214E-2</v>
      </c>
      <c r="F86" s="250">
        <v>19</v>
      </c>
      <c r="G86" s="251">
        <f>(SUM(E86:E96)+F86*E96)</f>
        <v>0.81743377688883945</v>
      </c>
    </row>
    <row r="87" spans="1:7" ht="15.6" x14ac:dyDescent="0.3">
      <c r="A87" s="229" t="s">
        <v>85</v>
      </c>
      <c r="B87" s="230">
        <v>2041</v>
      </c>
      <c r="C87" s="229" t="s">
        <v>252</v>
      </c>
      <c r="D87" s="229">
        <v>0.95021159731267824</v>
      </c>
      <c r="E87" s="229">
        <v>2.7491509712386408E-2</v>
      </c>
      <c r="F87" s="250">
        <v>20</v>
      </c>
      <c r="G87" s="251">
        <f>(SUM(E87:E96)+F87*E96)</f>
        <v>0.81706514742000635</v>
      </c>
    </row>
    <row r="88" spans="1:7" ht="15.6" x14ac:dyDescent="0.3">
      <c r="A88" s="229" t="s">
        <v>85</v>
      </c>
      <c r="B88" s="230">
        <v>2042</v>
      </c>
      <c r="C88" s="229" t="s">
        <v>253</v>
      </c>
      <c r="D88" s="229">
        <v>0.94983533111421659</v>
      </c>
      <c r="E88" s="229">
        <v>2.7427240868948159E-2</v>
      </c>
      <c r="F88" s="250">
        <v>21</v>
      </c>
      <c r="G88" s="251">
        <f>(SUM(E88:E96)+F88*E96)</f>
        <v>0.81677411223441299</v>
      </c>
    </row>
    <row r="89" spans="1:7" ht="15.6" x14ac:dyDescent="0.3">
      <c r="A89" s="229" t="s">
        <v>85</v>
      </c>
      <c r="B89" s="230">
        <v>2043</v>
      </c>
      <c r="C89" s="229" t="s">
        <v>254</v>
      </c>
      <c r="D89" s="229">
        <v>0.94952875422799465</v>
      </c>
      <c r="E89" s="229">
        <v>2.7374653282281974E-2</v>
      </c>
      <c r="F89" s="250">
        <v>22</v>
      </c>
      <c r="G89" s="251">
        <f>(SUM(E89:E96)+F89*E96)</f>
        <v>0.81654734589225797</v>
      </c>
    </row>
    <row r="90" spans="1:7" ht="15.6" x14ac:dyDescent="0.3">
      <c r="A90" s="229" t="s">
        <v>85</v>
      </c>
      <c r="B90" s="230">
        <v>2044</v>
      </c>
      <c r="C90" s="229" t="s">
        <v>255</v>
      </c>
      <c r="D90" s="229">
        <v>0.94927846682977246</v>
      </c>
      <c r="E90" s="229">
        <v>2.7329125857350079E-2</v>
      </c>
      <c r="F90" s="250">
        <v>23</v>
      </c>
      <c r="G90" s="251">
        <f>(SUM(E90:E96)+F90*E96)</f>
        <v>0.81637316713676911</v>
      </c>
    </row>
    <row r="91" spans="1:7" ht="15.6" x14ac:dyDescent="0.3">
      <c r="A91" s="229" t="s">
        <v>85</v>
      </c>
      <c r="B91" s="230">
        <v>2045</v>
      </c>
      <c r="C91" s="229" t="s">
        <v>256</v>
      </c>
      <c r="D91" s="229">
        <v>0.94907602707324368</v>
      </c>
      <c r="E91" s="229">
        <v>2.7292485310613429E-2</v>
      </c>
      <c r="F91" s="250">
        <v>24</v>
      </c>
      <c r="G91" s="251">
        <f>(SUM(E91:E96)+F91*E96)</f>
        <v>0.81624451580621205</v>
      </c>
    </row>
    <row r="92" spans="1:7" ht="15.6" x14ac:dyDescent="0.3">
      <c r="A92" s="229" t="s">
        <v>85</v>
      </c>
      <c r="B92" s="230">
        <v>2046</v>
      </c>
      <c r="C92" s="229" t="s">
        <v>257</v>
      </c>
      <c r="D92" s="229">
        <v>0.94891278156660841</v>
      </c>
      <c r="E92" s="229">
        <v>2.7264002547475168E-2</v>
      </c>
      <c r="F92" s="250">
        <v>25</v>
      </c>
      <c r="G92" s="251">
        <f>(SUM(E92:E96)+F92*E96)</f>
        <v>0.81615250502239178</v>
      </c>
    </row>
    <row r="93" spans="1:7" ht="15.6" x14ac:dyDescent="0.3">
      <c r="A93" s="229" t="s">
        <v>85</v>
      </c>
      <c r="B93" s="230">
        <v>2047</v>
      </c>
      <c r="C93" s="229" t="s">
        <v>258</v>
      </c>
      <c r="D93" s="229">
        <v>0.94878125316026118</v>
      </c>
      <c r="E93" s="229">
        <v>2.7241625197632225E-2</v>
      </c>
      <c r="F93" s="250">
        <v>26</v>
      </c>
      <c r="G93" s="251">
        <f>(SUM(E93:E96)+F93*E96)</f>
        <v>0.81608897700170968</v>
      </c>
    </row>
    <row r="94" spans="1:7" ht="15.6" x14ac:dyDescent="0.3">
      <c r="A94" s="229" t="s">
        <v>85</v>
      </c>
      <c r="B94" s="230">
        <v>2048</v>
      </c>
      <c r="C94" s="229" t="s">
        <v>259</v>
      </c>
      <c r="D94" s="229">
        <v>0.94867660284728728</v>
      </c>
      <c r="E94" s="229">
        <v>2.7225003987252878E-2</v>
      </c>
      <c r="F94" s="250">
        <v>27</v>
      </c>
      <c r="G94" s="251">
        <f>(SUM(E94:E96)+F94*E96)</f>
        <v>0.81604782633087058</v>
      </c>
    </row>
    <row r="95" spans="1:7" ht="15.6" x14ac:dyDescent="0.3">
      <c r="A95" s="229" t="s">
        <v>85</v>
      </c>
      <c r="B95" s="230">
        <v>2049</v>
      </c>
      <c r="C95" s="229" t="s">
        <v>260</v>
      </c>
      <c r="D95" s="229">
        <v>0.94859040320317267</v>
      </c>
      <c r="E95" s="229">
        <v>2.72095355934108E-2</v>
      </c>
      <c r="F95" s="250">
        <v>28</v>
      </c>
      <c r="G95" s="251">
        <f>(SUM(E95:E96)+F95*E96)</f>
        <v>0.81602329687041075</v>
      </c>
    </row>
    <row r="96" spans="1:7" ht="15.6" x14ac:dyDescent="0.3">
      <c r="A96" s="229" t="s">
        <v>85</v>
      </c>
      <c r="B96" s="230">
        <v>2050</v>
      </c>
      <c r="C96" s="229" t="s">
        <v>261</v>
      </c>
      <c r="D96" s="229">
        <v>0.9485216390601191</v>
      </c>
      <c r="E96" s="229">
        <v>2.7200474526793104E-2</v>
      </c>
      <c r="F96" s="250">
        <v>29</v>
      </c>
      <c r="G96" s="251">
        <f>(SUM(E96:E96)+F96*E96)</f>
        <v>0.81601423580379306</v>
      </c>
    </row>
    <row r="97" spans="1:7" ht="15.6" x14ac:dyDescent="0.3">
      <c r="A97" s="229" t="s">
        <v>86</v>
      </c>
      <c r="B97" s="230">
        <v>2017</v>
      </c>
      <c r="C97" s="229" t="s">
        <v>262</v>
      </c>
      <c r="D97" s="229">
        <v>0.99856709366703711</v>
      </c>
      <c r="E97" s="229">
        <v>4.2280761897653028E-2</v>
      </c>
      <c r="F97" s="252">
        <v>0</v>
      </c>
      <c r="G97" s="251">
        <f>(SUM(E97:E126))</f>
        <v>0.94953380255405884</v>
      </c>
    </row>
    <row r="98" spans="1:7" ht="15.6" x14ac:dyDescent="0.3">
      <c r="A98" s="229" t="s">
        <v>86</v>
      </c>
      <c r="B98" s="230">
        <v>2018</v>
      </c>
      <c r="C98" s="229" t="s">
        <v>263</v>
      </c>
      <c r="D98" s="229">
        <v>0.99747951225965625</v>
      </c>
      <c r="E98" s="229">
        <v>4.1211471480696989E-2</v>
      </c>
      <c r="F98" s="250">
        <v>0</v>
      </c>
      <c r="G98" s="251">
        <f>(SUM(E98:E127))</f>
        <v>0.93394658807861652</v>
      </c>
    </row>
    <row r="99" spans="1:7" ht="15.6" x14ac:dyDescent="0.3">
      <c r="A99" s="229" t="s">
        <v>86</v>
      </c>
      <c r="B99" s="230">
        <v>2019</v>
      </c>
      <c r="C99" s="229" t="s">
        <v>264</v>
      </c>
      <c r="D99" s="229">
        <v>0.99622259942630054</v>
      </c>
      <c r="E99" s="229">
        <v>4.0084477812169707E-2</v>
      </c>
      <c r="F99" s="250">
        <v>0</v>
      </c>
      <c r="G99" s="251">
        <f>(SUM(E99:E128))</f>
        <v>0.91935879142319621</v>
      </c>
    </row>
    <row r="100" spans="1:7" ht="15.6" x14ac:dyDescent="0.3">
      <c r="A100" s="229" t="s">
        <v>86</v>
      </c>
      <c r="B100" s="230">
        <v>2020</v>
      </c>
      <c r="C100" s="229" t="s">
        <v>265</v>
      </c>
      <c r="D100" s="229">
        <v>0.99461227903820804</v>
      </c>
      <c r="E100" s="229">
        <v>3.8924704682464804E-2</v>
      </c>
      <c r="F100" s="250">
        <v>0</v>
      </c>
      <c r="G100" s="251">
        <f>(SUM(E100:E129))</f>
        <v>0.90584014733370144</v>
      </c>
    </row>
    <row r="101" spans="1:7" ht="15.6" x14ac:dyDescent="0.3">
      <c r="A101" s="229" t="s">
        <v>86</v>
      </c>
      <c r="B101" s="230">
        <v>2021</v>
      </c>
      <c r="C101" s="229" t="s">
        <v>266</v>
      </c>
      <c r="D101" s="229">
        <v>0.99257583501701163</v>
      </c>
      <c r="E101" s="229">
        <v>3.7824915249944212E-2</v>
      </c>
      <c r="F101" s="250">
        <v>0</v>
      </c>
      <c r="G101" s="251">
        <f>(SUM(E101:E130))</f>
        <v>0.89343045278146316</v>
      </c>
    </row>
    <row r="102" spans="1:7" ht="15.6" x14ac:dyDescent="0.3">
      <c r="A102" s="229" t="s">
        <v>86</v>
      </c>
      <c r="B102" s="230">
        <v>2022</v>
      </c>
      <c r="C102" s="229" t="s">
        <v>267</v>
      </c>
      <c r="D102" s="229">
        <v>0.99010507541793213</v>
      </c>
      <c r="E102" s="229">
        <v>3.6788925163257061E-2</v>
      </c>
      <c r="F102" s="250">
        <v>1</v>
      </c>
      <c r="G102" s="251">
        <f>(SUM(E102:E130)+F102*E130)</f>
        <v>0.88212054766174552</v>
      </c>
    </row>
    <row r="103" spans="1:7" ht="15.6" x14ac:dyDescent="0.3">
      <c r="A103" s="229" t="s">
        <v>86</v>
      </c>
      <c r="B103" s="230">
        <v>2023</v>
      </c>
      <c r="C103" s="229" t="s">
        <v>268</v>
      </c>
      <c r="D103" s="229">
        <v>0.98721137254520031</v>
      </c>
      <c r="E103" s="229">
        <v>3.5824111512319269E-2</v>
      </c>
      <c r="F103" s="250">
        <v>2</v>
      </c>
      <c r="G103" s="251">
        <f>(SUM(E103:E130)+F103*E130)</f>
        <v>0.87184663262871498</v>
      </c>
    </row>
    <row r="104" spans="1:7" ht="15.6" x14ac:dyDescent="0.3">
      <c r="A104" s="229" t="s">
        <v>86</v>
      </c>
      <c r="B104" s="230">
        <v>2024</v>
      </c>
      <c r="C104" s="229" t="s">
        <v>269</v>
      </c>
      <c r="D104" s="229">
        <v>0.98390733360778349</v>
      </c>
      <c r="E104" s="229">
        <v>3.4929818958954688E-2</v>
      </c>
      <c r="F104" s="250">
        <v>3</v>
      </c>
      <c r="G104" s="251">
        <f>(SUM(E104:E130)+F104*E130)</f>
        <v>0.86253753124662214</v>
      </c>
    </row>
    <row r="105" spans="1:7" ht="15.6" x14ac:dyDescent="0.3">
      <c r="A105" s="229" t="s">
        <v>86</v>
      </c>
      <c r="B105" s="230">
        <v>2025</v>
      </c>
      <c r="C105" s="229" t="s">
        <v>270</v>
      </c>
      <c r="D105" s="229">
        <v>0.98021413298145332</v>
      </c>
      <c r="E105" s="229">
        <v>3.4115215780097456E-2</v>
      </c>
      <c r="F105" s="250">
        <v>4</v>
      </c>
      <c r="G105" s="251">
        <f>(SUM(E105:E130)+F105*E130)</f>
        <v>0.85412272241789411</v>
      </c>
    </row>
    <row r="106" spans="1:7" ht="15.6" x14ac:dyDescent="0.3">
      <c r="A106" s="229" t="s">
        <v>86</v>
      </c>
      <c r="B106" s="230">
        <v>2026</v>
      </c>
      <c r="C106" s="229" t="s">
        <v>271</v>
      </c>
      <c r="D106" s="229">
        <v>0.97704944157067231</v>
      </c>
      <c r="E106" s="229">
        <v>3.3308339530094704E-2</v>
      </c>
      <c r="F106" s="250">
        <v>5</v>
      </c>
      <c r="G106" s="251">
        <f>(SUM(E106:E130)+F106*E130)</f>
        <v>0.84652251676802315</v>
      </c>
    </row>
    <row r="107" spans="1:7" ht="15.6" x14ac:dyDescent="0.3">
      <c r="A107" s="229" t="s">
        <v>86</v>
      </c>
      <c r="B107" s="230">
        <v>2027</v>
      </c>
      <c r="C107" s="229" t="s">
        <v>272</v>
      </c>
      <c r="D107" s="229">
        <v>0.97404541200411543</v>
      </c>
      <c r="E107" s="229">
        <v>3.2547517334626304E-2</v>
      </c>
      <c r="F107" s="250">
        <v>6</v>
      </c>
      <c r="G107" s="251">
        <f>(SUM(E107:E130)+F107*E130)</f>
        <v>0.83972918736815505</v>
      </c>
    </row>
    <row r="108" spans="1:7" ht="15.6" x14ac:dyDescent="0.3">
      <c r="A108" s="229" t="s">
        <v>86</v>
      </c>
      <c r="B108" s="230">
        <v>2028</v>
      </c>
      <c r="C108" s="229" t="s">
        <v>273</v>
      </c>
      <c r="D108" s="229">
        <v>0.97124383910026202</v>
      </c>
      <c r="E108" s="229">
        <v>3.1851132136433639E-2</v>
      </c>
      <c r="F108" s="250">
        <v>7</v>
      </c>
      <c r="G108" s="251">
        <f>(SUM(E108:E130)+F108*E130)</f>
        <v>0.8336966801637552</v>
      </c>
    </row>
    <row r="109" spans="1:7" ht="15.6" x14ac:dyDescent="0.3">
      <c r="A109" s="229" t="s">
        <v>86</v>
      </c>
      <c r="B109" s="230">
        <v>2029</v>
      </c>
      <c r="C109" s="229" t="s">
        <v>274</v>
      </c>
      <c r="D109" s="229">
        <v>0.96866049423889211</v>
      </c>
      <c r="E109" s="229">
        <v>3.1212558083612323E-2</v>
      </c>
      <c r="F109" s="250">
        <v>8</v>
      </c>
      <c r="G109" s="251">
        <f>(SUM(E109:E130)+F109*E130)</f>
        <v>0.82836055815754805</v>
      </c>
    </row>
    <row r="110" spans="1:7" ht="15.6" x14ac:dyDescent="0.3">
      <c r="A110" s="229" t="s">
        <v>86</v>
      </c>
      <c r="B110" s="230">
        <v>2030</v>
      </c>
      <c r="C110" s="229" t="s">
        <v>275</v>
      </c>
      <c r="D110" s="229">
        <v>0.96630072386277654</v>
      </c>
      <c r="E110" s="229">
        <v>3.0638670228662304E-2</v>
      </c>
      <c r="F110" s="250">
        <v>9</v>
      </c>
      <c r="G110" s="251">
        <f>(SUM(E110:E130)+F110*E130)</f>
        <v>0.82366301020416222</v>
      </c>
    </row>
    <row r="111" spans="1:7" ht="15.6" x14ac:dyDescent="0.3">
      <c r="A111" s="229" t="s">
        <v>86</v>
      </c>
      <c r="B111" s="230">
        <v>2031</v>
      </c>
      <c r="C111" s="229" t="s">
        <v>276</v>
      </c>
      <c r="D111" s="229">
        <v>0.96416166659088476</v>
      </c>
      <c r="E111" s="229">
        <v>3.0123964983777677E-2</v>
      </c>
      <c r="F111" s="250">
        <v>10</v>
      </c>
      <c r="G111" s="251">
        <f>(SUM(E111:E130)+F111*E130)</f>
        <v>0.81953935010572665</v>
      </c>
    </row>
    <row r="112" spans="1:7" ht="15.6" x14ac:dyDescent="0.3">
      <c r="A112" s="229" t="s">
        <v>86</v>
      </c>
      <c r="B112" s="230">
        <v>2032</v>
      </c>
      <c r="C112" s="229" t="s">
        <v>277</v>
      </c>
      <c r="D112" s="229">
        <v>0.96223628364622038</v>
      </c>
      <c r="E112" s="229">
        <v>2.9668731183322725E-2</v>
      </c>
      <c r="F112" s="250">
        <v>11</v>
      </c>
      <c r="G112" s="251">
        <f>(SUM(E112:E130)+F112*E130)</f>
        <v>0.8159303952521757</v>
      </c>
    </row>
    <row r="113" spans="1:7" ht="15.6" x14ac:dyDescent="0.3">
      <c r="A113" s="229" t="s">
        <v>86</v>
      </c>
      <c r="B113" s="230">
        <v>2033</v>
      </c>
      <c r="C113" s="229" t="s">
        <v>278</v>
      </c>
      <c r="D113" s="229">
        <v>0.96051295551286819</v>
      </c>
      <c r="E113" s="229">
        <v>2.9262457471002555E-2</v>
      </c>
      <c r="F113" s="250">
        <v>12</v>
      </c>
      <c r="G113" s="251">
        <f>(SUM(E113:E130)+F113*E130)</f>
        <v>0.81277667419907962</v>
      </c>
    </row>
    <row r="114" spans="1:7" ht="15.6" x14ac:dyDescent="0.3">
      <c r="A114" s="229" t="s">
        <v>86</v>
      </c>
      <c r="B114" s="230">
        <v>2034</v>
      </c>
      <c r="C114" s="229" t="s">
        <v>279</v>
      </c>
      <c r="D114" s="229">
        <v>0.95897588109415799</v>
      </c>
      <c r="E114" s="229">
        <v>2.8899646916200672E-2</v>
      </c>
      <c r="F114" s="250">
        <v>13</v>
      </c>
      <c r="G114" s="251">
        <f>(SUM(E114:E130)+F114*E130)</f>
        <v>0.81002922685830359</v>
      </c>
    </row>
    <row r="115" spans="1:7" ht="15.6" x14ac:dyDescent="0.3">
      <c r="A115" s="229" t="s">
        <v>86</v>
      </c>
      <c r="B115" s="230">
        <v>2035</v>
      </c>
      <c r="C115" s="229" t="s">
        <v>280</v>
      </c>
      <c r="D115" s="229">
        <v>0.95761187028160744</v>
      </c>
      <c r="E115" s="229">
        <v>2.8580492532384792E-2</v>
      </c>
      <c r="F115" s="250">
        <v>14</v>
      </c>
      <c r="G115" s="251">
        <f>(SUM(E115:E130)+F115*E130)</f>
        <v>0.80764459007232947</v>
      </c>
    </row>
    <row r="116" spans="1:7" ht="15.6" x14ac:dyDescent="0.3">
      <c r="A116" s="229" t="s">
        <v>86</v>
      </c>
      <c r="B116" s="230">
        <v>2036</v>
      </c>
      <c r="C116" s="229" t="s">
        <v>281</v>
      </c>
      <c r="D116" s="229">
        <v>0.95641442584197278</v>
      </c>
      <c r="E116" s="229">
        <v>2.8297629687275491E-2</v>
      </c>
      <c r="F116" s="250">
        <v>15</v>
      </c>
      <c r="G116" s="251">
        <f>(SUM(E116:E130)+F116*E130)</f>
        <v>0.80557910767017127</v>
      </c>
    </row>
    <row r="117" spans="1:7" ht="15.6" x14ac:dyDescent="0.3">
      <c r="A117" s="229" t="s">
        <v>86</v>
      </c>
      <c r="B117" s="230">
        <v>2037</v>
      </c>
      <c r="C117" s="229" t="s">
        <v>282</v>
      </c>
      <c r="D117" s="229">
        <v>0.95537016633324101</v>
      </c>
      <c r="E117" s="229">
        <v>2.8049957821966346E-2</v>
      </c>
      <c r="F117" s="250">
        <v>16</v>
      </c>
      <c r="G117" s="251">
        <f>(SUM(E117:E130)+F117*E130)</f>
        <v>0.80379648811312232</v>
      </c>
    </row>
    <row r="118" spans="1:7" ht="15.6" x14ac:dyDescent="0.3">
      <c r="A118" s="229" t="s">
        <v>86</v>
      </c>
      <c r="B118" s="230">
        <v>2038</v>
      </c>
      <c r="C118" s="229" t="s">
        <v>283</v>
      </c>
      <c r="D118" s="229">
        <v>0.95446069312677273</v>
      </c>
      <c r="E118" s="229">
        <v>2.783388065512523E-2</v>
      </c>
      <c r="F118" s="250">
        <v>17</v>
      </c>
      <c r="G118" s="251">
        <f>(SUM(E118:E130)+F118*E130)</f>
        <v>0.80226154042138242</v>
      </c>
    </row>
    <row r="119" spans="1:7" ht="15.6" x14ac:dyDescent="0.3">
      <c r="A119" s="229" t="s">
        <v>86</v>
      </c>
      <c r="B119" s="230">
        <v>2039</v>
      </c>
      <c r="C119" s="229" t="s">
        <v>284</v>
      </c>
      <c r="D119" s="229">
        <v>0.95367095087477971</v>
      </c>
      <c r="E119" s="229">
        <v>2.7640138892372091E-2</v>
      </c>
      <c r="F119" s="250">
        <v>18</v>
      </c>
      <c r="G119" s="251">
        <f>(SUM(E119:E130)+F119*E130)</f>
        <v>0.80094266989648388</v>
      </c>
    </row>
    <row r="120" spans="1:7" ht="15.6" x14ac:dyDescent="0.3">
      <c r="A120" s="229" t="s">
        <v>86</v>
      </c>
      <c r="B120" s="230">
        <v>2040</v>
      </c>
      <c r="C120" s="229" t="s">
        <v>285</v>
      </c>
      <c r="D120" s="229">
        <v>0.95299071767716848</v>
      </c>
      <c r="E120" s="229">
        <v>2.7471209068138339E-2</v>
      </c>
      <c r="F120" s="250">
        <v>19</v>
      </c>
      <c r="G120" s="251">
        <f>(SUM(E120:E130)+F120*E130)</f>
        <v>0.79981754113433823</v>
      </c>
    </row>
    <row r="121" spans="1:7" ht="15.6" x14ac:dyDescent="0.3">
      <c r="A121" s="229" t="s">
        <v>86</v>
      </c>
      <c r="B121" s="230">
        <v>2041</v>
      </c>
      <c r="C121" s="229" t="s">
        <v>286</v>
      </c>
      <c r="D121" s="229">
        <v>0.95240825036891696</v>
      </c>
      <c r="E121" s="229">
        <v>2.7322425055951199E-2</v>
      </c>
      <c r="F121" s="250">
        <v>20</v>
      </c>
      <c r="G121" s="251">
        <f>(SUM(E121:E130)+F121*E130)</f>
        <v>0.79886134219642635</v>
      </c>
    </row>
    <row r="122" spans="1:7" ht="15.6" x14ac:dyDescent="0.3">
      <c r="A122" s="229" t="s">
        <v>86</v>
      </c>
      <c r="B122" s="230">
        <v>2042</v>
      </c>
      <c r="C122" s="229" t="s">
        <v>287</v>
      </c>
      <c r="D122" s="229">
        <v>0.95190748902893851</v>
      </c>
      <c r="E122" s="229">
        <v>2.718916117885686E-2</v>
      </c>
      <c r="F122" s="250">
        <v>21</v>
      </c>
      <c r="G122" s="251">
        <f>(SUM(E122:E130)+F122*E130)</f>
        <v>0.79805392727070179</v>
      </c>
    </row>
    <row r="123" spans="1:7" ht="15.6" x14ac:dyDescent="0.3">
      <c r="A123" s="229" t="s">
        <v>86</v>
      </c>
      <c r="B123" s="230">
        <v>2043</v>
      </c>
      <c r="C123" s="229" t="s">
        <v>288</v>
      </c>
      <c r="D123" s="229">
        <v>0.95147851717300747</v>
      </c>
      <c r="E123" s="229">
        <v>2.706640347895484E-2</v>
      </c>
      <c r="F123" s="250">
        <v>22</v>
      </c>
      <c r="G123" s="251">
        <f>(SUM(E123:E130)+F123*E130)</f>
        <v>0.79737977622207146</v>
      </c>
    </row>
    <row r="124" spans="1:7" ht="15.6" x14ac:dyDescent="0.3">
      <c r="A124" s="229" t="s">
        <v>86</v>
      </c>
      <c r="B124" s="230">
        <v>2044</v>
      </c>
      <c r="C124" s="229" t="s">
        <v>289</v>
      </c>
      <c r="D124" s="229">
        <v>0.95111551909908709</v>
      </c>
      <c r="E124" s="229">
        <v>2.6958384020715171E-2</v>
      </c>
      <c r="F124" s="250">
        <v>23</v>
      </c>
      <c r="G124" s="251">
        <f>(SUM(E124:E130)+F124*E130)</f>
        <v>0.79682838287334323</v>
      </c>
    </row>
    <row r="125" spans="1:7" ht="15.6" x14ac:dyDescent="0.3">
      <c r="A125" s="229" t="s">
        <v>86</v>
      </c>
      <c r="B125" s="230">
        <v>2045</v>
      </c>
      <c r="C125" s="229" t="s">
        <v>290</v>
      </c>
      <c r="D125" s="229">
        <v>0.95080378602785665</v>
      </c>
      <c r="E125" s="229">
        <v>2.6857271370080951E-2</v>
      </c>
      <c r="F125" s="250">
        <v>24</v>
      </c>
      <c r="G125" s="251">
        <f>(SUM(E125:E130)+F125*E130)</f>
        <v>0.79638500898285458</v>
      </c>
    </row>
    <row r="126" spans="1:7" ht="15.6" x14ac:dyDescent="0.3">
      <c r="A126" s="229" t="s">
        <v>86</v>
      </c>
      <c r="B126" s="230">
        <v>2046</v>
      </c>
      <c r="C126" s="229" t="s">
        <v>291</v>
      </c>
      <c r="D126" s="229">
        <v>0.95054411802196481</v>
      </c>
      <c r="E126" s="229">
        <v>2.6769428386947396E-2</v>
      </c>
      <c r="F126" s="250">
        <v>25</v>
      </c>
      <c r="G126" s="251">
        <f>(SUM(E126:E130)+F126*E130)</f>
        <v>0.79604274774300021</v>
      </c>
    </row>
    <row r="127" spans="1:7" ht="15.6" x14ac:dyDescent="0.3">
      <c r="A127" s="229" t="s">
        <v>86</v>
      </c>
      <c r="B127" s="230">
        <v>2047</v>
      </c>
      <c r="C127" s="229" t="s">
        <v>292</v>
      </c>
      <c r="D127" s="229">
        <v>0.95032798903522542</v>
      </c>
      <c r="E127" s="229">
        <v>2.6693547422210744E-2</v>
      </c>
      <c r="F127" s="250">
        <v>26</v>
      </c>
      <c r="G127" s="251">
        <f>(SUM(E127:E130)+F127*E130)</f>
        <v>0.79578832948627931</v>
      </c>
    </row>
    <row r="128" spans="1:7" ht="15.6" x14ac:dyDescent="0.3">
      <c r="A128" s="229" t="s">
        <v>86</v>
      </c>
      <c r="B128" s="230">
        <v>2048</v>
      </c>
      <c r="C128" s="229" t="s">
        <v>293</v>
      </c>
      <c r="D128" s="229">
        <v>0.95014246600880914</v>
      </c>
      <c r="E128" s="229">
        <v>2.6623674825276552E-2</v>
      </c>
      <c r="F128" s="250">
        <v>27</v>
      </c>
      <c r="G128" s="251">
        <f>(SUM(E128:E130)+F128*E130)</f>
        <v>0.79560979219429517</v>
      </c>
    </row>
    <row r="129" spans="1:7" ht="15.6" x14ac:dyDescent="0.3">
      <c r="A129" s="229" t="s">
        <v>86</v>
      </c>
      <c r="B129" s="230">
        <v>2049</v>
      </c>
      <c r="C129" s="229" t="s">
        <v>294</v>
      </c>
      <c r="D129" s="229">
        <v>0.94998625240049372</v>
      </c>
      <c r="E129" s="229">
        <v>2.6565833722675104E-2</v>
      </c>
      <c r="F129" s="250">
        <v>28</v>
      </c>
      <c r="G129" s="251">
        <f>(SUM(E129:E130)+F129*E130)</f>
        <v>0.79550112749924518</v>
      </c>
    </row>
    <row r="130" spans="1:7" ht="15.6" x14ac:dyDescent="0.3">
      <c r="A130" s="229" t="s">
        <v>86</v>
      </c>
      <c r="B130" s="230">
        <v>2050</v>
      </c>
      <c r="C130" s="229" t="s">
        <v>295</v>
      </c>
      <c r="D130" s="229">
        <v>0.94985248465446359</v>
      </c>
      <c r="E130" s="229">
        <v>2.6515010130226554E-2</v>
      </c>
      <c r="F130" s="250">
        <v>29</v>
      </c>
      <c r="G130" s="251">
        <f>(SUM(E130:E130)+F130*E130)</f>
        <v>0.79545030390679661</v>
      </c>
    </row>
    <row r="131" spans="1:7" ht="15.6" x14ac:dyDescent="0.3">
      <c r="A131" s="229" t="s">
        <v>87</v>
      </c>
      <c r="B131" s="230">
        <v>2017</v>
      </c>
      <c r="C131" s="229" t="s">
        <v>296</v>
      </c>
      <c r="D131" s="229">
        <v>0.99787129720080137</v>
      </c>
      <c r="E131" s="229">
        <v>4.4606160064638044E-2</v>
      </c>
      <c r="F131" s="252">
        <v>0</v>
      </c>
      <c r="G131" s="251">
        <f>(SUM(E131:E160))</f>
        <v>0.99448801161254308</v>
      </c>
    </row>
    <row r="132" spans="1:7" ht="15.6" x14ac:dyDescent="0.3">
      <c r="A132" s="229" t="s">
        <v>87</v>
      </c>
      <c r="B132" s="230">
        <v>2018</v>
      </c>
      <c r="C132" s="229" t="s">
        <v>297</v>
      </c>
      <c r="D132" s="229">
        <v>0.99662592499044711</v>
      </c>
      <c r="E132" s="229">
        <v>4.3388870147189708E-2</v>
      </c>
      <c r="F132" s="250">
        <v>0</v>
      </c>
      <c r="G132" s="251">
        <f>(SUM(E132:E161))</f>
        <v>0.97817599825523016</v>
      </c>
    </row>
    <row r="133" spans="1:7" ht="15.6" x14ac:dyDescent="0.3">
      <c r="A133" s="229" t="s">
        <v>87</v>
      </c>
      <c r="B133" s="230">
        <v>2019</v>
      </c>
      <c r="C133" s="229" t="s">
        <v>298</v>
      </c>
      <c r="D133" s="229">
        <v>0.99520645367351424</v>
      </c>
      <c r="E133" s="229">
        <v>4.2117348817344892E-2</v>
      </c>
      <c r="F133" s="250">
        <v>0</v>
      </c>
      <c r="G133" s="251">
        <f>(SUM(E133:E162))</f>
        <v>0.96304234288693946</v>
      </c>
    </row>
    <row r="134" spans="1:7" ht="15.6" x14ac:dyDescent="0.3">
      <c r="A134" s="229" t="s">
        <v>87</v>
      </c>
      <c r="B134" s="230">
        <v>2020</v>
      </c>
      <c r="C134" s="229" t="s">
        <v>299</v>
      </c>
      <c r="D134" s="229">
        <v>0.99338018259968608</v>
      </c>
      <c r="E134" s="229">
        <v>4.0824514564618886E-2</v>
      </c>
      <c r="F134" s="250">
        <v>0</v>
      </c>
      <c r="G134" s="251">
        <f>(SUM(E134:E163))</f>
        <v>0.94914849944878832</v>
      </c>
    </row>
    <row r="135" spans="1:7" ht="15.6" x14ac:dyDescent="0.3">
      <c r="A135" s="229" t="s">
        <v>87</v>
      </c>
      <c r="B135" s="230">
        <v>2021</v>
      </c>
      <c r="C135" s="229" t="s">
        <v>300</v>
      </c>
      <c r="D135" s="229">
        <v>0.99107255114089665</v>
      </c>
      <c r="E135" s="229">
        <v>3.9662533780548528E-2</v>
      </c>
      <c r="F135" s="250">
        <v>0</v>
      </c>
      <c r="G135" s="251">
        <f>(SUM(E135:E164))</f>
        <v>0.93652215853910969</v>
      </c>
    </row>
    <row r="136" spans="1:7" ht="15.6" x14ac:dyDescent="0.3">
      <c r="A136" s="229" t="s">
        <v>87</v>
      </c>
      <c r="B136" s="230">
        <v>2022</v>
      </c>
      <c r="C136" s="229" t="s">
        <v>301</v>
      </c>
      <c r="D136" s="229">
        <v>0.98826976204354544</v>
      </c>
      <c r="E136" s="229">
        <v>3.8523126170487178E-2</v>
      </c>
      <c r="F136" s="250">
        <v>1</v>
      </c>
      <c r="G136" s="251">
        <f>(SUM(E136:E164)+F136*E164)</f>
        <v>0.92505779841350155</v>
      </c>
    </row>
    <row r="137" spans="1:7" ht="15.6" x14ac:dyDescent="0.3">
      <c r="A137" s="229" t="s">
        <v>87</v>
      </c>
      <c r="B137" s="230">
        <v>2023</v>
      </c>
      <c r="C137" s="229" t="s">
        <v>302</v>
      </c>
      <c r="D137" s="229">
        <v>0.98499857851254746</v>
      </c>
      <c r="E137" s="229">
        <v>3.7462936780312324E-2</v>
      </c>
      <c r="F137" s="250">
        <v>2</v>
      </c>
      <c r="G137" s="251">
        <f>(SUM(E137:E164)+F137*E164)</f>
        <v>0.91473284589795467</v>
      </c>
    </row>
    <row r="138" spans="1:7" ht="15.6" x14ac:dyDescent="0.3">
      <c r="A138" s="229" t="s">
        <v>87</v>
      </c>
      <c r="B138" s="230">
        <v>2024</v>
      </c>
      <c r="C138" s="229" t="s">
        <v>303</v>
      </c>
      <c r="D138" s="229">
        <v>0.98126885055097635</v>
      </c>
      <c r="E138" s="229">
        <v>3.648172775782782E-2</v>
      </c>
      <c r="F138" s="250">
        <v>3</v>
      </c>
      <c r="G138" s="251">
        <f>(SUM(E138:E164)+F138*E164)</f>
        <v>0.90546808277258284</v>
      </c>
    </row>
    <row r="139" spans="1:7" ht="15.6" x14ac:dyDescent="0.3">
      <c r="A139" s="229" t="s">
        <v>87</v>
      </c>
      <c r="B139" s="230">
        <v>2025</v>
      </c>
      <c r="C139" s="229" t="s">
        <v>304</v>
      </c>
      <c r="D139" s="229">
        <v>0.97711797596101269</v>
      </c>
      <c r="E139" s="229">
        <v>3.5585392590368817E-2</v>
      </c>
      <c r="F139" s="250">
        <v>4</v>
      </c>
      <c r="G139" s="251">
        <f>(SUM(E139:E164)+F139*E164)</f>
        <v>0.89718452866969534</v>
      </c>
    </row>
    <row r="140" spans="1:7" ht="15.6" x14ac:dyDescent="0.3">
      <c r="A140" s="229" t="s">
        <v>87</v>
      </c>
      <c r="B140" s="230">
        <v>2026</v>
      </c>
      <c r="C140" s="229" t="s">
        <v>305</v>
      </c>
      <c r="D140" s="229">
        <v>0.97359903412958848</v>
      </c>
      <c r="E140" s="229">
        <v>3.4708903964802536E-2</v>
      </c>
      <c r="F140" s="250">
        <v>5</v>
      </c>
      <c r="G140" s="251">
        <f>(SUM(E140:E164)+F140*E164)</f>
        <v>0.88979730973426696</v>
      </c>
    </row>
    <row r="141" spans="1:7" ht="15.6" x14ac:dyDescent="0.3">
      <c r="A141" s="229" t="s">
        <v>87</v>
      </c>
      <c r="B141" s="230">
        <v>2027</v>
      </c>
      <c r="C141" s="229" t="s">
        <v>306</v>
      </c>
      <c r="D141" s="229">
        <v>0.97027827018712676</v>
      </c>
      <c r="E141" s="229">
        <v>3.3893578714437531E-2</v>
      </c>
      <c r="F141" s="250">
        <v>6</v>
      </c>
      <c r="G141" s="251">
        <f>(SUM(E141:E164)+F141*E164)</f>
        <v>0.88328657942440469</v>
      </c>
    </row>
    <row r="142" spans="1:7" ht="15.6" x14ac:dyDescent="0.3">
      <c r="A142" s="229" t="s">
        <v>87</v>
      </c>
      <c r="B142" s="230">
        <v>2028</v>
      </c>
      <c r="C142" s="229" t="s">
        <v>307</v>
      </c>
      <c r="D142" s="229">
        <v>0.96718554272130641</v>
      </c>
      <c r="E142" s="229">
        <v>3.3158818764088153E-2</v>
      </c>
      <c r="F142" s="250">
        <v>7</v>
      </c>
      <c r="G142" s="251">
        <f>(SUM(E142:E164)+F142*E164)</f>
        <v>0.87759117436490774</v>
      </c>
    </row>
    <row r="143" spans="1:7" ht="15.6" x14ac:dyDescent="0.3">
      <c r="A143" s="229" t="s">
        <v>87</v>
      </c>
      <c r="B143" s="230">
        <v>2029</v>
      </c>
      <c r="C143" s="229" t="s">
        <v>308</v>
      </c>
      <c r="D143" s="229">
        <v>0.96432888937956629</v>
      </c>
      <c r="E143" s="229">
        <v>3.249360898521006E-2</v>
      </c>
      <c r="F143" s="250">
        <v>8</v>
      </c>
      <c r="G143" s="251">
        <f>(SUM(E143:E164)+F143*E164)</f>
        <v>0.8726305292557599</v>
      </c>
    </row>
    <row r="144" spans="1:7" ht="15.6" x14ac:dyDescent="0.3">
      <c r="A144" s="229" t="s">
        <v>87</v>
      </c>
      <c r="B144" s="230">
        <v>2030</v>
      </c>
      <c r="C144" s="229" t="s">
        <v>309</v>
      </c>
      <c r="D144" s="229">
        <v>0.96170953688270921</v>
      </c>
      <c r="E144" s="229">
        <v>3.190452798049831E-2</v>
      </c>
      <c r="F144" s="250">
        <v>9</v>
      </c>
      <c r="G144" s="251">
        <f>(SUM(E144:E164)+F144*E164)</f>
        <v>0.86833509392549024</v>
      </c>
    </row>
    <row r="145" spans="1:7" ht="15.6" x14ac:dyDescent="0.3">
      <c r="A145" s="229" t="s">
        <v>87</v>
      </c>
      <c r="B145" s="230">
        <v>2031</v>
      </c>
      <c r="C145" s="229" t="s">
        <v>310</v>
      </c>
      <c r="D145" s="229">
        <v>0.95932061100872379</v>
      </c>
      <c r="E145" s="229">
        <v>3.137769314196865E-2</v>
      </c>
      <c r="F145" s="250">
        <v>10</v>
      </c>
      <c r="G145" s="251">
        <f>(SUM(E145:E164)+F145*E164)</f>
        <v>0.86462873959993236</v>
      </c>
    </row>
    <row r="146" spans="1:7" ht="15.6" x14ac:dyDescent="0.3">
      <c r="A146" s="229" t="s">
        <v>87</v>
      </c>
      <c r="B146" s="230">
        <v>2032</v>
      </c>
      <c r="C146" s="229" t="s">
        <v>311</v>
      </c>
      <c r="D146" s="229">
        <v>0.95715960561309854</v>
      </c>
      <c r="E146" s="229">
        <v>3.0915137533299223E-2</v>
      </c>
      <c r="F146" s="250">
        <v>11</v>
      </c>
      <c r="G146" s="251">
        <f>(SUM(E146:E164)+F146*E164)</f>
        <v>0.86144922011290415</v>
      </c>
    </row>
    <row r="147" spans="1:7" ht="15.6" x14ac:dyDescent="0.3">
      <c r="A147" s="229" t="s">
        <v>87</v>
      </c>
      <c r="B147" s="230">
        <v>2033</v>
      </c>
      <c r="C147" s="229" t="s">
        <v>312</v>
      </c>
      <c r="D147" s="229">
        <v>0.95521460265434077</v>
      </c>
      <c r="E147" s="229">
        <v>3.0506224970759447E-2</v>
      </c>
      <c r="F147" s="250">
        <v>12</v>
      </c>
      <c r="G147" s="251">
        <f>(SUM(E147:E164)+F147*E164)</f>
        <v>0.85873225623454541</v>
      </c>
    </row>
    <row r="148" spans="1:7" ht="15.6" x14ac:dyDescent="0.3">
      <c r="A148" s="229" t="s">
        <v>87</v>
      </c>
      <c r="B148" s="230">
        <v>2034</v>
      </c>
      <c r="C148" s="229" t="s">
        <v>313</v>
      </c>
      <c r="D148" s="229">
        <v>0.95347727822323758</v>
      </c>
      <c r="E148" s="229">
        <v>3.0146784799061306E-2</v>
      </c>
      <c r="F148" s="250">
        <v>13</v>
      </c>
      <c r="G148" s="251">
        <f>(SUM(E148:E164)+F148*E164)</f>
        <v>0.85642420491872628</v>
      </c>
    </row>
    <row r="149" spans="1:7" ht="15.6" x14ac:dyDescent="0.3">
      <c r="A149" s="229" t="s">
        <v>87</v>
      </c>
      <c r="B149" s="230">
        <v>2035</v>
      </c>
      <c r="C149" s="229" t="s">
        <v>314</v>
      </c>
      <c r="D149" s="229">
        <v>0.95194107390448091</v>
      </c>
      <c r="E149" s="229">
        <v>2.9837740492350058E-2</v>
      </c>
      <c r="F149" s="250">
        <v>14</v>
      </c>
      <c r="G149" s="251">
        <f>(SUM(E149:E164)+F149*E164)</f>
        <v>0.85447559377460536</v>
      </c>
    </row>
    <row r="150" spans="1:7" ht="15.6" x14ac:dyDescent="0.3">
      <c r="A150" s="229" t="s">
        <v>87</v>
      </c>
      <c r="B150" s="230">
        <v>2036</v>
      </c>
      <c r="C150" s="229" t="s">
        <v>315</v>
      </c>
      <c r="D150" s="229">
        <v>0.95059414946960674</v>
      </c>
      <c r="E150" s="229">
        <v>2.9568167244346504E-2</v>
      </c>
      <c r="F150" s="250">
        <v>15</v>
      </c>
      <c r="G150" s="251">
        <f>(SUM(E150:E164)+F150*E164)</f>
        <v>0.85283602693719573</v>
      </c>
    </row>
    <row r="151" spans="1:7" ht="15.6" x14ac:dyDescent="0.3">
      <c r="A151" s="229" t="s">
        <v>87</v>
      </c>
      <c r="B151" s="230">
        <v>2037</v>
      </c>
      <c r="C151" s="229" t="s">
        <v>316</v>
      </c>
      <c r="D151" s="229">
        <v>0.94942770751192873</v>
      </c>
      <c r="E151" s="229">
        <v>2.9338031593503854E-2</v>
      </c>
      <c r="F151" s="250">
        <v>16</v>
      </c>
      <c r="G151" s="251">
        <f>(SUM(E151:E164)+F151*E164)</f>
        <v>0.85146603334778959</v>
      </c>
    </row>
    <row r="152" spans="1:7" ht="15.6" x14ac:dyDescent="0.3">
      <c r="A152" s="229" t="s">
        <v>87</v>
      </c>
      <c r="B152" s="230">
        <v>2038</v>
      </c>
      <c r="C152" s="229" t="s">
        <v>317</v>
      </c>
      <c r="D152" s="229">
        <v>0.94842269500468557</v>
      </c>
      <c r="E152" s="229">
        <v>2.9142615085866588E-2</v>
      </c>
      <c r="F152" s="250">
        <v>17</v>
      </c>
      <c r="G152" s="251">
        <f>(SUM(E152:E164)+F152*E164)</f>
        <v>0.85032617540922617</v>
      </c>
    </row>
    <row r="153" spans="1:7" ht="15.6" x14ac:dyDescent="0.3">
      <c r="A153" s="229" t="s">
        <v>87</v>
      </c>
      <c r="B153" s="230">
        <v>2039</v>
      </c>
      <c r="C153" s="229" t="s">
        <v>318</v>
      </c>
      <c r="D153" s="229">
        <v>0.94756460497955874</v>
      </c>
      <c r="E153" s="229">
        <v>2.8973902439020937E-2</v>
      </c>
      <c r="F153" s="250">
        <v>18</v>
      </c>
      <c r="G153" s="251">
        <f>(SUM(E153:E164)+F153*E164)</f>
        <v>0.84938173397829997</v>
      </c>
    </row>
    <row r="154" spans="1:7" ht="15.6" x14ac:dyDescent="0.3">
      <c r="A154" s="229" t="s">
        <v>87</v>
      </c>
      <c r="B154" s="230">
        <v>2040</v>
      </c>
      <c r="C154" s="229" t="s">
        <v>319</v>
      </c>
      <c r="D154" s="229">
        <v>0.94683997195626013</v>
      </c>
      <c r="E154" s="229">
        <v>2.8832316759855748E-2</v>
      </c>
      <c r="F154" s="250">
        <v>19</v>
      </c>
      <c r="G154" s="251">
        <f>(SUM(E154:E164)+F154*E164)</f>
        <v>0.84860600519421947</v>
      </c>
    </row>
    <row r="155" spans="1:7" ht="15.6" x14ac:dyDescent="0.3">
      <c r="A155" s="229" t="s">
        <v>87</v>
      </c>
      <c r="B155" s="230">
        <v>2041</v>
      </c>
      <c r="C155" s="229" t="s">
        <v>320</v>
      </c>
      <c r="D155" s="229">
        <v>0.9462356441198867</v>
      </c>
      <c r="E155" s="229">
        <v>2.8713615377157758E-2</v>
      </c>
      <c r="F155" s="250">
        <v>20</v>
      </c>
      <c r="G155" s="251">
        <f>(SUM(E155:E164)+F155*E164)</f>
        <v>0.84797186208930408</v>
      </c>
    </row>
    <row r="156" spans="1:7" ht="15.6" x14ac:dyDescent="0.3">
      <c r="A156" s="229" t="s">
        <v>87</v>
      </c>
      <c r="B156" s="230">
        <v>2042</v>
      </c>
      <c r="C156" s="229" t="s">
        <v>321</v>
      </c>
      <c r="D156" s="229">
        <v>0.94573150493407487</v>
      </c>
      <c r="E156" s="229">
        <v>2.8613099227258621E-2</v>
      </c>
      <c r="F156" s="250">
        <v>21</v>
      </c>
      <c r="G156" s="251">
        <f>(SUM(E156:E164)+F156*E164)</f>
        <v>0.84745642036708668</v>
      </c>
    </row>
    <row r="157" spans="1:7" ht="15.6" x14ac:dyDescent="0.3">
      <c r="A157" s="229" t="s">
        <v>87</v>
      </c>
      <c r="B157" s="230">
        <v>2043</v>
      </c>
      <c r="C157" s="229" t="s">
        <v>322</v>
      </c>
      <c r="D157" s="229">
        <v>0.94531806679436947</v>
      </c>
      <c r="E157" s="229">
        <v>2.852677562270451E-2</v>
      </c>
      <c r="F157" s="250">
        <v>22</v>
      </c>
      <c r="G157" s="251">
        <f>(SUM(E157:E164)+F157*E164)</f>
        <v>0.84704149479476865</v>
      </c>
    </row>
    <row r="158" spans="1:7" ht="15.6" x14ac:dyDescent="0.3">
      <c r="A158" s="229" t="s">
        <v>87</v>
      </c>
      <c r="B158" s="230">
        <v>2044</v>
      </c>
      <c r="C158" s="229" t="s">
        <v>323</v>
      </c>
      <c r="D158" s="229">
        <v>0.94497902197841821</v>
      </c>
      <c r="E158" s="229">
        <v>2.8453946940278061E-2</v>
      </c>
      <c r="F158" s="250">
        <v>23</v>
      </c>
      <c r="G158" s="251">
        <f>(SUM(E158:E164)+F158*E164)</f>
        <v>0.84671289282700446</v>
      </c>
    </row>
    <row r="159" spans="1:7" ht="15.6" x14ac:dyDescent="0.3">
      <c r="A159" s="229" t="s">
        <v>87</v>
      </c>
      <c r="B159" s="230">
        <v>2045</v>
      </c>
      <c r="C159" s="229" t="s">
        <v>324</v>
      </c>
      <c r="D159" s="229">
        <v>0.94470458629184062</v>
      </c>
      <c r="E159" s="229">
        <v>2.839179993965766E-2</v>
      </c>
      <c r="F159" s="250">
        <v>24</v>
      </c>
      <c r="G159" s="251">
        <f>(SUM(E159:E164)+F159*E164)</f>
        <v>0.84645711954166669</v>
      </c>
    </row>
    <row r="160" spans="1:7" ht="15.6" x14ac:dyDescent="0.3">
      <c r="A160" s="229" t="s">
        <v>87</v>
      </c>
      <c r="B160" s="230">
        <v>2046</v>
      </c>
      <c r="C160" s="229" t="s">
        <v>325</v>
      </c>
      <c r="D160" s="229">
        <v>0.94448178609409084</v>
      </c>
      <c r="E160" s="229">
        <v>2.8338111363080998E-2</v>
      </c>
      <c r="F160" s="250">
        <v>25</v>
      </c>
      <c r="G160" s="251">
        <f>(SUM(E160:E164)+F160*E164)</f>
        <v>0.84626349325694949</v>
      </c>
    </row>
    <row r="161" spans="1:7" ht="15.6" x14ac:dyDescent="0.3">
      <c r="A161" s="229" t="s">
        <v>87</v>
      </c>
      <c r="B161" s="230">
        <v>2047</v>
      </c>
      <c r="C161" s="229" t="s">
        <v>326</v>
      </c>
      <c r="D161" s="229">
        <v>0.94430199745350807</v>
      </c>
      <c r="E161" s="229">
        <v>2.8294146707325336E-2</v>
      </c>
      <c r="F161" s="250">
        <v>26</v>
      </c>
      <c r="G161" s="251">
        <f>(SUM(E161:E164)+F161*E164)</f>
        <v>0.8461235555488088</v>
      </c>
    </row>
    <row r="162" spans="1:7" ht="15.6" x14ac:dyDescent="0.3">
      <c r="A162" s="229" t="s">
        <v>87</v>
      </c>
      <c r="B162" s="230">
        <v>2048</v>
      </c>
      <c r="C162" s="229" t="s">
        <v>327</v>
      </c>
      <c r="D162" s="229">
        <v>0.94415737594489946</v>
      </c>
      <c r="E162" s="229">
        <v>2.8255214778898908E-2</v>
      </c>
      <c r="F162" s="250">
        <v>27</v>
      </c>
      <c r="G162" s="251">
        <f>(SUM(E162:E164)+F162*E164)</f>
        <v>0.84602758249642396</v>
      </c>
    </row>
    <row r="163" spans="1:7" ht="15.6" x14ac:dyDescent="0.3">
      <c r="A163" s="229" t="s">
        <v>87</v>
      </c>
      <c r="B163" s="230">
        <v>2049</v>
      </c>
      <c r="C163" s="229" t="s">
        <v>328</v>
      </c>
      <c r="D163" s="229">
        <v>0.94403929333696446</v>
      </c>
      <c r="E163" s="229">
        <v>2.8223505379193818E-2</v>
      </c>
      <c r="F163" s="250">
        <v>28</v>
      </c>
      <c r="G163" s="251">
        <f>(SUM(E163:E164)+F163*E164)</f>
        <v>0.84597054137246541</v>
      </c>
    </row>
    <row r="164" spans="1:7" ht="15.6" x14ac:dyDescent="0.3">
      <c r="A164" s="229" t="s">
        <v>87</v>
      </c>
      <c r="B164" s="230">
        <v>2050</v>
      </c>
      <c r="C164" s="229" t="s">
        <v>329</v>
      </c>
      <c r="D164" s="229">
        <v>0.94394442221533004</v>
      </c>
      <c r="E164" s="229">
        <v>2.8198173654940401E-2</v>
      </c>
      <c r="F164" s="250">
        <v>29</v>
      </c>
      <c r="G164" s="251">
        <f>(SUM(E164:E164)+F164*E164)</f>
        <v>0.84594520964821196</v>
      </c>
    </row>
    <row r="165" spans="1:7" ht="15.6" x14ac:dyDescent="0.3">
      <c r="A165" s="229" t="s">
        <v>88</v>
      </c>
      <c r="B165" s="230">
        <v>2017</v>
      </c>
      <c r="C165" s="229" t="s">
        <v>330</v>
      </c>
      <c r="D165" s="229">
        <v>0.998448591733331</v>
      </c>
      <c r="E165" s="229">
        <v>4.4934629308310506E-2</v>
      </c>
      <c r="F165" s="252">
        <v>0</v>
      </c>
      <c r="G165" s="251">
        <f>(SUM(E165:E194))</f>
        <v>1.0095812030610445</v>
      </c>
    </row>
    <row r="166" spans="1:7" ht="15.6" x14ac:dyDescent="0.3">
      <c r="A166" s="229" t="s">
        <v>88</v>
      </c>
      <c r="B166" s="230">
        <v>2018</v>
      </c>
      <c r="C166" s="229" t="s">
        <v>331</v>
      </c>
      <c r="D166" s="229">
        <v>0.99738184736479618</v>
      </c>
      <c r="E166" s="229">
        <v>4.3813331395105348E-2</v>
      </c>
      <c r="F166" s="250">
        <v>0</v>
      </c>
      <c r="G166" s="251">
        <f>(SUM(E166:E195))</f>
        <v>0.99292593876046531</v>
      </c>
    </row>
    <row r="167" spans="1:7" ht="15.6" x14ac:dyDescent="0.3">
      <c r="A167" s="229" t="s">
        <v>88</v>
      </c>
      <c r="B167" s="230">
        <v>2019</v>
      </c>
      <c r="C167" s="229" t="s">
        <v>332</v>
      </c>
      <c r="D167" s="229">
        <v>0.9961718931974175</v>
      </c>
      <c r="E167" s="229">
        <v>4.2635178924203938E-2</v>
      </c>
      <c r="F167" s="250">
        <v>0</v>
      </c>
      <c r="G167" s="251">
        <f>(SUM(E167:E196))</f>
        <v>0.97731425798461857</v>
      </c>
    </row>
    <row r="168" spans="1:7" ht="15.6" x14ac:dyDescent="0.3">
      <c r="A168" s="229" t="s">
        <v>88</v>
      </c>
      <c r="B168" s="230">
        <v>2020</v>
      </c>
      <c r="C168" s="229" t="s">
        <v>333</v>
      </c>
      <c r="D168" s="229">
        <v>0.99462366069162456</v>
      </c>
      <c r="E168" s="229">
        <v>4.1423520575031215E-2</v>
      </c>
      <c r="F168" s="250">
        <v>0</v>
      </c>
      <c r="G168" s="251">
        <f>(SUM(E168:E197))</f>
        <v>0.96281653766518527</v>
      </c>
    </row>
    <row r="169" spans="1:7" ht="15.6" x14ac:dyDescent="0.3">
      <c r="A169" s="229" t="s">
        <v>88</v>
      </c>
      <c r="B169" s="230">
        <v>2021</v>
      </c>
      <c r="C169" s="229" t="s">
        <v>334</v>
      </c>
      <c r="D169" s="229">
        <v>0.9926532363459708</v>
      </c>
      <c r="E169" s="229">
        <v>4.0267871776735353E-2</v>
      </c>
      <c r="F169" s="250">
        <v>0</v>
      </c>
      <c r="G169" s="251">
        <f>(SUM(E169:E198))</f>
        <v>0.94947196365559583</v>
      </c>
    </row>
    <row r="170" spans="1:7" ht="15.6" x14ac:dyDescent="0.3">
      <c r="A170" s="229" t="s">
        <v>88</v>
      </c>
      <c r="B170" s="230">
        <v>2022</v>
      </c>
      <c r="C170" s="229" t="s">
        <v>335</v>
      </c>
      <c r="D170" s="229">
        <v>0.99023761540890076</v>
      </c>
      <c r="E170" s="229">
        <v>3.9187340365518936E-2</v>
      </c>
      <c r="F170" s="250">
        <v>1</v>
      </c>
      <c r="G170" s="251">
        <f>(SUM(E170:E198)+F170*E198)</f>
        <v>0.93728303844430239</v>
      </c>
    </row>
    <row r="171" spans="1:7" ht="15.6" x14ac:dyDescent="0.3">
      <c r="A171" s="229" t="s">
        <v>88</v>
      </c>
      <c r="B171" s="230">
        <v>2023</v>
      </c>
      <c r="C171" s="229" t="s">
        <v>336</v>
      </c>
      <c r="D171" s="229">
        <v>0.98739547449838394</v>
      </c>
      <c r="E171" s="229">
        <v>3.8167905532235702E-2</v>
      </c>
      <c r="F171" s="250">
        <v>2</v>
      </c>
      <c r="G171" s="251">
        <f>(SUM(E171:E198)+F171*E198)</f>
        <v>0.92617464464422516</v>
      </c>
    </row>
    <row r="172" spans="1:7" ht="15.6" x14ac:dyDescent="0.3">
      <c r="A172" s="229" t="s">
        <v>88</v>
      </c>
      <c r="B172" s="230">
        <v>2024</v>
      </c>
      <c r="C172" s="229" t="s">
        <v>337</v>
      </c>
      <c r="D172" s="229">
        <v>0.98414252138373493</v>
      </c>
      <c r="E172" s="229">
        <v>3.7215603792102814E-2</v>
      </c>
      <c r="F172" s="250">
        <v>3</v>
      </c>
      <c r="G172" s="251">
        <f>(SUM(E172:E198)+F172*E198)</f>
        <v>0.91608568567743132</v>
      </c>
    </row>
    <row r="173" spans="1:7" ht="15.6" x14ac:dyDescent="0.3">
      <c r="A173" s="229" t="s">
        <v>88</v>
      </c>
      <c r="B173" s="230">
        <v>2025</v>
      </c>
      <c r="C173" s="229" t="s">
        <v>338</v>
      </c>
      <c r="D173" s="229">
        <v>0.98049511678065937</v>
      </c>
      <c r="E173" s="229">
        <v>3.6345602729691263E-2</v>
      </c>
      <c r="F173" s="250">
        <v>4</v>
      </c>
      <c r="G173" s="251">
        <f>(SUM(E173:E198)+F173*E198)</f>
        <v>0.90694902845077019</v>
      </c>
    </row>
    <row r="174" spans="1:7" ht="15.6" x14ac:dyDescent="0.3">
      <c r="A174" s="229" t="s">
        <v>88</v>
      </c>
      <c r="B174" s="230">
        <v>2026</v>
      </c>
      <c r="C174" s="229" t="s">
        <v>339</v>
      </c>
      <c r="D174" s="229">
        <v>0.97736861722433555</v>
      </c>
      <c r="E174" s="229">
        <v>3.5484914359069919E-2</v>
      </c>
      <c r="F174" s="250">
        <v>5</v>
      </c>
      <c r="G174" s="251">
        <f>(SUM(E174:E198)+F174*E198)</f>
        <v>0.89868237228652081</v>
      </c>
    </row>
    <row r="175" spans="1:7" ht="15.6" x14ac:dyDescent="0.3">
      <c r="A175" s="229" t="s">
        <v>88</v>
      </c>
      <c r="B175" s="230">
        <v>2027</v>
      </c>
      <c r="C175" s="229" t="s">
        <v>340</v>
      </c>
      <c r="D175" s="229">
        <v>0.97440329609549647</v>
      </c>
      <c r="E175" s="229">
        <v>3.4669991388310416E-2</v>
      </c>
      <c r="F175" s="250">
        <v>6</v>
      </c>
      <c r="G175" s="251">
        <f>(SUM(E175:E198)+F175*E198)</f>
        <v>0.8912764044928928</v>
      </c>
    </row>
    <row r="176" spans="1:7" ht="15.6" x14ac:dyDescent="0.3">
      <c r="A176" s="229" t="s">
        <v>88</v>
      </c>
      <c r="B176" s="230">
        <v>2028</v>
      </c>
      <c r="C176" s="229" t="s">
        <v>341</v>
      </c>
      <c r="D176" s="229">
        <v>0.9716293333990913</v>
      </c>
      <c r="E176" s="229">
        <v>3.3927018646326725E-2</v>
      </c>
      <c r="F176" s="250">
        <v>7</v>
      </c>
      <c r="G176" s="251">
        <f>(SUM(E176:E198)+F176*E198)</f>
        <v>0.88468535967002393</v>
      </c>
    </row>
    <row r="177" spans="1:7" ht="15.6" x14ac:dyDescent="0.3">
      <c r="A177" s="229" t="s">
        <v>88</v>
      </c>
      <c r="B177" s="230">
        <v>2029</v>
      </c>
      <c r="C177" s="229" t="s">
        <v>342</v>
      </c>
      <c r="D177" s="229">
        <v>0.96905611322619589</v>
      </c>
      <c r="E177" s="229">
        <v>3.3245040944078687E-2</v>
      </c>
      <c r="F177" s="250">
        <v>8</v>
      </c>
      <c r="G177" s="251">
        <f>(SUM(E177:E198)+F177*E198)</f>
        <v>0.87883728758913915</v>
      </c>
    </row>
    <row r="178" spans="1:7" ht="15.6" x14ac:dyDescent="0.3">
      <c r="A178" s="229" t="s">
        <v>88</v>
      </c>
      <c r="B178" s="230">
        <v>2030</v>
      </c>
      <c r="C178" s="229" t="s">
        <v>343</v>
      </c>
      <c r="D178" s="229">
        <v>0.96668394952008818</v>
      </c>
      <c r="E178" s="229">
        <v>3.2628054672672102E-2</v>
      </c>
      <c r="F178" s="250">
        <v>9</v>
      </c>
      <c r="G178" s="251">
        <f>(SUM(E178:E198)+F178*E198)</f>
        <v>0.87367119321050213</v>
      </c>
    </row>
    <row r="179" spans="1:7" ht="15.6" x14ac:dyDescent="0.3">
      <c r="A179" s="229" t="s">
        <v>88</v>
      </c>
      <c r="B179" s="230">
        <v>2031</v>
      </c>
      <c r="C179" s="229" t="s">
        <v>344</v>
      </c>
      <c r="D179" s="229">
        <v>0.96450842532462189</v>
      </c>
      <c r="E179" s="229">
        <v>3.2065738945268096E-2</v>
      </c>
      <c r="F179" s="250">
        <v>10</v>
      </c>
      <c r="G179" s="251">
        <f>(SUM(E179:E198)+F179*E198)</f>
        <v>0.86912208510327194</v>
      </c>
    </row>
    <row r="180" spans="1:7" ht="15.6" x14ac:dyDescent="0.3">
      <c r="A180" s="229" t="s">
        <v>88</v>
      </c>
      <c r="B180" s="230">
        <v>2032</v>
      </c>
      <c r="C180" s="229" t="s">
        <v>345</v>
      </c>
      <c r="D180" s="229">
        <v>0.96253335469232626</v>
      </c>
      <c r="E180" s="229">
        <v>3.156426227809319E-2</v>
      </c>
      <c r="F180" s="250">
        <v>11</v>
      </c>
      <c r="G180" s="251">
        <f>(SUM(E180:E198)+F180*E198)</f>
        <v>0.86513529272344569</v>
      </c>
    </row>
    <row r="181" spans="1:7" ht="15.6" x14ac:dyDescent="0.3">
      <c r="A181" s="229" t="s">
        <v>88</v>
      </c>
      <c r="B181" s="230">
        <v>2033</v>
      </c>
      <c r="C181" s="229" t="s">
        <v>346</v>
      </c>
      <c r="D181" s="229">
        <v>0.96075355622481406</v>
      </c>
      <c r="E181" s="229">
        <v>3.1119186659924126E-2</v>
      </c>
      <c r="F181" s="250">
        <v>12</v>
      </c>
      <c r="G181" s="251">
        <f>(SUM(E181:E198)+F181*E198)</f>
        <v>0.86164997701079438</v>
      </c>
    </row>
    <row r="182" spans="1:7" ht="15.6" x14ac:dyDescent="0.3">
      <c r="A182" s="229" t="s">
        <v>88</v>
      </c>
      <c r="B182" s="230">
        <v>2034</v>
      </c>
      <c r="C182" s="229" t="s">
        <v>347</v>
      </c>
      <c r="D182" s="229">
        <v>0.95915591630702679</v>
      </c>
      <c r="E182" s="229">
        <v>3.0719968070843654E-2</v>
      </c>
      <c r="F182" s="250">
        <v>13</v>
      </c>
      <c r="G182" s="251">
        <f>(SUM(E182:E198)+F182*E198)</f>
        <v>0.85860973691631193</v>
      </c>
    </row>
    <row r="183" spans="1:7" ht="15.6" x14ac:dyDescent="0.3">
      <c r="A183" s="229" t="s">
        <v>88</v>
      </c>
      <c r="B183" s="230">
        <v>2035</v>
      </c>
      <c r="C183" s="229" t="s">
        <v>348</v>
      </c>
      <c r="D183" s="229">
        <v>0.95773714604450588</v>
      </c>
      <c r="E183" s="229">
        <v>3.0372610442163824E-2</v>
      </c>
      <c r="F183" s="250">
        <v>14</v>
      </c>
      <c r="G183" s="251">
        <f>(SUM(E183:E198)+F183*E198)</f>
        <v>0.85596871541091013</v>
      </c>
    </row>
    <row r="184" spans="1:7" ht="15.6" x14ac:dyDescent="0.3">
      <c r="A184" s="229" t="s">
        <v>88</v>
      </c>
      <c r="B184" s="230">
        <v>2036</v>
      </c>
      <c r="C184" s="229" t="s">
        <v>349</v>
      </c>
      <c r="D184" s="229">
        <v>0.95647765483779701</v>
      </c>
      <c r="E184" s="229">
        <v>3.0060879995111714E-2</v>
      </c>
      <c r="F184" s="250">
        <v>15</v>
      </c>
      <c r="G184" s="251">
        <f>(SUM(E184:E198)+F184*E198)</f>
        <v>0.8536750515341881</v>
      </c>
    </row>
    <row r="185" spans="1:7" ht="15.6" x14ac:dyDescent="0.3">
      <c r="A185" s="229" t="s">
        <v>88</v>
      </c>
      <c r="B185" s="230">
        <v>2037</v>
      </c>
      <c r="C185" s="229" t="s">
        <v>350</v>
      </c>
      <c r="D185" s="229">
        <v>0.95537399250478294</v>
      </c>
      <c r="E185" s="229">
        <v>2.9788724479159062E-2</v>
      </c>
      <c r="F185" s="250">
        <v>16</v>
      </c>
      <c r="G185" s="251">
        <f>(SUM(E185:E198)+F185*E198)</f>
        <v>0.8516931181045182</v>
      </c>
    </row>
    <row r="186" spans="1:7" ht="15.6" x14ac:dyDescent="0.3">
      <c r="A186" s="229" t="s">
        <v>88</v>
      </c>
      <c r="B186" s="230">
        <v>2038</v>
      </c>
      <c r="C186" s="229" t="s">
        <v>351</v>
      </c>
      <c r="D186" s="229">
        <v>0.95440534520995324</v>
      </c>
      <c r="E186" s="229">
        <v>2.955039030578574E-2</v>
      </c>
      <c r="F186" s="250">
        <v>17</v>
      </c>
      <c r="G186" s="251">
        <f>(SUM(E186:E198)+F186*E198)</f>
        <v>0.84998334019080091</v>
      </c>
    </row>
    <row r="187" spans="1:7" ht="15.6" x14ac:dyDescent="0.3">
      <c r="A187" s="229" t="s">
        <v>88</v>
      </c>
      <c r="B187" s="230">
        <v>2039</v>
      </c>
      <c r="C187" s="229" t="s">
        <v>352</v>
      </c>
      <c r="D187" s="229">
        <v>0.95356151616529672</v>
      </c>
      <c r="E187" s="229">
        <v>2.9337575102202241E-2</v>
      </c>
      <c r="F187" s="250">
        <v>18</v>
      </c>
      <c r="G187" s="251">
        <f>(SUM(E187:E198)+F187*E198)</f>
        <v>0.84851189645045699</v>
      </c>
    </row>
    <row r="188" spans="1:7" ht="15.6" x14ac:dyDescent="0.3">
      <c r="A188" s="229" t="s">
        <v>88</v>
      </c>
      <c r="B188" s="230">
        <v>2040</v>
      </c>
      <c r="C188" s="229" t="s">
        <v>353</v>
      </c>
      <c r="D188" s="229">
        <v>0.95282726192507072</v>
      </c>
      <c r="E188" s="229">
        <v>2.9146989921585695E-2</v>
      </c>
      <c r="F188" s="250">
        <v>19</v>
      </c>
      <c r="G188" s="251">
        <f>(SUM(E188:E198)+F188*E198)</f>
        <v>0.84725326791369659</v>
      </c>
    </row>
    <row r="189" spans="1:7" ht="15.6" x14ac:dyDescent="0.3">
      <c r="A189" s="229" t="s">
        <v>88</v>
      </c>
      <c r="B189" s="230">
        <v>2041</v>
      </c>
      <c r="C189" s="229" t="s">
        <v>354</v>
      </c>
      <c r="D189" s="229">
        <v>0.9521993859522494</v>
      </c>
      <c r="E189" s="229">
        <v>2.8981155546240468E-2</v>
      </c>
      <c r="F189" s="250">
        <v>20</v>
      </c>
      <c r="G189" s="251">
        <f>(SUM(E189:E198)+F189*E198)</f>
        <v>0.84618522455755263</v>
      </c>
    </row>
    <row r="190" spans="1:7" ht="15.6" x14ac:dyDescent="0.3">
      <c r="A190" s="229" t="s">
        <v>88</v>
      </c>
      <c r="B190" s="230">
        <v>2042</v>
      </c>
      <c r="C190" s="229" t="s">
        <v>355</v>
      </c>
      <c r="D190" s="229">
        <v>0.95165707665488852</v>
      </c>
      <c r="E190" s="229">
        <v>2.8830661382504008E-2</v>
      </c>
      <c r="F190" s="250">
        <v>21</v>
      </c>
      <c r="G190" s="251">
        <f>(SUM(E190:E198)+F190*E198)</f>
        <v>0.845283015576754</v>
      </c>
    </row>
    <row r="191" spans="1:7" ht="15.6" x14ac:dyDescent="0.3">
      <c r="A191" s="229" t="s">
        <v>88</v>
      </c>
      <c r="B191" s="230">
        <v>2043</v>
      </c>
      <c r="C191" s="229" t="s">
        <v>356</v>
      </c>
      <c r="D191" s="229">
        <v>0.95119401953678095</v>
      </c>
      <c r="E191" s="229">
        <v>2.8694842640474585E-2</v>
      </c>
      <c r="F191" s="250">
        <v>22</v>
      </c>
      <c r="G191" s="251">
        <f>(SUM(E191:E198)+F191*E198)</f>
        <v>0.84453130075969185</v>
      </c>
    </row>
    <row r="192" spans="1:7" ht="15.6" x14ac:dyDescent="0.3">
      <c r="A192" s="229" t="s">
        <v>88</v>
      </c>
      <c r="B192" s="230">
        <v>2044</v>
      </c>
      <c r="C192" s="229" t="s">
        <v>357</v>
      </c>
      <c r="D192" s="229">
        <v>0.95079826859032701</v>
      </c>
      <c r="E192" s="229">
        <v>2.8574131386662645E-2</v>
      </c>
      <c r="F192" s="250">
        <v>23</v>
      </c>
      <c r="G192" s="251">
        <f>(SUM(E192:E198)+F192*E198)</f>
        <v>0.84391540468465909</v>
      </c>
    </row>
    <row r="193" spans="1:7" ht="15.6" x14ac:dyDescent="0.3">
      <c r="A193" s="229" t="s">
        <v>88</v>
      </c>
      <c r="B193" s="230">
        <v>2045</v>
      </c>
      <c r="C193" s="229" t="s">
        <v>358</v>
      </c>
      <c r="D193" s="229">
        <v>0.9504608935020239</v>
      </c>
      <c r="E193" s="229">
        <v>2.8464247460895323E-2</v>
      </c>
      <c r="F193" s="250">
        <v>24</v>
      </c>
      <c r="G193" s="251">
        <f>(SUM(E193:E198)+F193*E198)</f>
        <v>0.84342021986343818</v>
      </c>
    </row>
    <row r="194" spans="1:7" ht="15.6" x14ac:dyDescent="0.3">
      <c r="A194" s="229" t="s">
        <v>88</v>
      </c>
      <c r="B194" s="230">
        <v>2046</v>
      </c>
      <c r="C194" s="229" t="s">
        <v>359</v>
      </c>
      <c r="D194" s="229">
        <v>0.9501726013678865</v>
      </c>
      <c r="E194" s="229">
        <v>2.8363834034737165E-2</v>
      </c>
      <c r="F194" s="250">
        <v>25</v>
      </c>
      <c r="G194" s="251">
        <f>(SUM(E194:E198)+F194*E198)</f>
        <v>0.84303491896798477</v>
      </c>
    </row>
    <row r="195" spans="1:7" ht="15.6" x14ac:dyDescent="0.3">
      <c r="A195" s="229" t="s">
        <v>88</v>
      </c>
      <c r="B195" s="230">
        <v>2047</v>
      </c>
      <c r="C195" s="229" t="s">
        <v>360</v>
      </c>
      <c r="D195" s="229">
        <v>0.94993174322149143</v>
      </c>
      <c r="E195" s="229">
        <v>2.8279365007731233E-2</v>
      </c>
      <c r="F195" s="250">
        <v>26</v>
      </c>
      <c r="G195" s="251">
        <f>(SUM(E195:E198)+F195*E198)</f>
        <v>0.84275003149868932</v>
      </c>
    </row>
    <row r="196" spans="1:7" ht="15.6" x14ac:dyDescent="0.3">
      <c r="A196" s="229" t="s">
        <v>88</v>
      </c>
      <c r="B196" s="230">
        <v>2048</v>
      </c>
      <c r="C196" s="229" t="s">
        <v>361</v>
      </c>
      <c r="D196" s="229">
        <v>0.94972590150076286</v>
      </c>
      <c r="E196" s="229">
        <v>2.8201650619258608E-2</v>
      </c>
      <c r="F196" s="250">
        <v>27</v>
      </c>
      <c r="G196" s="251">
        <f>(SUM(E196:E198)+F196*E198)</f>
        <v>0.84254961305639997</v>
      </c>
    </row>
    <row r="197" spans="1:7" ht="15.6" x14ac:dyDescent="0.3">
      <c r="A197" s="229" t="s">
        <v>88</v>
      </c>
      <c r="B197" s="230">
        <v>2049</v>
      </c>
      <c r="C197" s="229" t="s">
        <v>362</v>
      </c>
      <c r="D197" s="229">
        <v>0.94955234144794753</v>
      </c>
      <c r="E197" s="229">
        <v>2.8137458604770595E-2</v>
      </c>
      <c r="F197" s="250">
        <v>28</v>
      </c>
      <c r="G197" s="251">
        <f>(SUM(E197:E198)+F197*E198)</f>
        <v>0.84242690900258321</v>
      </c>
    </row>
    <row r="198" spans="1:7" ht="15.6" x14ac:dyDescent="0.3">
      <c r="A198" s="229" t="s">
        <v>88</v>
      </c>
      <c r="B198" s="230">
        <v>2050</v>
      </c>
      <c r="C198" s="229" t="s">
        <v>363</v>
      </c>
      <c r="D198" s="229">
        <v>0.9494006874101687</v>
      </c>
      <c r="E198" s="229">
        <v>2.8078946565441812E-2</v>
      </c>
      <c r="F198" s="250">
        <v>29</v>
      </c>
      <c r="G198" s="251">
        <f>(SUM(E198:E198)+F198*E198)</f>
        <v>0.84236839696325438</v>
      </c>
    </row>
    <row r="199" spans="1:7" ht="15.6" x14ac:dyDescent="0.3">
      <c r="A199" s="229" t="s">
        <v>89</v>
      </c>
      <c r="B199" s="230">
        <v>2017</v>
      </c>
      <c r="C199" s="229" t="s">
        <v>364</v>
      </c>
      <c r="D199" s="229">
        <v>0.99728508400348348</v>
      </c>
      <c r="E199" s="229">
        <v>4.2852395289840646E-2</v>
      </c>
      <c r="F199" s="252">
        <v>0</v>
      </c>
      <c r="G199" s="251">
        <f>(SUM(E199:E228))</f>
        <v>0.97172622886638593</v>
      </c>
    </row>
    <row r="200" spans="1:7" ht="15.6" x14ac:dyDescent="0.3">
      <c r="A200" s="229" t="s">
        <v>89</v>
      </c>
      <c r="B200" s="230">
        <v>2018</v>
      </c>
      <c r="C200" s="229" t="s">
        <v>365</v>
      </c>
      <c r="D200" s="229">
        <v>0.99592310882918567</v>
      </c>
      <c r="E200" s="229">
        <v>4.1678566839487327E-2</v>
      </c>
      <c r="F200" s="250">
        <v>0</v>
      </c>
      <c r="G200" s="251">
        <f>(SUM(E200:E229))</f>
        <v>0.95715020035112652</v>
      </c>
    </row>
    <row r="201" spans="1:7" ht="15.6" x14ac:dyDescent="0.3">
      <c r="A201" s="229" t="s">
        <v>89</v>
      </c>
      <c r="B201" s="230">
        <v>2019</v>
      </c>
      <c r="C201" s="229" t="s">
        <v>366</v>
      </c>
      <c r="D201" s="229">
        <v>0.99445482667571983</v>
      </c>
      <c r="E201" s="229">
        <v>4.0467051635682767E-2</v>
      </c>
      <c r="F201" s="250">
        <v>0</v>
      </c>
      <c r="G201" s="251">
        <f>(SUM(E201:E230))</f>
        <v>0.94372238594249769</v>
      </c>
    </row>
    <row r="202" spans="1:7" ht="15.6" x14ac:dyDescent="0.3">
      <c r="A202" s="229" t="s">
        <v>89</v>
      </c>
      <c r="B202" s="230">
        <v>2020</v>
      </c>
      <c r="C202" s="229" t="s">
        <v>367</v>
      </c>
      <c r="D202" s="229">
        <v>0.99258482711080331</v>
      </c>
      <c r="E202" s="229">
        <v>3.9240670396350152E-2</v>
      </c>
      <c r="F202" s="250">
        <v>0</v>
      </c>
      <c r="G202" s="251">
        <f>(SUM(E202:E231))</f>
        <v>0.93148651918121061</v>
      </c>
    </row>
    <row r="203" spans="1:7" ht="15.6" x14ac:dyDescent="0.3">
      <c r="A203" s="229" t="s">
        <v>89</v>
      </c>
      <c r="B203" s="230">
        <v>2021</v>
      </c>
      <c r="C203" s="229" t="s">
        <v>368</v>
      </c>
      <c r="D203" s="229">
        <v>0.99025857294775876</v>
      </c>
      <c r="E203" s="229">
        <v>3.8099086758206634E-2</v>
      </c>
      <c r="F203" s="250">
        <v>0</v>
      </c>
      <c r="G203" s="251">
        <f>(SUM(E203:E232))</f>
        <v>0.92046108863543918</v>
      </c>
    </row>
    <row r="204" spans="1:7" ht="15.6" x14ac:dyDescent="0.3">
      <c r="A204" s="229" t="s">
        <v>89</v>
      </c>
      <c r="B204" s="230">
        <v>2022</v>
      </c>
      <c r="C204" s="229" t="s">
        <v>369</v>
      </c>
      <c r="D204" s="229">
        <v>0.98744904372978837</v>
      </c>
      <c r="E204" s="229">
        <v>3.7046973212658242E-2</v>
      </c>
      <c r="F204" s="250">
        <v>1</v>
      </c>
      <c r="G204" s="251">
        <f>(SUM(E204:E232)+F204*E232)</f>
        <v>0.91057724172781129</v>
      </c>
    </row>
    <row r="205" spans="1:7" ht="15.6" x14ac:dyDescent="0.3">
      <c r="A205" s="229" t="s">
        <v>89</v>
      </c>
      <c r="B205" s="230">
        <v>2023</v>
      </c>
      <c r="C205" s="229" t="s">
        <v>370</v>
      </c>
      <c r="D205" s="229">
        <v>0.98423437144736137</v>
      </c>
      <c r="E205" s="229">
        <v>3.6072078105639033E-2</v>
      </c>
      <c r="F205" s="250">
        <v>2</v>
      </c>
      <c r="G205" s="251">
        <f>(SUM(E205:E232)+F205*E232)</f>
        <v>0.90174550836573186</v>
      </c>
    </row>
    <row r="206" spans="1:7" ht="15.6" x14ac:dyDescent="0.3">
      <c r="A206" s="229" t="s">
        <v>89</v>
      </c>
      <c r="B206" s="230">
        <v>2024</v>
      </c>
      <c r="C206" s="229" t="s">
        <v>371</v>
      </c>
      <c r="D206" s="229">
        <v>0.98062062064460132</v>
      </c>
      <c r="E206" s="229">
        <v>3.5175560122112356E-2</v>
      </c>
      <c r="F206" s="250">
        <v>3</v>
      </c>
      <c r="G206" s="251">
        <f>(SUM(E206:E232)+F206*E232)</f>
        <v>0.89388867011067141</v>
      </c>
    </row>
    <row r="207" spans="1:7" ht="15.6" x14ac:dyDescent="0.3">
      <c r="A207" s="229" t="s">
        <v>89</v>
      </c>
      <c r="B207" s="230">
        <v>2025</v>
      </c>
      <c r="C207" s="229" t="s">
        <v>372</v>
      </c>
      <c r="D207" s="229">
        <v>0.97664253901049336</v>
      </c>
      <c r="E207" s="229">
        <v>3.435279519334896E-2</v>
      </c>
      <c r="F207" s="250">
        <v>4</v>
      </c>
      <c r="G207" s="251">
        <f>(SUM(E207:E232)+F207*E232)</f>
        <v>0.88692834983913782</v>
      </c>
    </row>
    <row r="208" spans="1:7" ht="15.6" x14ac:dyDescent="0.3">
      <c r="A208" s="229" t="s">
        <v>89</v>
      </c>
      <c r="B208" s="230">
        <v>2026</v>
      </c>
      <c r="C208" s="229" t="s">
        <v>373</v>
      </c>
      <c r="D208" s="229">
        <v>0.9734159743610592</v>
      </c>
      <c r="E208" s="229">
        <v>3.3564256125582566E-2</v>
      </c>
      <c r="F208" s="250">
        <v>5</v>
      </c>
      <c r="G208" s="251">
        <f>(SUM(E208:E232)+F208*E232)</f>
        <v>0.88079079449636777</v>
      </c>
    </row>
    <row r="209" spans="1:7" ht="15.6" x14ac:dyDescent="0.3">
      <c r="A209" s="229" t="s">
        <v>89</v>
      </c>
      <c r="B209" s="230">
        <v>2027</v>
      </c>
      <c r="C209" s="229" t="s">
        <v>374</v>
      </c>
      <c r="D209" s="229">
        <v>0.97046932533938735</v>
      </c>
      <c r="E209" s="229">
        <v>3.2844958514620826E-2</v>
      </c>
      <c r="F209" s="250">
        <v>6</v>
      </c>
      <c r="G209" s="251">
        <f>(SUM(E209:E232)+F209*E232)</f>
        <v>0.87544177822136382</v>
      </c>
    </row>
    <row r="210" spans="1:7" ht="15.6" x14ac:dyDescent="0.3">
      <c r="A210" s="229" t="s">
        <v>89</v>
      </c>
      <c r="B210" s="230">
        <v>2028</v>
      </c>
      <c r="C210" s="229" t="s">
        <v>375</v>
      </c>
      <c r="D210" s="229">
        <v>0.9677859949275287</v>
      </c>
      <c r="E210" s="229">
        <v>3.2207936496218177E-2</v>
      </c>
      <c r="F210" s="250">
        <v>7</v>
      </c>
      <c r="G210" s="251">
        <f>(SUM(E210:E232)+F210*E232)</f>
        <v>0.87081205955732188</v>
      </c>
    </row>
    <row r="211" spans="1:7" ht="15.6" x14ac:dyDescent="0.3">
      <c r="A211" s="229" t="s">
        <v>89</v>
      </c>
      <c r="B211" s="230">
        <v>2029</v>
      </c>
      <c r="C211" s="229" t="s">
        <v>376</v>
      </c>
      <c r="D211" s="229">
        <v>0.9653620254431563</v>
      </c>
      <c r="E211" s="229">
        <v>3.1640451206034537E-2</v>
      </c>
      <c r="F211" s="250">
        <v>8</v>
      </c>
      <c r="G211" s="251">
        <f>(SUM(E211:E232)+F211*E232)</f>
        <v>0.86681936291168271</v>
      </c>
    </row>
    <row r="212" spans="1:7" ht="15.6" x14ac:dyDescent="0.3">
      <c r="A212" s="229" t="s">
        <v>89</v>
      </c>
      <c r="B212" s="230">
        <v>2030</v>
      </c>
      <c r="C212" s="229" t="s">
        <v>377</v>
      </c>
      <c r="D212" s="229">
        <v>0.9631721525868272</v>
      </c>
      <c r="E212" s="229">
        <v>3.1144401473604783E-2</v>
      </c>
      <c r="F212" s="250">
        <v>9</v>
      </c>
      <c r="G212" s="251">
        <f>(SUM(E212:E232)+F212*E232)</f>
        <v>0.8633941515562269</v>
      </c>
    </row>
    <row r="213" spans="1:7" ht="15.6" x14ac:dyDescent="0.3">
      <c r="A213" s="229" t="s">
        <v>89</v>
      </c>
      <c r="B213" s="230">
        <v>2031</v>
      </c>
      <c r="C213" s="229" t="s">
        <v>378</v>
      </c>
      <c r="D213" s="229">
        <v>0.96120853739008505</v>
      </c>
      <c r="E213" s="229">
        <v>3.0707703090851867E-2</v>
      </c>
      <c r="F213" s="250">
        <v>10</v>
      </c>
      <c r="G213" s="251">
        <f>(SUM(E213:E232)+F213*E232)</f>
        <v>0.86046498993320075</v>
      </c>
    </row>
    <row r="214" spans="1:7" ht="15.6" x14ac:dyDescent="0.3">
      <c r="A214" s="229" t="s">
        <v>89</v>
      </c>
      <c r="B214" s="230">
        <v>2032</v>
      </c>
      <c r="C214" s="229" t="s">
        <v>379</v>
      </c>
      <c r="D214" s="229">
        <v>0.9594478151638437</v>
      </c>
      <c r="E214" s="229">
        <v>3.0326056647020934E-2</v>
      </c>
      <c r="F214" s="250">
        <v>11</v>
      </c>
      <c r="G214" s="251">
        <f>(SUM(E214:E232)+F214*E232)</f>
        <v>0.85797252669292789</v>
      </c>
    </row>
    <row r="215" spans="1:7" ht="15.6" x14ac:dyDescent="0.3">
      <c r="A215" s="229" t="s">
        <v>89</v>
      </c>
      <c r="B215" s="230">
        <v>2033</v>
      </c>
      <c r="C215" s="229" t="s">
        <v>380</v>
      </c>
      <c r="D215" s="229">
        <v>0.95787722574910739</v>
      </c>
      <c r="E215" s="229">
        <v>2.9991972109845152E-2</v>
      </c>
      <c r="F215" s="250">
        <v>12</v>
      </c>
      <c r="G215" s="251">
        <f>(SUM(E215:E232)+F215*E232)</f>
        <v>0.8558617098964858</v>
      </c>
    </row>
    <row r="216" spans="1:7" ht="15.6" x14ac:dyDescent="0.3">
      <c r="A216" s="229" t="s">
        <v>89</v>
      </c>
      <c r="B216" s="230">
        <v>2034</v>
      </c>
      <c r="C216" s="229" t="s">
        <v>381</v>
      </c>
      <c r="D216" s="229">
        <v>0.95648347848318649</v>
      </c>
      <c r="E216" s="229">
        <v>2.9701251907008386E-2</v>
      </c>
      <c r="F216" s="250">
        <v>13</v>
      </c>
      <c r="G216" s="251">
        <f>(SUM(E216:E232)+F216*E232)</f>
        <v>0.85408497763721936</v>
      </c>
    </row>
    <row r="217" spans="1:7" ht="15.6" x14ac:dyDescent="0.3">
      <c r="A217" s="229" t="s">
        <v>89</v>
      </c>
      <c r="B217" s="230">
        <v>2035</v>
      </c>
      <c r="C217" s="229" t="s">
        <v>382</v>
      </c>
      <c r="D217" s="229">
        <v>0.95525703824119312</v>
      </c>
      <c r="E217" s="229">
        <v>2.9453542144145275E-2</v>
      </c>
      <c r="F217" s="250">
        <v>14</v>
      </c>
      <c r="G217" s="251">
        <f>(SUM(E217:E232)+F217*E232)</f>
        <v>0.85259896558078974</v>
      </c>
    </row>
    <row r="218" spans="1:7" ht="15.6" x14ac:dyDescent="0.3">
      <c r="A218" s="229" t="s">
        <v>89</v>
      </c>
      <c r="B218" s="230">
        <v>2036</v>
      </c>
      <c r="C218" s="229" t="s">
        <v>383</v>
      </c>
      <c r="D218" s="229">
        <v>0.95418654817829651</v>
      </c>
      <c r="E218" s="229">
        <v>2.9238286150704198E-2</v>
      </c>
      <c r="F218" s="250">
        <v>15</v>
      </c>
      <c r="G218" s="251">
        <f>(SUM(E218:E232)+F218*E232)</f>
        <v>0.85136066328722326</v>
      </c>
    </row>
    <row r="219" spans="1:7" ht="15.6" x14ac:dyDescent="0.3">
      <c r="A219" s="229" t="s">
        <v>89</v>
      </c>
      <c r="B219" s="230">
        <v>2037</v>
      </c>
      <c r="C219" s="229" t="s">
        <v>384</v>
      </c>
      <c r="D219" s="229">
        <v>0.95326120088332533</v>
      </c>
      <c r="E219" s="229">
        <v>2.9055498199794243E-2</v>
      </c>
      <c r="F219" s="250">
        <v>16</v>
      </c>
      <c r="G219" s="251">
        <f>(SUM(E219:E232)+F219*E232)</f>
        <v>0.85033761698709776</v>
      </c>
    </row>
    <row r="220" spans="1:7" ht="15.6" x14ac:dyDescent="0.3">
      <c r="A220" s="229" t="s">
        <v>89</v>
      </c>
      <c r="B220" s="230">
        <v>2038</v>
      </c>
      <c r="C220" s="229" t="s">
        <v>385</v>
      </c>
      <c r="D220" s="229">
        <v>0.9524678273212398</v>
      </c>
      <c r="E220" s="229">
        <v>2.890086725609255E-2</v>
      </c>
      <c r="F220" s="250">
        <v>17</v>
      </c>
      <c r="G220" s="251">
        <f>(SUM(E220:E232)+F220*E232)</f>
        <v>0.84949735863788223</v>
      </c>
    </row>
    <row r="221" spans="1:7" ht="15.6" x14ac:dyDescent="0.3">
      <c r="A221" s="229" t="s">
        <v>89</v>
      </c>
      <c r="B221" s="230">
        <v>2039</v>
      </c>
      <c r="C221" s="229" t="s">
        <v>386</v>
      </c>
      <c r="D221" s="229">
        <v>0.95179468245746468</v>
      </c>
      <c r="E221" s="229">
        <v>2.8769947615261832E-2</v>
      </c>
      <c r="F221" s="250">
        <v>18</v>
      </c>
      <c r="G221" s="251">
        <f>(SUM(E221:E232)+F221*E232)</f>
        <v>0.84881173123236853</v>
      </c>
    </row>
    <row r="222" spans="1:7" ht="15.6" x14ac:dyDescent="0.3">
      <c r="A222" s="229" t="s">
        <v>89</v>
      </c>
      <c r="B222" s="230">
        <v>2040</v>
      </c>
      <c r="C222" s="229" t="s">
        <v>387</v>
      </c>
      <c r="D222" s="229">
        <v>0.95122867445427528</v>
      </c>
      <c r="E222" s="229">
        <v>2.8660277105206976E-2</v>
      </c>
      <c r="F222" s="250">
        <v>19</v>
      </c>
      <c r="G222" s="251">
        <f>(SUM(E222:E232)+F222*E232)</f>
        <v>0.84825702346768539</v>
      </c>
    </row>
    <row r="223" spans="1:7" ht="15.6" x14ac:dyDescent="0.3">
      <c r="A223" s="229" t="s">
        <v>89</v>
      </c>
      <c r="B223" s="230">
        <v>2041</v>
      </c>
      <c r="C223" s="229" t="s">
        <v>388</v>
      </c>
      <c r="D223" s="229">
        <v>0.95076003165525114</v>
      </c>
      <c r="E223" s="229">
        <v>2.8570547504000003E-2</v>
      </c>
      <c r="F223" s="250">
        <v>20</v>
      </c>
      <c r="G223" s="251">
        <f>(SUM(E223:E232)+F223*E232)</f>
        <v>0.84781198621305731</v>
      </c>
    </row>
    <row r="224" spans="1:7" ht="15.6" x14ac:dyDescent="0.3">
      <c r="A224" s="229" t="s">
        <v>89</v>
      </c>
      <c r="B224" s="230">
        <v>2042</v>
      </c>
      <c r="C224" s="229" t="s">
        <v>389</v>
      </c>
      <c r="D224" s="229">
        <v>0.95037359623308737</v>
      </c>
      <c r="E224" s="229">
        <v>2.8497056931956356E-2</v>
      </c>
      <c r="F224" s="250">
        <v>21</v>
      </c>
      <c r="G224" s="251">
        <f>(SUM(E224:E232)+F224*E232)</f>
        <v>0.84745667855963613</v>
      </c>
    </row>
    <row r="225" spans="1:7" ht="15.6" x14ac:dyDescent="0.3">
      <c r="A225" s="229" t="s">
        <v>89</v>
      </c>
      <c r="B225" s="230">
        <v>2043</v>
      </c>
      <c r="C225" s="229" t="s">
        <v>390</v>
      </c>
      <c r="D225" s="229">
        <v>0.95006023969394549</v>
      </c>
      <c r="E225" s="229">
        <v>2.8435048510312727E-2</v>
      </c>
      <c r="F225" s="250">
        <v>22</v>
      </c>
      <c r="G225" s="251">
        <f>(SUM(E225:E232)+F225*E232)</f>
        <v>0.84717486147825849</v>
      </c>
    </row>
    <row r="226" spans="1:7" ht="15.6" x14ac:dyDescent="0.3">
      <c r="A226" s="229" t="s">
        <v>89</v>
      </c>
      <c r="B226" s="230">
        <v>2044</v>
      </c>
      <c r="C226" s="229" t="s">
        <v>391</v>
      </c>
      <c r="D226" s="229">
        <v>0.94980650699318514</v>
      </c>
      <c r="E226" s="229">
        <v>2.8384503447761032E-2</v>
      </c>
      <c r="F226" s="250">
        <v>23</v>
      </c>
      <c r="G226" s="251">
        <f>(SUM(E226:E232)+F226*E232)</f>
        <v>0.84695505281852446</v>
      </c>
    </row>
    <row r="227" spans="1:7" ht="15.6" x14ac:dyDescent="0.3">
      <c r="A227" s="229" t="s">
        <v>89</v>
      </c>
      <c r="B227" s="230">
        <v>2045</v>
      </c>
      <c r="C227" s="229" t="s">
        <v>392</v>
      </c>
      <c r="D227" s="229">
        <v>0.94960217187254348</v>
      </c>
      <c r="E227" s="229">
        <v>2.8341265239197593E-2</v>
      </c>
      <c r="F227" s="250">
        <v>24</v>
      </c>
      <c r="G227" s="251">
        <f>(SUM(E227:E232)+F227*E232)</f>
        <v>0.84678578922134229</v>
      </c>
    </row>
    <row r="228" spans="1:7" ht="15.6" x14ac:dyDescent="0.3">
      <c r="A228" s="229" t="s">
        <v>89</v>
      </c>
      <c r="B228" s="230">
        <v>2046</v>
      </c>
      <c r="C228" s="229" t="s">
        <v>393</v>
      </c>
      <c r="D228" s="229">
        <v>0.94943852088753788</v>
      </c>
      <c r="E228" s="229">
        <v>2.8305223637839765E-2</v>
      </c>
      <c r="F228" s="250">
        <v>25</v>
      </c>
      <c r="G228" s="251">
        <f>(SUM(E228:E232)+F228*E232)</f>
        <v>0.84665976383272346</v>
      </c>
    </row>
    <row r="229" spans="1:7" ht="15.6" x14ac:dyDescent="0.3">
      <c r="A229" s="229" t="s">
        <v>89</v>
      </c>
      <c r="B229" s="230">
        <v>2047</v>
      </c>
      <c r="C229" s="229" t="s">
        <v>394</v>
      </c>
      <c r="D229" s="229">
        <v>0.94930806747516994</v>
      </c>
      <c r="E229" s="229">
        <v>2.827636677458123E-2</v>
      </c>
      <c r="F229" s="250">
        <v>26</v>
      </c>
      <c r="G229" s="251">
        <f>(SUM(E229:E232)+F229*E232)</f>
        <v>0.84656978004546246</v>
      </c>
    </row>
    <row r="230" spans="1:7" ht="15.6" x14ac:dyDescent="0.3">
      <c r="A230" s="229" t="s">
        <v>89</v>
      </c>
      <c r="B230" s="230">
        <v>2048</v>
      </c>
      <c r="C230" s="229" t="s">
        <v>395</v>
      </c>
      <c r="D230" s="229">
        <v>0.94920333317050831</v>
      </c>
      <c r="E230" s="229">
        <v>2.8250752430858613E-2</v>
      </c>
      <c r="F230" s="250">
        <v>27</v>
      </c>
      <c r="G230" s="251">
        <f>(SUM(E230:E232)+F230*E232)</f>
        <v>0.84650865312145995</v>
      </c>
    </row>
    <row r="231" spans="1:7" ht="15.6" x14ac:dyDescent="0.3">
      <c r="A231" s="229" t="s">
        <v>89</v>
      </c>
      <c r="B231" s="230">
        <v>2049</v>
      </c>
      <c r="C231" s="229" t="s">
        <v>396</v>
      </c>
      <c r="D231" s="229">
        <v>0.94911784595807547</v>
      </c>
      <c r="E231" s="229">
        <v>2.8231184874395621E-2</v>
      </c>
      <c r="F231" s="250">
        <v>28</v>
      </c>
      <c r="G231" s="251">
        <f>(SUM(E231:E232)+F231*E232)</f>
        <v>0.84647314054118017</v>
      </c>
    </row>
    <row r="232" spans="1:7" ht="15.6" x14ac:dyDescent="0.3">
      <c r="A232" s="229" t="s">
        <v>89</v>
      </c>
      <c r="B232" s="230">
        <v>2050</v>
      </c>
      <c r="C232" s="229" t="s">
        <v>397</v>
      </c>
      <c r="D232" s="229">
        <v>0.94904815345613502</v>
      </c>
      <c r="E232" s="229">
        <v>2.8215239850578777E-2</v>
      </c>
      <c r="F232" s="250">
        <v>29</v>
      </c>
      <c r="G232" s="251">
        <f>(SUM(E232:E232)+F232*E232)</f>
        <v>0.84645719551736343</v>
      </c>
    </row>
    <row r="233" spans="1:7" ht="15.6" x14ac:dyDescent="0.3">
      <c r="A233" s="229" t="s">
        <v>90</v>
      </c>
      <c r="B233" s="230">
        <v>2017</v>
      </c>
      <c r="C233" s="229" t="s">
        <v>398</v>
      </c>
      <c r="D233" s="229">
        <v>0.99291664002115843</v>
      </c>
      <c r="E233" s="229">
        <v>4.1040884087771186E-2</v>
      </c>
      <c r="F233" s="252">
        <v>0</v>
      </c>
      <c r="G233" s="251">
        <f>(SUM(E233:E262))</f>
        <v>0.94476081450893246</v>
      </c>
    </row>
    <row r="234" spans="1:7" ht="15.6" x14ac:dyDescent="0.3">
      <c r="A234" s="229" t="s">
        <v>90</v>
      </c>
      <c r="B234" s="230">
        <v>2018</v>
      </c>
      <c r="C234" s="229" t="s">
        <v>399</v>
      </c>
      <c r="D234" s="229">
        <v>0.9915469525998023</v>
      </c>
      <c r="E234" s="229">
        <v>4.0009866823056656E-2</v>
      </c>
      <c r="F234" s="250">
        <v>0</v>
      </c>
      <c r="G234" s="251">
        <f>(SUM(E234:E263))</f>
        <v>0.93144207037284432</v>
      </c>
    </row>
    <row r="235" spans="1:7" ht="15.6" x14ac:dyDescent="0.3">
      <c r="A235" s="229" t="s">
        <v>90</v>
      </c>
      <c r="B235" s="230">
        <v>2019</v>
      </c>
      <c r="C235" s="229" t="s">
        <v>400</v>
      </c>
      <c r="D235" s="229">
        <v>0.99016268873488611</v>
      </c>
      <c r="E235" s="229">
        <v>3.8941177576773657E-2</v>
      </c>
      <c r="F235" s="250">
        <v>0</v>
      </c>
      <c r="G235" s="251">
        <f>(SUM(E235:E264))</f>
        <v>0.91913326383416383</v>
      </c>
    </row>
    <row r="236" spans="1:7" ht="15.6" x14ac:dyDescent="0.3">
      <c r="A236" s="229" t="s">
        <v>90</v>
      </c>
      <c r="B236" s="230">
        <v>2020</v>
      </c>
      <c r="C236" s="229" t="s">
        <v>401</v>
      </c>
      <c r="D236" s="229">
        <v>0.98843871789642035</v>
      </c>
      <c r="E236" s="229">
        <v>3.7845704182928902E-2</v>
      </c>
      <c r="F236" s="250">
        <v>0</v>
      </c>
      <c r="G236" s="251">
        <f>(SUM(E236:E265))</f>
        <v>0.90787731047137843</v>
      </c>
    </row>
    <row r="237" spans="1:7" ht="15.6" x14ac:dyDescent="0.3">
      <c r="A237" s="229" t="s">
        <v>90</v>
      </c>
      <c r="B237" s="230">
        <v>2021</v>
      </c>
      <c r="C237" s="229" t="s">
        <v>402</v>
      </c>
      <c r="D237" s="229">
        <v>0.98628273646543707</v>
      </c>
      <c r="E237" s="229">
        <v>3.6817143336236466E-2</v>
      </c>
      <c r="F237" s="250">
        <v>0</v>
      </c>
      <c r="G237" s="251">
        <f>(SUM(E237:E266))</f>
        <v>0.89770454481225037</v>
      </c>
    </row>
    <row r="238" spans="1:7" ht="15.6" x14ac:dyDescent="0.3">
      <c r="A238" s="229" t="s">
        <v>90</v>
      </c>
      <c r="B238" s="230">
        <v>2022</v>
      </c>
      <c r="C238" s="229" t="s">
        <v>403</v>
      </c>
      <c r="D238" s="229">
        <v>0.98365900836391973</v>
      </c>
      <c r="E238" s="229">
        <v>3.5861667445972918E-2</v>
      </c>
      <c r="F238" s="250">
        <v>1</v>
      </c>
      <c r="G238" s="251">
        <f>(SUM(E238:E266)+F238*E266)</f>
        <v>0.88856033999981476</v>
      </c>
    </row>
    <row r="239" spans="1:7" ht="15.6" x14ac:dyDescent="0.3">
      <c r="A239" s="229" t="s">
        <v>90</v>
      </c>
      <c r="B239" s="230">
        <v>2023</v>
      </c>
      <c r="C239" s="229" t="s">
        <v>404</v>
      </c>
      <c r="D239" s="229">
        <v>0.98058963552356149</v>
      </c>
      <c r="E239" s="229">
        <v>3.4968287684976555E-2</v>
      </c>
      <c r="F239" s="250">
        <v>2</v>
      </c>
      <c r="G239" s="251">
        <f>(SUM(E239:E266)+F239*E266)</f>
        <v>0.88037161107764261</v>
      </c>
    </row>
    <row r="240" spans="1:7" ht="15.6" x14ac:dyDescent="0.3">
      <c r="A240" s="229" t="s">
        <v>90</v>
      </c>
      <c r="B240" s="230">
        <v>2024</v>
      </c>
      <c r="C240" s="229" t="s">
        <v>405</v>
      </c>
      <c r="D240" s="229">
        <v>0.97710238498057744</v>
      </c>
      <c r="E240" s="229">
        <v>3.4138946421866379E-2</v>
      </c>
      <c r="F240" s="250">
        <v>3</v>
      </c>
      <c r="G240" s="251">
        <f>(SUM(E240:E266)+F240*E266)</f>
        <v>0.87307626191646681</v>
      </c>
    </row>
    <row r="241" spans="1:7" ht="15.6" x14ac:dyDescent="0.3">
      <c r="A241" s="229" t="s">
        <v>90</v>
      </c>
      <c r="B241" s="230">
        <v>2025</v>
      </c>
      <c r="C241" s="229" t="s">
        <v>406</v>
      </c>
      <c r="D241" s="229">
        <v>0.97321102612718613</v>
      </c>
      <c r="E241" s="229">
        <v>3.3371023722411172E-2</v>
      </c>
      <c r="F241" s="250">
        <v>4</v>
      </c>
      <c r="G241" s="251">
        <f>(SUM(E241:E266)+F241*E266)</f>
        <v>0.8666102540184013</v>
      </c>
    </row>
    <row r="242" spans="1:7" ht="15.6" x14ac:dyDescent="0.3">
      <c r="A242" s="229" t="s">
        <v>90</v>
      </c>
      <c r="B242" s="230">
        <v>2026</v>
      </c>
      <c r="C242" s="229" t="s">
        <v>407</v>
      </c>
      <c r="D242" s="229">
        <v>0.97014485290033448</v>
      </c>
      <c r="E242" s="229">
        <v>3.2628317856134674E-2</v>
      </c>
      <c r="F242" s="250">
        <v>5</v>
      </c>
      <c r="G242" s="251">
        <f>(SUM(E242:E266)+F242*E266)</f>
        <v>0.86091216881979094</v>
      </c>
    </row>
    <row r="243" spans="1:7" ht="15.6" x14ac:dyDescent="0.3">
      <c r="A243" s="229" t="s">
        <v>90</v>
      </c>
      <c r="B243" s="230">
        <v>2027</v>
      </c>
      <c r="C243" s="229" t="s">
        <v>408</v>
      </c>
      <c r="D243" s="229">
        <v>0.96732148890312508</v>
      </c>
      <c r="E243" s="229">
        <v>3.1946292759274103E-2</v>
      </c>
      <c r="F243" s="250">
        <v>6</v>
      </c>
      <c r="G243" s="251">
        <f>(SUM(E243:E266)+F243*E266)</f>
        <v>0.85595678948745701</v>
      </c>
    </row>
    <row r="244" spans="1:7" ht="15.6" x14ac:dyDescent="0.3">
      <c r="A244" s="229" t="s">
        <v>90</v>
      </c>
      <c r="B244" s="230">
        <v>2028</v>
      </c>
      <c r="C244" s="229" t="s">
        <v>409</v>
      </c>
      <c r="D244" s="229">
        <v>0.96473972412708808</v>
      </c>
      <c r="E244" s="229">
        <v>3.1338514678462284E-2</v>
      </c>
      <c r="F244" s="250">
        <v>7</v>
      </c>
      <c r="G244" s="251">
        <f>(SUM(E244:E266)+F244*E266)</f>
        <v>0.85168343525198376</v>
      </c>
    </row>
    <row r="245" spans="1:7" ht="15.6" x14ac:dyDescent="0.3">
      <c r="A245" s="229" t="s">
        <v>90</v>
      </c>
      <c r="B245" s="230">
        <v>2029</v>
      </c>
      <c r="C245" s="229" t="s">
        <v>410</v>
      </c>
      <c r="D245" s="229">
        <v>0.96239751393695516</v>
      </c>
      <c r="E245" s="229">
        <v>3.079661696138675E-2</v>
      </c>
      <c r="F245" s="250">
        <v>8</v>
      </c>
      <c r="G245" s="251">
        <f>(SUM(E245:E266)+F245*E266)</f>
        <v>0.84801785909732241</v>
      </c>
    </row>
    <row r="246" spans="1:7" ht="15.6" x14ac:dyDescent="0.3">
      <c r="A246" s="229" t="s">
        <v>90</v>
      </c>
      <c r="B246" s="230">
        <v>2030</v>
      </c>
      <c r="C246" s="229" t="s">
        <v>411</v>
      </c>
      <c r="D246" s="229">
        <v>0.96028668008856777</v>
      </c>
      <c r="E246" s="229">
        <v>3.0323814680473515E-2</v>
      </c>
      <c r="F246" s="250">
        <v>9</v>
      </c>
      <c r="G246" s="251">
        <f>(SUM(E246:E266)+F246*E266)</f>
        <v>0.84489418065973643</v>
      </c>
    </row>
    <row r="247" spans="1:7" ht="15.6" x14ac:dyDescent="0.3">
      <c r="A247" s="229" t="s">
        <v>90</v>
      </c>
      <c r="B247" s="230">
        <v>2031</v>
      </c>
      <c r="C247" s="229" t="s">
        <v>412</v>
      </c>
      <c r="D247" s="229">
        <v>0.95839357586768803</v>
      </c>
      <c r="E247" s="229">
        <v>2.9906820884745573E-2</v>
      </c>
      <c r="F247" s="250">
        <v>10</v>
      </c>
      <c r="G247" s="251">
        <f>(SUM(E247:E266)+F247*E266)</f>
        <v>0.84224330450306395</v>
      </c>
    </row>
    <row r="248" spans="1:7" ht="15.6" x14ac:dyDescent="0.3">
      <c r="A248" s="229" t="s">
        <v>90</v>
      </c>
      <c r="B248" s="230">
        <v>2032</v>
      </c>
      <c r="C248" s="229" t="s">
        <v>413</v>
      </c>
      <c r="D248" s="229">
        <v>0.95670487778583746</v>
      </c>
      <c r="E248" s="229">
        <v>2.9544763756933837E-2</v>
      </c>
      <c r="F248" s="250">
        <v>11</v>
      </c>
      <c r="G248" s="251">
        <f>(SUM(E248:E266)+F248*E266)</f>
        <v>0.84000942214211927</v>
      </c>
    </row>
    <row r="249" spans="1:7" ht="15.6" x14ac:dyDescent="0.3">
      <c r="A249" s="229" t="s">
        <v>90</v>
      </c>
      <c r="B249" s="230">
        <v>2033</v>
      </c>
      <c r="C249" s="229" t="s">
        <v>414</v>
      </c>
      <c r="D249" s="229">
        <v>0.95520599800355666</v>
      </c>
      <c r="E249" s="229">
        <v>2.923101005047261E-2</v>
      </c>
      <c r="F249" s="250">
        <v>12</v>
      </c>
      <c r="G249" s="251">
        <f>(SUM(E249:E266)+F249*E266)</f>
        <v>0.83813759690898615</v>
      </c>
    </row>
    <row r="250" spans="1:7" ht="15.6" x14ac:dyDescent="0.3">
      <c r="A250" s="229" t="s">
        <v>90</v>
      </c>
      <c r="B250" s="230">
        <v>2034</v>
      </c>
      <c r="C250" s="229" t="s">
        <v>415</v>
      </c>
      <c r="D250" s="229">
        <v>0.95388479599538956</v>
      </c>
      <c r="E250" s="229">
        <v>2.8960531687762272E-2</v>
      </c>
      <c r="F250" s="250">
        <v>13</v>
      </c>
      <c r="G250" s="251">
        <f>(SUM(E250:E266)+F250*E266)</f>
        <v>0.83657952538231428</v>
      </c>
    </row>
    <row r="251" spans="1:7" ht="15.6" x14ac:dyDescent="0.3">
      <c r="A251" s="229" t="s">
        <v>90</v>
      </c>
      <c r="B251" s="230">
        <v>2035</v>
      </c>
      <c r="C251" s="229" t="s">
        <v>416</v>
      </c>
      <c r="D251" s="229">
        <v>0.95272853645476641</v>
      </c>
      <c r="E251" s="229">
        <v>2.8732398502498251E-2</v>
      </c>
      <c r="F251" s="250">
        <v>14</v>
      </c>
      <c r="G251" s="251">
        <f>(SUM(E251:E266)+F251*E266)</f>
        <v>0.83529193221835274</v>
      </c>
    </row>
    <row r="252" spans="1:7" ht="15.6" x14ac:dyDescent="0.3">
      <c r="A252" s="229" t="s">
        <v>90</v>
      </c>
      <c r="B252" s="230">
        <v>2036</v>
      </c>
      <c r="C252" s="229" t="s">
        <v>417</v>
      </c>
      <c r="D252" s="229">
        <v>0.9517247350479906</v>
      </c>
      <c r="E252" s="229">
        <v>2.8537611862091163E-2</v>
      </c>
      <c r="F252" s="250">
        <v>15</v>
      </c>
      <c r="G252" s="251">
        <f>(SUM(E252:E266)+F252*E266)</f>
        <v>0.83423247223965535</v>
      </c>
    </row>
    <row r="253" spans="1:7" ht="15.6" x14ac:dyDescent="0.3">
      <c r="A253" s="229" t="s">
        <v>90</v>
      </c>
      <c r="B253" s="230">
        <v>2037</v>
      </c>
      <c r="C253" s="229" t="s">
        <v>418</v>
      </c>
      <c r="D253" s="229">
        <v>0.95086171635478844</v>
      </c>
      <c r="E253" s="229">
        <v>2.8374756401109452E-2</v>
      </c>
      <c r="F253" s="250">
        <v>16</v>
      </c>
      <c r="G253" s="251">
        <f>(SUM(E253:E266)+F253*E266)</f>
        <v>0.83336779890136503</v>
      </c>
    </row>
    <row r="254" spans="1:7" ht="15.6" x14ac:dyDescent="0.3">
      <c r="A254" s="229" t="s">
        <v>90</v>
      </c>
      <c r="B254" s="230">
        <v>2038</v>
      </c>
      <c r="C254" s="229" t="s">
        <v>419</v>
      </c>
      <c r="D254" s="229">
        <v>0.95012379652781498</v>
      </c>
      <c r="E254" s="229">
        <v>2.823974869446675E-2</v>
      </c>
      <c r="F254" s="250">
        <v>17</v>
      </c>
      <c r="G254" s="251">
        <f>(SUM(E254:E266)+F254*E266)</f>
        <v>0.83266598102405642</v>
      </c>
    </row>
    <row r="255" spans="1:7" ht="15.6" x14ac:dyDescent="0.3">
      <c r="A255" s="229" t="s">
        <v>90</v>
      </c>
      <c r="B255" s="230">
        <v>2039</v>
      </c>
      <c r="C255" s="229" t="s">
        <v>420</v>
      </c>
      <c r="D255" s="229">
        <v>0.9494988669312826</v>
      </c>
      <c r="E255" s="229">
        <v>2.8127251186194399E-2</v>
      </c>
      <c r="F255" s="250">
        <v>18</v>
      </c>
      <c r="G255" s="251">
        <f>(SUM(E255:E266)+F255*E266)</f>
        <v>0.83209917085339047</v>
      </c>
    </row>
    <row r="256" spans="1:7" ht="15.6" x14ac:dyDescent="0.3">
      <c r="A256" s="229" t="s">
        <v>90</v>
      </c>
      <c r="B256" s="230">
        <v>2040</v>
      </c>
      <c r="C256" s="229" t="s">
        <v>421</v>
      </c>
      <c r="D256" s="229">
        <v>0.94897476754941179</v>
      </c>
      <c r="E256" s="229">
        <v>2.8035244342009099E-2</v>
      </c>
      <c r="F256" s="250">
        <v>19</v>
      </c>
      <c r="G256" s="251">
        <f>(SUM(E256:E266)+F256*E266)</f>
        <v>0.83164485819099698</v>
      </c>
    </row>
    <row r="257" spans="1:7" ht="15.6" x14ac:dyDescent="0.3">
      <c r="A257" s="229" t="s">
        <v>90</v>
      </c>
      <c r="B257" s="230">
        <v>2041</v>
      </c>
      <c r="C257" s="229" t="s">
        <v>422</v>
      </c>
      <c r="D257" s="229">
        <v>0.94854175024255516</v>
      </c>
      <c r="E257" s="229">
        <v>2.79609758515223E-2</v>
      </c>
      <c r="F257" s="250">
        <v>20</v>
      </c>
      <c r="G257" s="251">
        <f>(SUM(E257:E266)+F257*E266)</f>
        <v>0.8312825523727887</v>
      </c>
    </row>
    <row r="258" spans="1:7" ht="15.6" x14ac:dyDescent="0.3">
      <c r="A258" s="229" t="s">
        <v>90</v>
      </c>
      <c r="B258" s="230">
        <v>2042</v>
      </c>
      <c r="C258" s="229" t="s">
        <v>423</v>
      </c>
      <c r="D258" s="229">
        <v>0.94818515264946601</v>
      </c>
      <c r="E258" s="229">
        <v>2.7900887056018429E-2</v>
      </c>
      <c r="F258" s="250">
        <v>21</v>
      </c>
      <c r="G258" s="251">
        <f>(SUM(E258:E266)+F258*E266)</f>
        <v>0.83099451504506716</v>
      </c>
    </row>
    <row r="259" spans="1:7" ht="15.6" x14ac:dyDescent="0.3">
      <c r="A259" s="229" t="s">
        <v>90</v>
      </c>
      <c r="B259" s="230">
        <v>2043</v>
      </c>
      <c r="C259" s="229" t="s">
        <v>424</v>
      </c>
      <c r="D259" s="229">
        <v>0.94789514023405408</v>
      </c>
      <c r="E259" s="229">
        <v>2.7850102835047717E-2</v>
      </c>
      <c r="F259" s="250">
        <v>22</v>
      </c>
      <c r="G259" s="251">
        <f>(SUM(E259:E266)+F259*E266)</f>
        <v>0.83076656651284952</v>
      </c>
    </row>
    <row r="260" spans="1:7" ht="15.6" x14ac:dyDescent="0.3">
      <c r="A260" s="229" t="s">
        <v>90</v>
      </c>
      <c r="B260" s="230">
        <v>2044</v>
      </c>
      <c r="C260" s="229" t="s">
        <v>425</v>
      </c>
      <c r="D260" s="229">
        <v>0.94765990810562395</v>
      </c>
      <c r="E260" s="229">
        <v>2.7809418995591823E-2</v>
      </c>
      <c r="F260" s="250">
        <v>23</v>
      </c>
      <c r="G260" s="251">
        <f>(SUM(E260:E266)+F260*E266)</f>
        <v>0.8305894022016026</v>
      </c>
    </row>
    <row r="261" spans="1:7" ht="15.6" x14ac:dyDescent="0.3">
      <c r="A261" s="229" t="s">
        <v>90</v>
      </c>
      <c r="B261" s="230">
        <v>2045</v>
      </c>
      <c r="C261" s="229" t="s">
        <v>426</v>
      </c>
      <c r="D261" s="229">
        <v>0.94747022109216694</v>
      </c>
      <c r="E261" s="229">
        <v>2.777520681781924E-2</v>
      </c>
      <c r="F261" s="250">
        <v>24</v>
      </c>
      <c r="G261" s="251">
        <f>(SUM(E261:E266)+F261*E266)</f>
        <v>0.83045292172981167</v>
      </c>
    </row>
    <row r="262" spans="1:7" ht="15.6" x14ac:dyDescent="0.3">
      <c r="A262" s="229" t="s">
        <v>90</v>
      </c>
      <c r="B262" s="230">
        <v>2046</v>
      </c>
      <c r="C262" s="229" t="s">
        <v>427</v>
      </c>
      <c r="D262" s="229">
        <v>0.947316957218727</v>
      </c>
      <c r="E262" s="229">
        <v>2.7745827366924488E-2</v>
      </c>
      <c r="F262" s="250">
        <v>25</v>
      </c>
      <c r="G262" s="251">
        <f>(SUM(E262:E266)+F262*E266)</f>
        <v>0.83035065343579317</v>
      </c>
    </row>
    <row r="263" spans="1:7" ht="15.6" x14ac:dyDescent="0.3">
      <c r="A263" s="229" t="s">
        <v>90</v>
      </c>
      <c r="B263" s="230">
        <v>2047</v>
      </c>
      <c r="C263" s="229" t="s">
        <v>428</v>
      </c>
      <c r="D263" s="229">
        <v>0.94719335648982128</v>
      </c>
      <c r="E263" s="229">
        <v>2.772213995168309E-2</v>
      </c>
      <c r="F263" s="250">
        <v>26</v>
      </c>
      <c r="G263" s="251">
        <f>(SUM(E263:E266)+F263*E266)</f>
        <v>0.83027776459266955</v>
      </c>
    </row>
    <row r="264" spans="1:7" ht="15.6" x14ac:dyDescent="0.3">
      <c r="A264" s="229" t="s">
        <v>90</v>
      </c>
      <c r="B264" s="230">
        <v>2048</v>
      </c>
      <c r="C264" s="229" t="s">
        <v>429</v>
      </c>
      <c r="D264" s="229">
        <v>0.94709337494359103</v>
      </c>
      <c r="E264" s="229">
        <v>2.7701060284376067E-2</v>
      </c>
      <c r="F264" s="250">
        <v>27</v>
      </c>
      <c r="G264" s="251">
        <f>(SUM(E264:E266)+F264*E266)</f>
        <v>0.83022856316478721</v>
      </c>
    </row>
    <row r="265" spans="1:7" ht="15.6" x14ac:dyDescent="0.3">
      <c r="A265" s="229" t="s">
        <v>90</v>
      </c>
      <c r="B265" s="230">
        <v>2049</v>
      </c>
      <c r="C265" s="229" t="s">
        <v>430</v>
      </c>
      <c r="D265" s="229">
        <v>0.94701145438744028</v>
      </c>
      <c r="E265" s="229">
        <v>2.7685224213988228E-2</v>
      </c>
      <c r="F265" s="250">
        <v>28</v>
      </c>
      <c r="G265" s="251">
        <f>(SUM(E265:E266)+F265*E266)</f>
        <v>0.83020044140421201</v>
      </c>
    </row>
    <row r="266" spans="1:7" ht="15.6" x14ac:dyDescent="0.3">
      <c r="A266" s="229" t="s">
        <v>90</v>
      </c>
      <c r="B266" s="230">
        <v>2050</v>
      </c>
      <c r="C266" s="229" t="s">
        <v>431</v>
      </c>
      <c r="D266" s="229">
        <v>0.9469451440707396</v>
      </c>
      <c r="E266" s="229">
        <v>2.767293852380082E-2</v>
      </c>
      <c r="F266" s="250">
        <v>29</v>
      </c>
      <c r="G266" s="251">
        <f>(SUM(E266:E266)+F266*E266)</f>
        <v>0.8301881557140246</v>
      </c>
    </row>
    <row r="267" spans="1:7" ht="15.6" x14ac:dyDescent="0.3">
      <c r="A267" s="229" t="s">
        <v>91</v>
      </c>
      <c r="B267" s="230">
        <v>2017</v>
      </c>
      <c r="C267" s="229" t="s">
        <v>432</v>
      </c>
      <c r="D267" s="229">
        <v>0.99769830645648472</v>
      </c>
      <c r="E267" s="229">
        <v>4.5563902415390455E-2</v>
      </c>
      <c r="F267" s="252">
        <v>0</v>
      </c>
      <c r="G267" s="251">
        <f>(SUM(E267:E296))</f>
        <v>1.040370865330364</v>
      </c>
    </row>
    <row r="268" spans="1:7" ht="15.6" x14ac:dyDescent="0.3">
      <c r="A268" s="229" t="s">
        <v>91</v>
      </c>
      <c r="B268" s="230">
        <v>2018</v>
      </c>
      <c r="C268" s="229" t="s">
        <v>433</v>
      </c>
      <c r="D268" s="229">
        <v>0.99662109212225247</v>
      </c>
      <c r="E268" s="229">
        <v>4.4588664585792477E-2</v>
      </c>
      <c r="F268" s="250">
        <v>0</v>
      </c>
      <c r="G268" s="251">
        <f>(SUM(E268:E297))</f>
        <v>1.0239136612020492</v>
      </c>
    </row>
    <row r="269" spans="1:7" ht="15.6" x14ac:dyDescent="0.3">
      <c r="A269" s="229" t="s">
        <v>91</v>
      </c>
      <c r="B269" s="230">
        <v>2019</v>
      </c>
      <c r="C269" s="229" t="s">
        <v>434</v>
      </c>
      <c r="D269" s="229">
        <v>0.99538785443465461</v>
      </c>
      <c r="E269" s="229">
        <v>4.3530871356280157E-2</v>
      </c>
      <c r="F269" s="250">
        <v>0</v>
      </c>
      <c r="G269" s="251">
        <f>(SUM(E269:E298))</f>
        <v>1.0083588781780177</v>
      </c>
    </row>
    <row r="270" spans="1:7" ht="15.6" x14ac:dyDescent="0.3">
      <c r="A270" s="229" t="s">
        <v>91</v>
      </c>
      <c r="B270" s="230">
        <v>2020</v>
      </c>
      <c r="C270" s="229" t="s">
        <v>435</v>
      </c>
      <c r="D270" s="229">
        <v>0.9938087316573172</v>
      </c>
      <c r="E270" s="229">
        <v>4.2420844469730636E-2</v>
      </c>
      <c r="F270" s="250">
        <v>0</v>
      </c>
      <c r="G270" s="251">
        <f>(SUM(E270:E299))</f>
        <v>0.99380256298200753</v>
      </c>
    </row>
    <row r="271" spans="1:7" ht="15.6" x14ac:dyDescent="0.3">
      <c r="A271" s="229" t="s">
        <v>91</v>
      </c>
      <c r="B271" s="230">
        <v>2021</v>
      </c>
      <c r="C271" s="229" t="s">
        <v>436</v>
      </c>
      <c r="D271" s="229">
        <v>0.9918030913887711</v>
      </c>
      <c r="E271" s="229">
        <v>4.1358015492655865E-2</v>
      </c>
      <c r="F271" s="250">
        <v>0</v>
      </c>
      <c r="G271" s="251">
        <f>(SUM(E271:E300))</f>
        <v>0.98030519126561222</v>
      </c>
    </row>
    <row r="272" spans="1:7" ht="15.6" x14ac:dyDescent="0.3">
      <c r="A272" s="229" t="s">
        <v>91</v>
      </c>
      <c r="B272" s="230">
        <v>2022</v>
      </c>
      <c r="C272" s="229" t="s">
        <v>437</v>
      </c>
      <c r="D272" s="229">
        <v>0.98934500628892608</v>
      </c>
      <c r="E272" s="229">
        <v>4.0351571998485034E-2</v>
      </c>
      <c r="F272" s="250">
        <v>1</v>
      </c>
      <c r="G272" s="251">
        <f>(SUM(E272:E300)+F272*E300)</f>
        <v>0.96787064852629179</v>
      </c>
    </row>
    <row r="273" spans="1:7" ht="15.6" x14ac:dyDescent="0.3">
      <c r="A273" s="229" t="s">
        <v>91</v>
      </c>
      <c r="B273" s="230">
        <v>2023</v>
      </c>
      <c r="C273" s="229" t="s">
        <v>438</v>
      </c>
      <c r="D273" s="229">
        <v>0.98644713484421498</v>
      </c>
      <c r="E273" s="229">
        <v>3.9393832787485497E-2</v>
      </c>
      <c r="F273" s="250">
        <v>2</v>
      </c>
      <c r="G273" s="251">
        <f>(SUM(E273:E300)+F273*E300)</f>
        <v>0.95644254928114214</v>
      </c>
    </row>
    <row r="274" spans="1:7" ht="15.6" x14ac:dyDescent="0.3">
      <c r="A274" s="229" t="s">
        <v>91</v>
      </c>
      <c r="B274" s="230">
        <v>2024</v>
      </c>
      <c r="C274" s="229" t="s">
        <v>439</v>
      </c>
      <c r="D274" s="229">
        <v>0.98312448377321193</v>
      </c>
      <c r="E274" s="229">
        <v>3.8491824280067213E-2</v>
      </c>
      <c r="F274" s="250">
        <v>3</v>
      </c>
      <c r="G274" s="251">
        <f>(SUM(E274:E300)+F274*E300)</f>
        <v>0.945972189246992</v>
      </c>
    </row>
    <row r="275" spans="1:7" ht="15.6" x14ac:dyDescent="0.3">
      <c r="A275" s="229" t="s">
        <v>91</v>
      </c>
      <c r="B275" s="230">
        <v>2025</v>
      </c>
      <c r="C275" s="229" t="s">
        <v>440</v>
      </c>
      <c r="D275" s="229">
        <v>0.97939422224400263</v>
      </c>
      <c r="E275" s="229">
        <v>3.7648492228324303E-2</v>
      </c>
      <c r="F275" s="250">
        <v>4</v>
      </c>
      <c r="G275" s="251">
        <f>(SUM(E275:E300)+F275*E300)</f>
        <v>0.93640383772026015</v>
      </c>
    </row>
    <row r="276" spans="1:7" ht="15.6" x14ac:dyDescent="0.3">
      <c r="A276" s="229" t="s">
        <v>91</v>
      </c>
      <c r="B276" s="230">
        <v>2026</v>
      </c>
      <c r="C276" s="229" t="s">
        <v>441</v>
      </c>
      <c r="D276" s="229">
        <v>0.97622402617998594</v>
      </c>
      <c r="E276" s="229">
        <v>3.6796628942990468E-2</v>
      </c>
      <c r="F276" s="250">
        <v>5</v>
      </c>
      <c r="G276" s="251">
        <f>(SUM(E276:E300)+F276*E300)</f>
        <v>0.92767881824527132</v>
      </c>
    </row>
    <row r="277" spans="1:7" ht="15.6" x14ac:dyDescent="0.3">
      <c r="A277" s="229" t="s">
        <v>91</v>
      </c>
      <c r="B277" s="230">
        <v>2027</v>
      </c>
      <c r="C277" s="229" t="s">
        <v>442</v>
      </c>
      <c r="D277" s="229">
        <v>0.97322007799264842</v>
      </c>
      <c r="E277" s="229">
        <v>3.5981981976332449E-2</v>
      </c>
      <c r="F277" s="250">
        <v>6</v>
      </c>
      <c r="G277" s="251">
        <f>(SUM(E277:E300)+F277*E300)</f>
        <v>0.91980566205561631</v>
      </c>
    </row>
    <row r="278" spans="1:7" ht="15.6" x14ac:dyDescent="0.3">
      <c r="A278" s="229" t="s">
        <v>91</v>
      </c>
      <c r="B278" s="230">
        <v>2028</v>
      </c>
      <c r="C278" s="229" t="s">
        <v>443</v>
      </c>
      <c r="D278" s="229">
        <v>0.97041063558328133</v>
      </c>
      <c r="E278" s="229">
        <v>3.5224580001872507E-2</v>
      </c>
      <c r="F278" s="250">
        <v>7</v>
      </c>
      <c r="G278" s="251">
        <f>(SUM(E278:E300)+F278*E300)</f>
        <v>0.91274715283261931</v>
      </c>
    </row>
    <row r="279" spans="1:7" ht="15.6" x14ac:dyDescent="0.3">
      <c r="A279" s="229" t="s">
        <v>91</v>
      </c>
      <c r="B279" s="230">
        <v>2029</v>
      </c>
      <c r="C279" s="229" t="s">
        <v>444</v>
      </c>
      <c r="D279" s="229">
        <v>0.96779802668330617</v>
      </c>
      <c r="E279" s="229">
        <v>3.4518766937770937E-2</v>
      </c>
      <c r="F279" s="250">
        <v>8</v>
      </c>
      <c r="G279" s="251">
        <f>(SUM(E279:E300)+F279*E300)</f>
        <v>0.90644604558408226</v>
      </c>
    </row>
    <row r="280" spans="1:7" ht="15.6" x14ac:dyDescent="0.3">
      <c r="A280" s="229" t="s">
        <v>91</v>
      </c>
      <c r="B280" s="230">
        <v>2030</v>
      </c>
      <c r="C280" s="229" t="s">
        <v>445</v>
      </c>
      <c r="D280" s="229">
        <v>0.96538084806457103</v>
      </c>
      <c r="E280" s="229">
        <v>3.3871335566745937E-2</v>
      </c>
      <c r="F280" s="250">
        <v>9</v>
      </c>
      <c r="G280" s="251">
        <f>(SUM(E280:E300)+F280*E300)</f>
        <v>0.90085075139964665</v>
      </c>
    </row>
    <row r="281" spans="1:7" ht="15.6" x14ac:dyDescent="0.3">
      <c r="A281" s="229" t="s">
        <v>91</v>
      </c>
      <c r="B281" s="230">
        <v>2031</v>
      </c>
      <c r="C281" s="229" t="s">
        <v>446</v>
      </c>
      <c r="D281" s="229">
        <v>0.9631625115903184</v>
      </c>
      <c r="E281" s="229">
        <v>3.327421491473391E-2</v>
      </c>
      <c r="F281" s="250">
        <v>10</v>
      </c>
      <c r="G281" s="251">
        <f>(SUM(E281:E300)+F281*E300)</f>
        <v>0.89590288858623612</v>
      </c>
    </row>
    <row r="282" spans="1:7" ht="15.6" x14ac:dyDescent="0.3">
      <c r="A282" s="229" t="s">
        <v>91</v>
      </c>
      <c r="B282" s="230">
        <v>2032</v>
      </c>
      <c r="C282" s="229" t="s">
        <v>447</v>
      </c>
      <c r="D282" s="229">
        <v>0.96113656062910047</v>
      </c>
      <c r="E282" s="229">
        <v>3.273129516675187E-2</v>
      </c>
      <c r="F282" s="250">
        <v>11</v>
      </c>
      <c r="G282" s="251">
        <f>(SUM(E282:E300)+F282*E300)</f>
        <v>0.8915521464248376</v>
      </c>
    </row>
    <row r="283" spans="1:7" ht="15.6" x14ac:dyDescent="0.3">
      <c r="A283" s="229" t="s">
        <v>91</v>
      </c>
      <c r="B283" s="230">
        <v>2033</v>
      </c>
      <c r="C283" s="229" t="s">
        <v>448</v>
      </c>
      <c r="D283" s="229">
        <v>0.95930291939666867</v>
      </c>
      <c r="E283" s="229">
        <v>3.2239926653945393E-2</v>
      </c>
      <c r="F283" s="250">
        <v>12</v>
      </c>
      <c r="G283" s="251">
        <f>(SUM(E283:E300)+F283*E300)</f>
        <v>0.88774432401142112</v>
      </c>
    </row>
    <row r="284" spans="1:7" ht="15.6" x14ac:dyDescent="0.3">
      <c r="A284" s="229" t="s">
        <v>91</v>
      </c>
      <c r="B284" s="230">
        <v>2034</v>
      </c>
      <c r="C284" s="229" t="s">
        <v>449</v>
      </c>
      <c r="D284" s="229">
        <v>0.95764673689991586</v>
      </c>
      <c r="E284" s="229">
        <v>3.1793588960574985E-2</v>
      </c>
      <c r="F284" s="250">
        <v>13</v>
      </c>
      <c r="G284" s="251">
        <f>(SUM(E284:E300)+F284*E300)</f>
        <v>0.88442787011081114</v>
      </c>
    </row>
    <row r="285" spans="1:7" ht="15.6" x14ac:dyDescent="0.3">
      <c r="A285" s="229" t="s">
        <v>91</v>
      </c>
      <c r="B285" s="230">
        <v>2035</v>
      </c>
      <c r="C285" s="229" t="s">
        <v>450</v>
      </c>
      <c r="D285" s="229">
        <v>0.9561652574879862</v>
      </c>
      <c r="E285" s="229">
        <v>3.1395803922643496E-2</v>
      </c>
      <c r="F285" s="250">
        <v>14</v>
      </c>
      <c r="G285" s="251">
        <f>(SUM(E285:E300)+F285*E300)</f>
        <v>0.88155775390357149</v>
      </c>
    </row>
    <row r="286" spans="1:7" ht="15.6" x14ac:dyDescent="0.3">
      <c r="A286" s="229" t="s">
        <v>91</v>
      </c>
      <c r="B286" s="230">
        <v>2036</v>
      </c>
      <c r="C286" s="229" t="s">
        <v>451</v>
      </c>
      <c r="D286" s="229">
        <v>0.95484673985105728</v>
      </c>
      <c r="E286" s="229">
        <v>3.1038067837176785E-2</v>
      </c>
      <c r="F286" s="250">
        <v>15</v>
      </c>
      <c r="G286" s="251">
        <f>(SUM(E286:E300)+F286*E300)</f>
        <v>0.87908542273426349</v>
      </c>
    </row>
    <row r="287" spans="1:7" ht="15.6" x14ac:dyDescent="0.3">
      <c r="A287" s="229" t="s">
        <v>91</v>
      </c>
      <c r="B287" s="230">
        <v>2037</v>
      </c>
      <c r="C287" s="229" t="s">
        <v>452</v>
      </c>
      <c r="D287" s="229">
        <v>0.95368577918218489</v>
      </c>
      <c r="E287" s="229">
        <v>3.0723565732939318E-2</v>
      </c>
      <c r="F287" s="250">
        <v>16</v>
      </c>
      <c r="G287" s="251">
        <f>(SUM(E287:E300)+F287*E300)</f>
        <v>0.87697082765042222</v>
      </c>
    </row>
    <row r="288" spans="1:7" ht="15.6" x14ac:dyDescent="0.3">
      <c r="A288" s="229" t="s">
        <v>91</v>
      </c>
      <c r="B288" s="230">
        <v>2038</v>
      </c>
      <c r="C288" s="229" t="s">
        <v>453</v>
      </c>
      <c r="D288" s="229">
        <v>0.95266535123502782</v>
      </c>
      <c r="E288" s="229">
        <v>3.0443967812401621E-2</v>
      </c>
      <c r="F288" s="250">
        <v>17</v>
      </c>
      <c r="G288" s="251">
        <f>(SUM(E288:E300)+F288*E300)</f>
        <v>0.87517073467081818</v>
      </c>
    </row>
    <row r="289" spans="1:7" ht="15.6" x14ac:dyDescent="0.3">
      <c r="A289" s="229" t="s">
        <v>91</v>
      </c>
      <c r="B289" s="230">
        <v>2039</v>
      </c>
      <c r="C289" s="229" t="s">
        <v>454</v>
      </c>
      <c r="D289" s="229">
        <v>0.9517843973665262</v>
      </c>
      <c r="E289" s="229">
        <v>3.0200322772208608E-2</v>
      </c>
      <c r="F289" s="250">
        <v>18</v>
      </c>
      <c r="G289" s="251">
        <f>(SUM(E289:E300)+F289*E300)</f>
        <v>0.87365023961175203</v>
      </c>
    </row>
    <row r="290" spans="1:7" ht="15.6" x14ac:dyDescent="0.3">
      <c r="A290" s="229" t="s">
        <v>91</v>
      </c>
      <c r="B290" s="230">
        <v>2040</v>
      </c>
      <c r="C290" s="229" t="s">
        <v>455</v>
      </c>
      <c r="D290" s="229">
        <v>0.95102472862078369</v>
      </c>
      <c r="E290" s="229">
        <v>2.9985718793983231E-2</v>
      </c>
      <c r="F290" s="250">
        <v>19</v>
      </c>
      <c r="G290" s="251">
        <f>(SUM(E290:E300)+F290*E300)</f>
        <v>0.87237338959287891</v>
      </c>
    </row>
    <row r="291" spans="1:7" ht="15.6" x14ac:dyDescent="0.3">
      <c r="A291" s="229" t="s">
        <v>91</v>
      </c>
      <c r="B291" s="230">
        <v>2041</v>
      </c>
      <c r="C291" s="229" t="s">
        <v>456</v>
      </c>
      <c r="D291" s="229">
        <v>0.95038305179767479</v>
      </c>
      <c r="E291" s="229">
        <v>2.9802846087191623E-2</v>
      </c>
      <c r="F291" s="250">
        <v>20</v>
      </c>
      <c r="G291" s="251">
        <f>(SUM(E291:E300)+F291*E300)</f>
        <v>0.87131114355223094</v>
      </c>
    </row>
    <row r="292" spans="1:7" ht="15.6" x14ac:dyDescent="0.3">
      <c r="A292" s="229" t="s">
        <v>91</v>
      </c>
      <c r="B292" s="230">
        <v>2042</v>
      </c>
      <c r="C292" s="229" t="s">
        <v>457</v>
      </c>
      <c r="D292" s="229">
        <v>0.94984224507643611</v>
      </c>
      <c r="E292" s="229">
        <v>2.964636330435786E-2</v>
      </c>
      <c r="F292" s="250">
        <v>21</v>
      </c>
      <c r="G292" s="251">
        <f>(SUM(E292:E300)+F292*E300)</f>
        <v>0.87043177021837481</v>
      </c>
    </row>
    <row r="293" spans="1:7" ht="15.6" x14ac:dyDescent="0.3">
      <c r="A293" s="229" t="s">
        <v>91</v>
      </c>
      <c r="B293" s="230">
        <v>2043</v>
      </c>
      <c r="C293" s="229" t="s">
        <v>458</v>
      </c>
      <c r="D293" s="229">
        <v>0.94938511273892645</v>
      </c>
      <c r="E293" s="229">
        <v>2.9504846764282267E-2</v>
      </c>
      <c r="F293" s="250">
        <v>22</v>
      </c>
      <c r="G293" s="251">
        <f>(SUM(E293:E300)+F293*E300)</f>
        <v>0.86970887966735233</v>
      </c>
    </row>
    <row r="294" spans="1:7" ht="15.6" x14ac:dyDescent="0.3">
      <c r="A294" s="229" t="s">
        <v>91</v>
      </c>
      <c r="B294" s="230">
        <v>2044</v>
      </c>
      <c r="C294" s="229" t="s">
        <v>459</v>
      </c>
      <c r="D294" s="229">
        <v>0.94900875580635025</v>
      </c>
      <c r="E294" s="229">
        <v>2.9386240836192359E-2</v>
      </c>
      <c r="F294" s="250">
        <v>23</v>
      </c>
      <c r="G294" s="251">
        <f>(SUM(E294:E300)+F294*E300)</f>
        <v>0.8691275056564054</v>
      </c>
    </row>
    <row r="295" spans="1:7" ht="15.6" x14ac:dyDescent="0.3">
      <c r="A295" s="229" t="s">
        <v>91</v>
      </c>
      <c r="B295" s="230">
        <v>2045</v>
      </c>
      <c r="C295" s="229" t="s">
        <v>460</v>
      </c>
      <c r="D295" s="229">
        <v>0.94869132213611362</v>
      </c>
      <c r="E295" s="229">
        <v>2.9277295734384118E-2</v>
      </c>
      <c r="F295" s="250">
        <v>24</v>
      </c>
      <c r="G295" s="251">
        <f>(SUM(E295:E300)+F295*E300)</f>
        <v>0.86866473757354856</v>
      </c>
    </row>
    <row r="296" spans="1:7" ht="15.6" x14ac:dyDescent="0.3">
      <c r="A296" s="229" t="s">
        <v>91</v>
      </c>
      <c r="B296" s="230">
        <v>2046</v>
      </c>
      <c r="C296" s="229" t="s">
        <v>461</v>
      </c>
      <c r="D296" s="229">
        <v>0.94843358347248119</v>
      </c>
      <c r="E296" s="229">
        <v>2.9185486996672613E-2</v>
      </c>
      <c r="F296" s="250">
        <v>25</v>
      </c>
      <c r="G296" s="251">
        <f>(SUM(E296:E300)+F296*E300)</f>
        <v>0.86831091459249976</v>
      </c>
    </row>
    <row r="297" spans="1:7" ht="15.6" x14ac:dyDescent="0.3">
      <c r="A297" s="229" t="s">
        <v>91</v>
      </c>
      <c r="B297" s="230">
        <v>2047</v>
      </c>
      <c r="C297" s="229" t="s">
        <v>462</v>
      </c>
      <c r="D297" s="229">
        <v>0.94822014167430135</v>
      </c>
      <c r="E297" s="229">
        <v>2.9106698287075648E-2</v>
      </c>
      <c r="F297" s="250">
        <v>26</v>
      </c>
      <c r="G297" s="251">
        <f>(SUM(E297:E300)+F297*E300)</f>
        <v>0.8680489003491626</v>
      </c>
    </row>
    <row r="298" spans="1:7" ht="15.6" x14ac:dyDescent="0.3">
      <c r="A298" s="229" t="s">
        <v>91</v>
      </c>
      <c r="B298" s="230">
        <v>2048</v>
      </c>
      <c r="C298" s="229" t="s">
        <v>463</v>
      </c>
      <c r="D298" s="229">
        <v>0.94804113278955715</v>
      </c>
      <c r="E298" s="229">
        <v>2.9033881561761225E-2</v>
      </c>
      <c r="F298" s="250">
        <v>27</v>
      </c>
      <c r="G298" s="251">
        <f>(SUM(E298:E300)+F298*E300)</f>
        <v>0.86786567481542243</v>
      </c>
    </row>
    <row r="299" spans="1:7" ht="15.6" x14ac:dyDescent="0.3">
      <c r="A299" s="229" t="s">
        <v>91</v>
      </c>
      <c r="B299" s="230">
        <v>2049</v>
      </c>
      <c r="C299" s="229" t="s">
        <v>464</v>
      </c>
      <c r="D299" s="229">
        <v>0.94789460081657406</v>
      </c>
      <c r="E299" s="229">
        <v>2.8974556160269668E-2</v>
      </c>
      <c r="F299" s="250">
        <v>28</v>
      </c>
      <c r="G299" s="251">
        <f>(SUM(E299:E300)+F299*E300)</f>
        <v>0.8677552660069966</v>
      </c>
    </row>
    <row r="300" spans="1:7" ht="15.6" x14ac:dyDescent="0.3">
      <c r="A300" s="229" t="s">
        <v>91</v>
      </c>
      <c r="B300" s="230">
        <v>2050</v>
      </c>
      <c r="C300" s="229" t="s">
        <v>465</v>
      </c>
      <c r="D300" s="229">
        <v>0.94777147983066945</v>
      </c>
      <c r="E300" s="229">
        <v>2.892347275333541E-2</v>
      </c>
      <c r="F300" s="250">
        <v>29</v>
      </c>
      <c r="G300" s="251">
        <f>(SUM(E300:E300)+F300*E300)</f>
        <v>0.86770418260006232</v>
      </c>
    </row>
    <row r="301" spans="1:7" ht="15.6" x14ac:dyDescent="0.3">
      <c r="A301" s="229" t="s">
        <v>92</v>
      </c>
      <c r="B301" s="230">
        <v>2017</v>
      </c>
      <c r="C301" s="229" t="s">
        <v>466</v>
      </c>
      <c r="D301" s="229">
        <v>0.99584390444048765</v>
      </c>
      <c r="E301" s="229">
        <v>4.3723229642216643E-2</v>
      </c>
      <c r="F301" s="252">
        <v>0</v>
      </c>
      <c r="G301" s="251">
        <f>(SUM(E301:E330))</f>
        <v>0.99011489622782101</v>
      </c>
    </row>
    <row r="302" spans="1:7" ht="15.6" x14ac:dyDescent="0.3">
      <c r="A302" s="229" t="s">
        <v>92</v>
      </c>
      <c r="B302" s="230">
        <v>2018</v>
      </c>
      <c r="C302" s="229" t="s">
        <v>467</v>
      </c>
      <c r="D302" s="229">
        <v>0.99460111188857003</v>
      </c>
      <c r="E302" s="229">
        <v>4.2598485073423752E-2</v>
      </c>
      <c r="F302" s="250">
        <v>0</v>
      </c>
      <c r="G302" s="251">
        <f>(SUM(E302:E331))</f>
        <v>0.97496190684186645</v>
      </c>
    </row>
    <row r="303" spans="1:7" ht="15.6" x14ac:dyDescent="0.3">
      <c r="A303" s="229" t="s">
        <v>92</v>
      </c>
      <c r="B303" s="230">
        <v>2019</v>
      </c>
      <c r="C303" s="229" t="s">
        <v>468</v>
      </c>
      <c r="D303" s="229">
        <v>0.99329648861248876</v>
      </c>
      <c r="E303" s="229">
        <v>4.1144768366918549E-2</v>
      </c>
      <c r="F303" s="250">
        <v>0</v>
      </c>
      <c r="G303" s="251">
        <f>(SUM(E303:E332))</f>
        <v>0.96089264864593749</v>
      </c>
    </row>
    <row r="304" spans="1:7" ht="15.6" x14ac:dyDescent="0.3">
      <c r="A304" s="229" t="s">
        <v>92</v>
      </c>
      <c r="B304" s="230">
        <v>2020</v>
      </c>
      <c r="C304" s="229" t="s">
        <v>469</v>
      </c>
      <c r="D304" s="229">
        <v>0.99165492936084465</v>
      </c>
      <c r="E304" s="229">
        <v>3.9964538775937711E-2</v>
      </c>
      <c r="F304" s="250">
        <v>0</v>
      </c>
      <c r="G304" s="251">
        <f>(SUM(E304:E333))</f>
        <v>0.94824293905410484</v>
      </c>
    </row>
    <row r="305" spans="1:7" ht="15.6" x14ac:dyDescent="0.3">
      <c r="A305" s="229" t="s">
        <v>92</v>
      </c>
      <c r="B305" s="230">
        <v>2021</v>
      </c>
      <c r="C305" s="229" t="s">
        <v>470</v>
      </c>
      <c r="D305" s="229">
        <v>0.98959768006599946</v>
      </c>
      <c r="E305" s="229">
        <v>3.8860519858698032E-2</v>
      </c>
      <c r="F305" s="250">
        <v>0</v>
      </c>
      <c r="G305" s="251">
        <f>(SUM(E305:E334))</f>
        <v>0.93674380591616668</v>
      </c>
    </row>
    <row r="306" spans="1:7" ht="15.6" x14ac:dyDescent="0.3">
      <c r="A306" s="229" t="s">
        <v>92</v>
      </c>
      <c r="B306" s="230">
        <v>2022</v>
      </c>
      <c r="C306" s="229" t="s">
        <v>471</v>
      </c>
      <c r="D306" s="229">
        <v>0.98709496148108633</v>
      </c>
      <c r="E306" s="229">
        <v>3.7835098214864832E-2</v>
      </c>
      <c r="F306" s="250">
        <v>1</v>
      </c>
      <c r="G306" s="251">
        <f>(SUM(E306:E334)+F306*E334)</f>
        <v>0.92634869169546785</v>
      </c>
    </row>
    <row r="307" spans="1:7" ht="15.6" x14ac:dyDescent="0.3">
      <c r="A307" s="229" t="s">
        <v>92</v>
      </c>
      <c r="B307" s="230">
        <v>2023</v>
      </c>
      <c r="C307" s="229" t="s">
        <v>472</v>
      </c>
      <c r="D307" s="229">
        <v>0.98418667947476024</v>
      </c>
      <c r="E307" s="229">
        <v>3.687764023495825E-2</v>
      </c>
      <c r="F307" s="250">
        <v>2</v>
      </c>
      <c r="G307" s="251">
        <f>(SUM(E307:E334)+F307*E334)</f>
        <v>0.91697899911860237</v>
      </c>
    </row>
    <row r="308" spans="1:7" ht="15.6" x14ac:dyDescent="0.3">
      <c r="A308" s="229" t="s">
        <v>92</v>
      </c>
      <c r="B308" s="230">
        <v>2024</v>
      </c>
      <c r="C308" s="229" t="s">
        <v>473</v>
      </c>
      <c r="D308" s="229">
        <v>0.98089034228729743</v>
      </c>
      <c r="E308" s="229">
        <v>3.5992241214767601E-2</v>
      </c>
      <c r="F308" s="250">
        <v>3</v>
      </c>
      <c r="G308" s="251">
        <f>(SUM(E308:E334)+F308*E334)</f>
        <v>0.90856676452164353</v>
      </c>
    </row>
    <row r="309" spans="1:7" ht="15.6" x14ac:dyDescent="0.3">
      <c r="A309" s="229" t="s">
        <v>92</v>
      </c>
      <c r="B309" s="230">
        <v>2025</v>
      </c>
      <c r="C309" s="229" t="s">
        <v>474</v>
      </c>
      <c r="D309" s="229">
        <v>0.9772295724926805</v>
      </c>
      <c r="E309" s="229">
        <v>3.5177534407250563E-2</v>
      </c>
      <c r="F309" s="250">
        <v>4</v>
      </c>
      <c r="G309" s="251">
        <f>(SUM(E309:E334)+F309*E334)</f>
        <v>0.90103992894487506</v>
      </c>
    </row>
    <row r="310" spans="1:7" ht="15.6" x14ac:dyDescent="0.3">
      <c r="A310" s="229" t="s">
        <v>92</v>
      </c>
      <c r="B310" s="230">
        <v>2026</v>
      </c>
      <c r="C310" s="229" t="s">
        <v>475</v>
      </c>
      <c r="D310" s="229">
        <v>0.97423362446316897</v>
      </c>
      <c r="E310" s="229">
        <v>3.4379741736477488E-2</v>
      </c>
      <c r="F310" s="250">
        <v>5</v>
      </c>
      <c r="G310" s="251">
        <f>(SUM(E310:E334)+F310*E334)</f>
        <v>0.89432780017562397</v>
      </c>
    </row>
    <row r="311" spans="1:7" ht="15.6" x14ac:dyDescent="0.3">
      <c r="A311" s="229" t="s">
        <v>92</v>
      </c>
      <c r="B311" s="230">
        <v>2027</v>
      </c>
      <c r="C311" s="229" t="s">
        <v>476</v>
      </c>
      <c r="D311" s="229">
        <v>0.97145257875210977</v>
      </c>
      <c r="E311" s="229">
        <v>3.3639117790703978E-2</v>
      </c>
      <c r="F311" s="250">
        <v>6</v>
      </c>
      <c r="G311" s="251">
        <f>(SUM(E311:E334)+F311*E334)</f>
        <v>0.88841346407714561</v>
      </c>
    </row>
    <row r="312" spans="1:7" ht="15.6" x14ac:dyDescent="0.3">
      <c r="A312" s="229" t="s">
        <v>92</v>
      </c>
      <c r="B312" s="230">
        <v>2028</v>
      </c>
      <c r="C312" s="229" t="s">
        <v>477</v>
      </c>
      <c r="D312" s="229">
        <v>0.96889751800960344</v>
      </c>
      <c r="E312" s="229">
        <v>3.2971479226949166E-2</v>
      </c>
      <c r="F312" s="250">
        <v>7</v>
      </c>
      <c r="G312" s="251">
        <f>(SUM(E312:E334)+F312*E334)</f>
        <v>0.88323975192444104</v>
      </c>
    </row>
    <row r="313" spans="1:7" ht="15.6" x14ac:dyDescent="0.3">
      <c r="A313" s="229" t="s">
        <v>92</v>
      </c>
      <c r="B313" s="230">
        <v>2029</v>
      </c>
      <c r="C313" s="229" t="s">
        <v>478</v>
      </c>
      <c r="D313" s="229">
        <v>0.96656389762640338</v>
      </c>
      <c r="E313" s="229">
        <v>3.2369041264528525E-2</v>
      </c>
      <c r="F313" s="250">
        <v>8</v>
      </c>
      <c r="G313" s="251">
        <f>(SUM(E313:E334)+F313*E334)</f>
        <v>0.8787336783354911</v>
      </c>
    </row>
    <row r="314" spans="1:7" ht="15.6" x14ac:dyDescent="0.3">
      <c r="A314" s="229" t="s">
        <v>92</v>
      </c>
      <c r="B314" s="230">
        <v>2030</v>
      </c>
      <c r="C314" s="229" t="s">
        <v>479</v>
      </c>
      <c r="D314" s="229">
        <v>0.9644465960283316</v>
      </c>
      <c r="E314" s="229">
        <v>3.1834998725064047E-2</v>
      </c>
      <c r="F314" s="250">
        <v>9</v>
      </c>
      <c r="G314" s="251">
        <f>(SUM(E314:E334)+F314*E334)</f>
        <v>0.87483004270896192</v>
      </c>
    </row>
    <row r="315" spans="1:7" ht="15.6" x14ac:dyDescent="0.3">
      <c r="A315" s="229" t="s">
        <v>92</v>
      </c>
      <c r="B315" s="230">
        <v>2031</v>
      </c>
      <c r="C315" s="229" t="s">
        <v>480</v>
      </c>
      <c r="D315" s="229">
        <v>0.96253743773073552</v>
      </c>
      <c r="E315" s="229">
        <v>3.1358904420762085E-2</v>
      </c>
      <c r="F315" s="250">
        <v>10</v>
      </c>
      <c r="G315" s="251">
        <f>(SUM(E315:E334)+F315*E334)</f>
        <v>0.87146044962189717</v>
      </c>
    </row>
    <row r="316" spans="1:7" ht="15.6" x14ac:dyDescent="0.3">
      <c r="A316" s="229" t="s">
        <v>92</v>
      </c>
      <c r="B316" s="230">
        <v>2032</v>
      </c>
      <c r="C316" s="229" t="s">
        <v>481</v>
      </c>
      <c r="D316" s="229">
        <v>0.96082634130302025</v>
      </c>
      <c r="E316" s="229">
        <v>3.0941163816926881E-2</v>
      </c>
      <c r="F316" s="250">
        <v>11</v>
      </c>
      <c r="G316" s="251">
        <f>(SUM(E316:E334)+F316*E334)</f>
        <v>0.8685669508391346</v>
      </c>
    </row>
    <row r="317" spans="1:7" ht="15.6" x14ac:dyDescent="0.3">
      <c r="A317" s="229" t="s">
        <v>92</v>
      </c>
      <c r="B317" s="230">
        <v>2033</v>
      </c>
      <c r="C317" s="229" t="s">
        <v>482</v>
      </c>
      <c r="D317" s="229">
        <v>0.95930480484979319</v>
      </c>
      <c r="E317" s="229">
        <v>3.0574466085183587E-2</v>
      </c>
      <c r="F317" s="250">
        <v>12</v>
      </c>
      <c r="G317" s="251">
        <f>(SUM(E317:E334)+F317*E334)</f>
        <v>0.86609119266020707</v>
      </c>
    </row>
    <row r="318" spans="1:7" ht="15.6" x14ac:dyDescent="0.3">
      <c r="A318" s="229" t="s">
        <v>92</v>
      </c>
      <c r="B318" s="230">
        <v>2034</v>
      </c>
      <c r="C318" s="229" t="s">
        <v>483</v>
      </c>
      <c r="D318" s="229">
        <v>0.95795832144425164</v>
      </c>
      <c r="E318" s="229">
        <v>3.0255117103433354E-2</v>
      </c>
      <c r="F318" s="250">
        <v>13</v>
      </c>
      <c r="G318" s="251">
        <f>(SUM(E318:E334)+F318*E334)</f>
        <v>0.86398213221302267</v>
      </c>
    </row>
    <row r="319" spans="1:7" ht="15.6" x14ac:dyDescent="0.3">
      <c r="A319" s="229" t="s">
        <v>92</v>
      </c>
      <c r="B319" s="230">
        <v>2035</v>
      </c>
      <c r="C319" s="229" t="s">
        <v>484</v>
      </c>
      <c r="D319" s="229">
        <v>0.9567753560873089</v>
      </c>
      <c r="E319" s="229">
        <v>2.9979679871641161E-2</v>
      </c>
      <c r="F319" s="250">
        <v>14</v>
      </c>
      <c r="G319" s="251">
        <f>(SUM(E319:E334)+F319*E334)</f>
        <v>0.86219242074758862</v>
      </c>
    </row>
    <row r="320" spans="1:7" ht="15.6" x14ac:dyDescent="0.3">
      <c r="A320" s="229" t="s">
        <v>92</v>
      </c>
      <c r="B320" s="230">
        <v>2036</v>
      </c>
      <c r="C320" s="229" t="s">
        <v>485</v>
      </c>
      <c r="D320" s="229">
        <v>0.95574475579624463</v>
      </c>
      <c r="E320" s="229">
        <v>2.9741678252919727E-2</v>
      </c>
      <c r="F320" s="250">
        <v>15</v>
      </c>
      <c r="G320" s="251">
        <f>(SUM(E320:E334)+F320*E334)</f>
        <v>0.86067814651394681</v>
      </c>
    </row>
    <row r="321" spans="1:7" ht="15.6" x14ac:dyDescent="0.3">
      <c r="A321" s="229" t="s">
        <v>92</v>
      </c>
      <c r="B321" s="230">
        <v>2037</v>
      </c>
      <c r="C321" s="229" t="s">
        <v>486</v>
      </c>
      <c r="D321" s="229">
        <v>0.95485553560344116</v>
      </c>
      <c r="E321" s="229">
        <v>2.9537986849032614E-2</v>
      </c>
      <c r="F321" s="250">
        <v>16</v>
      </c>
      <c r="G321" s="251">
        <f>(SUM(E321:E334)+F321*E334)</f>
        <v>0.85940187389902634</v>
      </c>
    </row>
    <row r="322" spans="1:7" ht="15.6" x14ac:dyDescent="0.3">
      <c r="A322" s="229" t="s">
        <v>92</v>
      </c>
      <c r="B322" s="230">
        <v>2038</v>
      </c>
      <c r="C322" s="229" t="s">
        <v>487</v>
      </c>
      <c r="D322" s="229">
        <v>0.95409110590889623</v>
      </c>
      <c r="E322" s="229">
        <v>2.9364759225026814E-2</v>
      </c>
      <c r="F322" s="250">
        <v>17</v>
      </c>
      <c r="G322" s="251">
        <f>(SUM(E322:E334)+F322*E334)</f>
        <v>0.85832929268799307</v>
      </c>
    </row>
    <row r="323" spans="1:7" ht="15.6" x14ac:dyDescent="0.3">
      <c r="A323" s="229" t="s">
        <v>92</v>
      </c>
      <c r="B323" s="230">
        <v>2039</v>
      </c>
      <c r="C323" s="229" t="s">
        <v>488</v>
      </c>
      <c r="D323" s="229">
        <v>0.95343796886197618</v>
      </c>
      <c r="E323" s="229">
        <v>2.9215028236662381E-2</v>
      </c>
      <c r="F323" s="250">
        <v>18</v>
      </c>
      <c r="G323" s="251">
        <f>(SUM(E323:E334)+F323*E334)</f>
        <v>0.85742993910096565</v>
      </c>
    </row>
    <row r="324" spans="1:7" ht="15.6" x14ac:dyDescent="0.3">
      <c r="A324" s="229" t="s">
        <v>92</v>
      </c>
      <c r="B324" s="230">
        <v>2040</v>
      </c>
      <c r="C324" s="229" t="s">
        <v>489</v>
      </c>
      <c r="D324" s="229">
        <v>0.95288191759778362</v>
      </c>
      <c r="E324" s="229">
        <v>2.9087135639246576E-2</v>
      </c>
      <c r="F324" s="250">
        <v>19</v>
      </c>
      <c r="G324" s="251">
        <f>(SUM(E324:E334)+F324*E334)</f>
        <v>0.85668031650230247</v>
      </c>
    </row>
    <row r="325" spans="1:7" ht="15.6" x14ac:dyDescent="0.3">
      <c r="A325" s="229" t="s">
        <v>92</v>
      </c>
      <c r="B325" s="230">
        <v>2041</v>
      </c>
      <c r="C325" s="229" t="s">
        <v>490</v>
      </c>
      <c r="D325" s="229">
        <v>0.95241275796279889</v>
      </c>
      <c r="E325" s="229">
        <v>2.8978591429614245E-2</v>
      </c>
      <c r="F325" s="250">
        <v>20</v>
      </c>
      <c r="G325" s="251">
        <f>(SUM(E325:E334)+F325*E334)</f>
        <v>0.85605858650105526</v>
      </c>
    </row>
    <row r="326" spans="1:7" ht="15.6" x14ac:dyDescent="0.3">
      <c r="A326" s="229" t="s">
        <v>92</v>
      </c>
      <c r="B326" s="230">
        <v>2042</v>
      </c>
      <c r="C326" s="229" t="s">
        <v>491</v>
      </c>
      <c r="D326" s="229">
        <v>0.95201716507961598</v>
      </c>
      <c r="E326" s="229">
        <v>2.8885595656999941E-2</v>
      </c>
      <c r="F326" s="250">
        <v>21</v>
      </c>
      <c r="G326" s="251">
        <f>(SUM(E326:E334)+F326*E334)</f>
        <v>0.85554540070944041</v>
      </c>
    </row>
    <row r="327" spans="1:7" ht="15.6" x14ac:dyDescent="0.3">
      <c r="A327" s="229" t="s">
        <v>92</v>
      </c>
      <c r="B327" s="230">
        <v>2043</v>
      </c>
      <c r="C327" s="229" t="s">
        <v>492</v>
      </c>
      <c r="D327" s="229">
        <v>0.95168548260004515</v>
      </c>
      <c r="E327" s="229">
        <v>2.8803966685507391E-2</v>
      </c>
      <c r="F327" s="250">
        <v>22</v>
      </c>
      <c r="G327" s="251">
        <f>(SUM(E327:E334)+F327*E334)</f>
        <v>0.85512521069043979</v>
      </c>
    </row>
    <row r="328" spans="1:7" ht="15.6" x14ac:dyDescent="0.3">
      <c r="A328" s="229" t="s">
        <v>92</v>
      </c>
      <c r="B328" s="230">
        <v>2044</v>
      </c>
      <c r="C328" s="229" t="s">
        <v>493</v>
      </c>
      <c r="D328" s="229">
        <v>0.95140809146780758</v>
      </c>
      <c r="E328" s="229">
        <v>2.8734093580131164E-2</v>
      </c>
      <c r="F328" s="250">
        <v>23</v>
      </c>
      <c r="G328" s="251">
        <f>(SUM(E328:E334)+F328*E334)</f>
        <v>0.85478664964293172</v>
      </c>
    </row>
    <row r="329" spans="1:7" ht="15.6" x14ac:dyDescent="0.3">
      <c r="A329" s="229" t="s">
        <v>92</v>
      </c>
      <c r="B329" s="230">
        <v>2045</v>
      </c>
      <c r="C329" s="229" t="s">
        <v>494</v>
      </c>
      <c r="D329" s="229">
        <v>0.95117627861793919</v>
      </c>
      <c r="E329" s="229">
        <v>2.8671747689896675E-2</v>
      </c>
      <c r="F329" s="250">
        <v>24</v>
      </c>
      <c r="G329" s="251">
        <f>(SUM(E329:E334)+F329*E334)</f>
        <v>0.85451796170079986</v>
      </c>
    </row>
    <row r="330" spans="1:7" ht="15.6" x14ac:dyDescent="0.3">
      <c r="A330" s="229" t="s">
        <v>92</v>
      </c>
      <c r="B330" s="230">
        <v>2046</v>
      </c>
      <c r="C330" s="229" t="s">
        <v>495</v>
      </c>
      <c r="D330" s="229">
        <v>0.95098256761389754</v>
      </c>
      <c r="E330" s="229">
        <v>2.8616547152077256E-2</v>
      </c>
      <c r="F330" s="250">
        <v>25</v>
      </c>
      <c r="G330" s="251">
        <f>(SUM(E330:E334)+F330*E334)</f>
        <v>0.85431161964890245</v>
      </c>
    </row>
    <row r="331" spans="1:7" ht="15.6" x14ac:dyDescent="0.3">
      <c r="A331" s="229" t="s">
        <v>92</v>
      </c>
      <c r="B331" s="230">
        <v>2047</v>
      </c>
      <c r="C331" s="229" t="s">
        <v>496</v>
      </c>
      <c r="D331" s="229">
        <v>0.95082121870289737</v>
      </c>
      <c r="E331" s="229">
        <v>2.8570240256262029E-2</v>
      </c>
      <c r="F331" s="250">
        <v>26</v>
      </c>
      <c r="G331" s="251">
        <f>(SUM(E331:E334)+F331*E334)</f>
        <v>0.85416047813482465</v>
      </c>
    </row>
    <row r="332" spans="1:7" ht="15.6" x14ac:dyDescent="0.3">
      <c r="A332" s="229" t="s">
        <v>92</v>
      </c>
      <c r="B332" s="230">
        <v>2048</v>
      </c>
      <c r="C332" s="229" t="s">
        <v>497</v>
      </c>
      <c r="D332" s="229">
        <v>0.95068611310259055</v>
      </c>
      <c r="E332" s="229">
        <v>2.8529226877494852E-2</v>
      </c>
      <c r="F332" s="250">
        <v>27</v>
      </c>
      <c r="G332" s="251">
        <f>(SUM(E332:E334)+F332*E334)</f>
        <v>0.85405564351656182</v>
      </c>
    </row>
    <row r="333" spans="1:7" ht="15.6" x14ac:dyDescent="0.3">
      <c r="A333" s="229" t="s">
        <v>92</v>
      </c>
      <c r="B333" s="230">
        <v>2049</v>
      </c>
      <c r="C333" s="229" t="s">
        <v>498</v>
      </c>
      <c r="D333" s="229">
        <v>0.95057176903579677</v>
      </c>
      <c r="E333" s="229">
        <v>2.8495058775085978E-2</v>
      </c>
      <c r="F333" s="250">
        <v>28</v>
      </c>
      <c r="G333" s="251">
        <f>(SUM(E333:E334)+F333*E334)</f>
        <v>0.85399182227706638</v>
      </c>
    </row>
    <row r="334" spans="1:7" ht="15.6" x14ac:dyDescent="0.3">
      <c r="A334" s="229" t="s">
        <v>92</v>
      </c>
      <c r="B334" s="230">
        <v>2050</v>
      </c>
      <c r="C334" s="229" t="s">
        <v>499</v>
      </c>
      <c r="D334" s="229">
        <v>0.95047385522846706</v>
      </c>
      <c r="E334" s="229">
        <v>2.8465405637999323E-2</v>
      </c>
      <c r="F334" s="250">
        <v>29</v>
      </c>
      <c r="G334" s="251">
        <f>(SUM(E334:E334)+F334*E334)</f>
        <v>0.85396216913997969</v>
      </c>
    </row>
    <row r="335" spans="1:7" ht="15.6" x14ac:dyDescent="0.3">
      <c r="A335" s="229" t="s">
        <v>93</v>
      </c>
      <c r="B335" s="230">
        <v>2017</v>
      </c>
      <c r="C335" s="229" t="s">
        <v>500</v>
      </c>
      <c r="D335" s="229">
        <v>0.99574095302196175</v>
      </c>
      <c r="E335" s="229">
        <v>4.2649690598795621E-2</v>
      </c>
      <c r="F335" s="252">
        <v>0</v>
      </c>
      <c r="G335" s="251">
        <f>(SUM(E335:E364))</f>
        <v>0.96994356647463897</v>
      </c>
    </row>
    <row r="336" spans="1:7" ht="15.6" x14ac:dyDescent="0.3">
      <c r="A336" s="229" t="s">
        <v>93</v>
      </c>
      <c r="B336" s="230">
        <v>2018</v>
      </c>
      <c r="C336" s="229" t="s">
        <v>501</v>
      </c>
      <c r="D336" s="229">
        <v>0.99438404914913947</v>
      </c>
      <c r="E336" s="229">
        <v>4.1576299496473144E-2</v>
      </c>
      <c r="F336" s="250">
        <v>0</v>
      </c>
      <c r="G336" s="251">
        <f>(SUM(E336:E365))</f>
        <v>0.95543598518607253</v>
      </c>
    </row>
    <row r="337" spans="1:7" ht="15.6" x14ac:dyDescent="0.3">
      <c r="A337" s="229" t="s">
        <v>93</v>
      </c>
      <c r="B337" s="230">
        <v>2019</v>
      </c>
      <c r="C337" s="229" t="s">
        <v>502</v>
      </c>
      <c r="D337" s="229">
        <v>0.99296702850585694</v>
      </c>
      <c r="E337" s="229">
        <v>4.0402402498287568E-2</v>
      </c>
      <c r="F337" s="250">
        <v>0</v>
      </c>
      <c r="G337" s="251">
        <f>(SUM(E337:E366))</f>
        <v>0.94197779130060189</v>
      </c>
    </row>
    <row r="338" spans="1:7" ht="15.6" x14ac:dyDescent="0.3">
      <c r="A338" s="229" t="s">
        <v>93</v>
      </c>
      <c r="B338" s="230">
        <v>2020</v>
      </c>
      <c r="C338" s="229" t="s">
        <v>503</v>
      </c>
      <c r="D338" s="229">
        <v>0.99121126974495621</v>
      </c>
      <c r="E338" s="229">
        <v>3.9208574131292119E-2</v>
      </c>
      <c r="F338" s="250">
        <v>0</v>
      </c>
      <c r="G338" s="251">
        <f>(SUM(E338:E367))</f>
        <v>0.92967602113658354</v>
      </c>
    </row>
    <row r="339" spans="1:7" ht="15.6" x14ac:dyDescent="0.3">
      <c r="A339" s="229" t="s">
        <v>93</v>
      </c>
      <c r="B339" s="230">
        <v>2021</v>
      </c>
      <c r="C339" s="229" t="s">
        <v>504</v>
      </c>
      <c r="D339" s="229">
        <v>0.98903303933744202</v>
      </c>
      <c r="E339" s="229">
        <v>3.8093428277866444E-2</v>
      </c>
      <c r="F339" s="250">
        <v>0</v>
      </c>
      <c r="G339" s="251">
        <f>(SUM(E339:E368))</f>
        <v>0.91855387895502616</v>
      </c>
    </row>
    <row r="340" spans="1:7" ht="15.6" x14ac:dyDescent="0.3">
      <c r="A340" s="229" t="s">
        <v>93</v>
      </c>
      <c r="B340" s="230">
        <v>2022</v>
      </c>
      <c r="C340" s="229" t="s">
        <v>505</v>
      </c>
      <c r="D340" s="229">
        <v>0.9864034876093225</v>
      </c>
      <c r="E340" s="229">
        <v>3.705977732801035E-2</v>
      </c>
      <c r="F340" s="250">
        <v>1</v>
      </c>
      <c r="G340" s="251">
        <f>(SUM(E340:E368)+F340*E368)</f>
        <v>0.90854688262689454</v>
      </c>
    </row>
    <row r="341" spans="1:7" ht="15.6" x14ac:dyDescent="0.3">
      <c r="A341" s="229" t="s">
        <v>93</v>
      </c>
      <c r="B341" s="230">
        <v>2023</v>
      </c>
      <c r="C341" s="229" t="s">
        <v>506</v>
      </c>
      <c r="D341" s="229">
        <v>0.983353886597923</v>
      </c>
      <c r="E341" s="229">
        <v>3.6097238923395357E-2</v>
      </c>
      <c r="F341" s="250">
        <v>2</v>
      </c>
      <c r="G341" s="251">
        <f>(SUM(E341:E368)+F341*E368)</f>
        <v>0.89957353724861899</v>
      </c>
    </row>
    <row r="342" spans="1:7" ht="15.6" x14ac:dyDescent="0.3">
      <c r="A342" s="229" t="s">
        <v>93</v>
      </c>
      <c r="B342" s="230">
        <v>2024</v>
      </c>
      <c r="C342" s="229" t="s">
        <v>507</v>
      </c>
      <c r="D342" s="229">
        <v>0.97990223759838269</v>
      </c>
      <c r="E342" s="229">
        <v>3.5202048190142166E-2</v>
      </c>
      <c r="F342" s="250">
        <v>3</v>
      </c>
      <c r="G342" s="251">
        <f>(SUM(E342:E368)+F342*E368)</f>
        <v>0.89156273027495836</v>
      </c>
    </row>
    <row r="343" spans="1:7" ht="15.6" x14ac:dyDescent="0.3">
      <c r="A343" s="229" t="s">
        <v>93</v>
      </c>
      <c r="B343" s="230">
        <v>2025</v>
      </c>
      <c r="C343" s="229" t="s">
        <v>508</v>
      </c>
      <c r="D343" s="229">
        <v>0.9760635896768729</v>
      </c>
      <c r="E343" s="229">
        <v>3.4384715874871408E-2</v>
      </c>
      <c r="F343" s="250">
        <v>4</v>
      </c>
      <c r="G343" s="251">
        <f>(SUM(E343:E368)+F343*E368)</f>
        <v>0.88444711403455112</v>
      </c>
    </row>
    <row r="344" spans="1:7" ht="15.6" x14ac:dyDescent="0.3">
      <c r="A344" s="229" t="s">
        <v>93</v>
      </c>
      <c r="B344" s="230">
        <v>2026</v>
      </c>
      <c r="C344" s="229" t="s">
        <v>509</v>
      </c>
      <c r="D344" s="229">
        <v>0.97292685581298222</v>
      </c>
      <c r="E344" s="229">
        <v>3.3667994242073028E-2</v>
      </c>
      <c r="F344" s="250">
        <v>5</v>
      </c>
      <c r="G344" s="251">
        <f>(SUM(E344:E368)+F344*E368)</f>
        <v>0.87814883010941447</v>
      </c>
    </row>
    <row r="345" spans="1:7" ht="15.6" x14ac:dyDescent="0.3">
      <c r="A345" s="229" t="s">
        <v>93</v>
      </c>
      <c r="B345" s="230">
        <v>2027</v>
      </c>
      <c r="C345" s="229" t="s">
        <v>510</v>
      </c>
      <c r="D345" s="229">
        <v>0.96999984878675427</v>
      </c>
      <c r="E345" s="229">
        <v>3.2929503774434113E-2</v>
      </c>
      <c r="F345" s="250">
        <v>6</v>
      </c>
      <c r="G345" s="251">
        <f>(SUM(E345:E368)+F345*E368)</f>
        <v>0.87256726781707639</v>
      </c>
    </row>
    <row r="346" spans="1:7" ht="15.6" x14ac:dyDescent="0.3">
      <c r="A346" s="229" t="s">
        <v>93</v>
      </c>
      <c r="B346" s="230">
        <v>2028</v>
      </c>
      <c r="C346" s="229" t="s">
        <v>511</v>
      </c>
      <c r="D346" s="229">
        <v>0.96730567070960194</v>
      </c>
      <c r="E346" s="229">
        <v>3.2268260393050599E-2</v>
      </c>
      <c r="F346" s="250">
        <v>7</v>
      </c>
      <c r="G346" s="251">
        <f>(SUM(E346:E368)+F346*E368)</f>
        <v>0.86772419599237705</v>
      </c>
    </row>
    <row r="347" spans="1:7" ht="15.6" x14ac:dyDescent="0.3">
      <c r="A347" s="229" t="s">
        <v>93</v>
      </c>
      <c r="B347" s="230">
        <v>2029</v>
      </c>
      <c r="C347" s="229" t="s">
        <v>512</v>
      </c>
      <c r="D347" s="229">
        <v>0.96484366531357058</v>
      </c>
      <c r="E347" s="229">
        <v>3.1674680170078733E-2</v>
      </c>
      <c r="F347" s="250">
        <v>8</v>
      </c>
      <c r="G347" s="251">
        <f>(SUM(E347:E368)+F347*E368)</f>
        <v>0.86354236754906122</v>
      </c>
    </row>
    <row r="348" spans="1:7" ht="15.6" x14ac:dyDescent="0.3">
      <c r="A348" s="229" t="s">
        <v>93</v>
      </c>
      <c r="B348" s="230">
        <v>2030</v>
      </c>
      <c r="C348" s="229" t="s">
        <v>513</v>
      </c>
      <c r="D348" s="229">
        <v>0.96260875177872529</v>
      </c>
      <c r="E348" s="229">
        <v>3.1151964843488651E-2</v>
      </c>
      <c r="F348" s="250">
        <v>9</v>
      </c>
      <c r="G348" s="251">
        <f>(SUM(E348:E368)+F348*E368)</f>
        <v>0.85995411932871735</v>
      </c>
    </row>
    <row r="349" spans="1:7" ht="15.6" x14ac:dyDescent="0.3">
      <c r="A349" s="229" t="s">
        <v>93</v>
      </c>
      <c r="B349" s="230">
        <v>2031</v>
      </c>
      <c r="C349" s="229" t="s">
        <v>514</v>
      </c>
      <c r="D349" s="229">
        <v>0.96059099951038573</v>
      </c>
      <c r="E349" s="229">
        <v>3.0688422532727702E-2</v>
      </c>
      <c r="F349" s="250">
        <v>10</v>
      </c>
      <c r="G349" s="251">
        <f>(SUM(E349:E368)+F349*E368)</f>
        <v>0.85688858643496357</v>
      </c>
    </row>
    <row r="350" spans="1:7" ht="15.6" x14ac:dyDescent="0.3">
      <c r="A350" s="229" t="s">
        <v>93</v>
      </c>
      <c r="B350" s="230">
        <v>2032</v>
      </c>
      <c r="C350" s="229" t="s">
        <v>515</v>
      </c>
      <c r="D350" s="229">
        <v>0.95877890709878166</v>
      </c>
      <c r="E350" s="229">
        <v>3.0282852873057462E-2</v>
      </c>
      <c r="F350" s="250">
        <v>11</v>
      </c>
      <c r="G350" s="251">
        <f>(SUM(E350:E368)+F350*E368)</f>
        <v>0.85428659585197075</v>
      </c>
    </row>
    <row r="351" spans="1:7" ht="15.6" x14ac:dyDescent="0.3">
      <c r="A351" s="229" t="s">
        <v>93</v>
      </c>
      <c r="B351" s="230">
        <v>2033</v>
      </c>
      <c r="C351" s="229" t="s">
        <v>516</v>
      </c>
      <c r="D351" s="229">
        <v>0.95716126040844729</v>
      </c>
      <c r="E351" s="229">
        <v>2.99275529219672E-2</v>
      </c>
      <c r="F351" s="250">
        <v>12</v>
      </c>
      <c r="G351" s="251">
        <f>(SUM(E351:E368)+F351*E368)</f>
        <v>0.85209017492864825</v>
      </c>
    </row>
    <row r="352" spans="1:7" ht="15.6" x14ac:dyDescent="0.3">
      <c r="A352" s="229" t="s">
        <v>93</v>
      </c>
      <c r="B352" s="230">
        <v>2034</v>
      </c>
      <c r="C352" s="229" t="s">
        <v>517</v>
      </c>
      <c r="D352" s="229">
        <v>0.95572787133376258</v>
      </c>
      <c r="E352" s="229">
        <v>2.9619207485623213E-2</v>
      </c>
      <c r="F352" s="250">
        <v>13</v>
      </c>
      <c r="G352" s="251">
        <f>(SUM(E352:E368)+F352*E368)</f>
        <v>0.85024905395641581</v>
      </c>
    </row>
    <row r="353" spans="1:7" ht="15.6" x14ac:dyDescent="0.3">
      <c r="A353" s="229" t="s">
        <v>93</v>
      </c>
      <c r="B353" s="230">
        <v>2035</v>
      </c>
      <c r="C353" s="229" t="s">
        <v>518</v>
      </c>
      <c r="D353" s="229">
        <v>0.95446697486439369</v>
      </c>
      <c r="E353" s="229">
        <v>2.9356227198689105E-2</v>
      </c>
      <c r="F353" s="250">
        <v>14</v>
      </c>
      <c r="G353" s="251">
        <f>(SUM(E353:E368)+F353*E368)</f>
        <v>0.84871627842052733</v>
      </c>
    </row>
    <row r="354" spans="1:7" ht="15.6" x14ac:dyDescent="0.3">
      <c r="A354" s="229" t="s">
        <v>93</v>
      </c>
      <c r="B354" s="230">
        <v>2036</v>
      </c>
      <c r="C354" s="229" t="s">
        <v>519</v>
      </c>
      <c r="D354" s="229">
        <v>0.95336750197514131</v>
      </c>
      <c r="E354" s="229">
        <v>2.9128377680868126E-2</v>
      </c>
      <c r="F354" s="250">
        <v>15</v>
      </c>
      <c r="G354" s="251">
        <f>(SUM(E354:E368)+F354*E368)</f>
        <v>0.84744648317157312</v>
      </c>
    </row>
    <row r="355" spans="1:7" ht="15.6" x14ac:dyDescent="0.3">
      <c r="A355" s="229" t="s">
        <v>93</v>
      </c>
      <c r="B355" s="230">
        <v>2037</v>
      </c>
      <c r="C355" s="229" t="s">
        <v>520</v>
      </c>
      <c r="D355" s="229">
        <v>0.95242013525233515</v>
      </c>
      <c r="E355" s="229">
        <v>2.893552378753966E-2</v>
      </c>
      <c r="F355" s="250">
        <v>16</v>
      </c>
      <c r="G355" s="251">
        <f>(SUM(E355:E368)+F355*E368)</f>
        <v>0.84640453744043986</v>
      </c>
    </row>
    <row r="356" spans="1:7" ht="15.6" x14ac:dyDescent="0.3">
      <c r="A356" s="229" t="s">
        <v>93</v>
      </c>
      <c r="B356" s="230">
        <v>2038</v>
      </c>
      <c r="C356" s="229" t="s">
        <v>521</v>
      </c>
      <c r="D356" s="229">
        <v>0.95161024186653964</v>
      </c>
      <c r="E356" s="229">
        <v>2.8773323072970727E-2</v>
      </c>
      <c r="F356" s="250">
        <v>17</v>
      </c>
      <c r="G356" s="251">
        <f>(SUM(E356:E368)+F356*E368)</f>
        <v>0.84555544560263496</v>
      </c>
    </row>
    <row r="357" spans="1:7" ht="15.6" x14ac:dyDescent="0.3">
      <c r="A357" s="229" t="s">
        <v>93</v>
      </c>
      <c r="B357" s="230">
        <v>2039</v>
      </c>
      <c r="C357" s="229" t="s">
        <v>522</v>
      </c>
      <c r="D357" s="229">
        <v>0.95092573211355436</v>
      </c>
      <c r="E357" s="229">
        <v>2.8636756380754545E-2</v>
      </c>
      <c r="F357" s="250">
        <v>18</v>
      </c>
      <c r="G357" s="251">
        <f>(SUM(E357:E368)+F357*E368)</f>
        <v>0.84486855447939901</v>
      </c>
    </row>
    <row r="358" spans="1:7" ht="15.6" x14ac:dyDescent="0.3">
      <c r="A358" s="229" t="s">
        <v>93</v>
      </c>
      <c r="B358" s="230">
        <v>2040</v>
      </c>
      <c r="C358" s="229" t="s">
        <v>523</v>
      </c>
      <c r="D358" s="229">
        <v>0.95035336834758533</v>
      </c>
      <c r="E358" s="229">
        <v>2.8524076043856882E-2</v>
      </c>
      <c r="F358" s="250">
        <v>19</v>
      </c>
      <c r="G358" s="251">
        <f>(SUM(E358:E368)+F358*E368)</f>
        <v>0.84431823004837936</v>
      </c>
    </row>
    <row r="359" spans="1:7" ht="15.6" x14ac:dyDescent="0.3">
      <c r="A359" s="229" t="s">
        <v>93</v>
      </c>
      <c r="B359" s="230">
        <v>2041</v>
      </c>
      <c r="C359" s="229" t="s">
        <v>524</v>
      </c>
      <c r="D359" s="229">
        <v>0.94988202053455995</v>
      </c>
      <c r="E359" s="229">
        <v>2.8432502222861082E-2</v>
      </c>
      <c r="F359" s="250">
        <v>20</v>
      </c>
      <c r="G359" s="251">
        <f>(SUM(E359:E368)+F359*E368)</f>
        <v>0.8438805859542573</v>
      </c>
    </row>
    <row r="360" spans="1:7" ht="15.6" x14ac:dyDescent="0.3">
      <c r="A360" s="229" t="s">
        <v>93</v>
      </c>
      <c r="B360" s="230">
        <v>2042</v>
      </c>
      <c r="C360" s="229" t="s">
        <v>525</v>
      </c>
      <c r="D360" s="229">
        <v>0.94949538374328002</v>
      </c>
      <c r="E360" s="229">
        <v>2.8358110021260634E-2</v>
      </c>
      <c r="F360" s="250">
        <v>21</v>
      </c>
      <c r="G360" s="251">
        <f>(SUM(E360:E368)+F360*E368)</f>
        <v>0.84353451568113114</v>
      </c>
    </row>
    <row r="361" spans="1:7" ht="15.6" x14ac:dyDescent="0.3">
      <c r="A361" s="229" t="s">
        <v>93</v>
      </c>
      <c r="B361" s="230">
        <v>2043</v>
      </c>
      <c r="C361" s="229" t="s">
        <v>526</v>
      </c>
      <c r="D361" s="229">
        <v>0.94918261012734273</v>
      </c>
      <c r="E361" s="229">
        <v>2.8295632442011186E-2</v>
      </c>
      <c r="F361" s="250">
        <v>22</v>
      </c>
      <c r="G361" s="251">
        <f>(SUM(E361:E368)+F361*E368)</f>
        <v>0.8432628376096053</v>
      </c>
    </row>
    <row r="362" spans="1:7" ht="15.6" x14ac:dyDescent="0.3">
      <c r="A362" s="229" t="s">
        <v>93</v>
      </c>
      <c r="B362" s="230">
        <v>2044</v>
      </c>
      <c r="C362" s="229" t="s">
        <v>527</v>
      </c>
      <c r="D362" s="229">
        <v>0.94893087789370656</v>
      </c>
      <c r="E362" s="229">
        <v>2.8245453990530568E-2</v>
      </c>
      <c r="F362" s="250">
        <v>23</v>
      </c>
      <c r="G362" s="251">
        <f>(SUM(E362:E368)+F362*E368)</f>
        <v>0.84305363711732895</v>
      </c>
    </row>
    <row r="363" spans="1:7" ht="15.6" x14ac:dyDescent="0.3">
      <c r="A363" s="229" t="s">
        <v>93</v>
      </c>
      <c r="B363" s="230">
        <v>2045</v>
      </c>
      <c r="C363" s="229" t="s">
        <v>528</v>
      </c>
      <c r="D363" s="229">
        <v>0.94872897285335867</v>
      </c>
      <c r="E363" s="229">
        <v>2.8203751926762846E-2</v>
      </c>
      <c r="F363" s="250">
        <v>24</v>
      </c>
      <c r="G363" s="251">
        <f>(SUM(E363:E368)+F363*E368)</f>
        <v>0.84289461507653318</v>
      </c>
    </row>
    <row r="364" spans="1:7" ht="15.6" x14ac:dyDescent="0.3">
      <c r="A364" s="229" t="s">
        <v>93</v>
      </c>
      <c r="B364" s="230">
        <v>2046</v>
      </c>
      <c r="C364" s="229" t="s">
        <v>529</v>
      </c>
      <c r="D364" s="229">
        <v>0.94856822362809001</v>
      </c>
      <c r="E364" s="229">
        <v>2.8169217150898585E-2</v>
      </c>
      <c r="F364" s="250">
        <v>25</v>
      </c>
      <c r="G364" s="251">
        <f>(SUM(E364:E368)+F364*E368)</f>
        <v>0.84277729509950516</v>
      </c>
    </row>
    <row r="365" spans="1:7" ht="15.6" x14ac:dyDescent="0.3">
      <c r="A365" s="229" t="s">
        <v>93</v>
      </c>
      <c r="B365" s="230">
        <v>2047</v>
      </c>
      <c r="C365" s="229" t="s">
        <v>530</v>
      </c>
      <c r="D365" s="229">
        <v>0.9484405808148163</v>
      </c>
      <c r="E365" s="229">
        <v>2.8142109310229337E-2</v>
      </c>
      <c r="F365" s="250">
        <v>26</v>
      </c>
      <c r="G365" s="251">
        <f>(SUM(E365:E368)+F365*E368)</f>
        <v>0.84269450989834138</v>
      </c>
    </row>
    <row r="366" spans="1:7" ht="15.6" x14ac:dyDescent="0.3">
      <c r="A366" s="229" t="s">
        <v>93</v>
      </c>
      <c r="B366" s="230">
        <v>2048</v>
      </c>
      <c r="C366" s="229" t="s">
        <v>531</v>
      </c>
      <c r="D366" s="229">
        <v>0.94833890210589167</v>
      </c>
      <c r="E366" s="229">
        <v>2.8118105611002489E-2</v>
      </c>
      <c r="F366" s="250">
        <v>27</v>
      </c>
      <c r="G366" s="251">
        <f>(SUM(E366:E368)+F366*E368)</f>
        <v>0.84263883253784688</v>
      </c>
    </row>
    <row r="367" spans="1:7" ht="15.6" x14ac:dyDescent="0.3">
      <c r="A367" s="229" t="s">
        <v>93</v>
      </c>
      <c r="B367" s="230">
        <v>2049</v>
      </c>
      <c r="C367" s="229" t="s">
        <v>532</v>
      </c>
      <c r="D367" s="229">
        <v>0.94825755823277003</v>
      </c>
      <c r="E367" s="229">
        <v>2.8100632334269227E-2</v>
      </c>
      <c r="F367" s="250">
        <v>28</v>
      </c>
      <c r="G367" s="251">
        <f>(SUM(E367:E368)+F367*E368)</f>
        <v>0.84260715887657933</v>
      </c>
    </row>
    <row r="368" spans="1:7" ht="15.6" x14ac:dyDescent="0.3">
      <c r="A368" s="229" t="s">
        <v>93</v>
      </c>
      <c r="B368" s="230">
        <v>2050</v>
      </c>
      <c r="C368" s="229" t="s">
        <v>533</v>
      </c>
      <c r="D368" s="229">
        <v>0.94819213611917441</v>
      </c>
      <c r="E368" s="229">
        <v>2.8086431949734827E-2</v>
      </c>
      <c r="F368" s="250">
        <v>29</v>
      </c>
      <c r="G368" s="251">
        <f>(SUM(E368:E368)+F368*E368)</f>
        <v>0.84259295849204485</v>
      </c>
    </row>
    <row r="369" spans="1:7" ht="15.6" x14ac:dyDescent="0.3">
      <c r="A369" s="229" t="s">
        <v>94</v>
      </c>
      <c r="B369" s="230">
        <v>2017</v>
      </c>
      <c r="C369" s="229" t="s">
        <v>534</v>
      </c>
      <c r="D369" s="229">
        <v>0.99672393454626729</v>
      </c>
      <c r="E369" s="229">
        <v>4.3730654144060646E-2</v>
      </c>
      <c r="F369" s="252">
        <v>0</v>
      </c>
      <c r="G369" s="251">
        <f>(SUM(E369:E398))</f>
        <v>0.98500294638363139</v>
      </c>
    </row>
    <row r="370" spans="1:7" ht="15.6" x14ac:dyDescent="0.3">
      <c r="A370" s="229" t="s">
        <v>94</v>
      </c>
      <c r="B370" s="230">
        <v>2018</v>
      </c>
      <c r="C370" s="229" t="s">
        <v>535</v>
      </c>
      <c r="D370" s="229">
        <v>0.99546630680939296</v>
      </c>
      <c r="E370" s="229">
        <v>4.2516838391857555E-2</v>
      </c>
      <c r="F370" s="250">
        <v>0</v>
      </c>
      <c r="G370" s="251">
        <f>(SUM(E370:E399))</f>
        <v>0.96982336535957203</v>
      </c>
    </row>
    <row r="371" spans="1:7" ht="15.6" x14ac:dyDescent="0.3">
      <c r="A371" s="229" t="s">
        <v>94</v>
      </c>
      <c r="B371" s="230">
        <v>2019</v>
      </c>
      <c r="C371" s="229" t="s">
        <v>536</v>
      </c>
      <c r="D371" s="229">
        <v>0.99408255824347425</v>
      </c>
      <c r="E371" s="229">
        <v>4.1262469576388204E-2</v>
      </c>
      <c r="F371" s="250">
        <v>0</v>
      </c>
      <c r="G371" s="251">
        <f>(SUM(E371:E400))</f>
        <v>0.95583276455961219</v>
      </c>
    </row>
    <row r="372" spans="1:7" ht="15.6" x14ac:dyDescent="0.3">
      <c r="A372" s="229" t="s">
        <v>94</v>
      </c>
      <c r="B372" s="230">
        <v>2020</v>
      </c>
      <c r="C372" s="229" t="s">
        <v>537</v>
      </c>
      <c r="D372" s="229">
        <v>0.99231369733515806</v>
      </c>
      <c r="E372" s="229">
        <v>3.9991673412479507E-2</v>
      </c>
      <c r="F372" s="250">
        <v>0</v>
      </c>
      <c r="G372" s="251">
        <f>(SUM(E372:E401))</f>
        <v>0.94307822519261997</v>
      </c>
    </row>
    <row r="373" spans="1:7" ht="15.6" x14ac:dyDescent="0.3">
      <c r="A373" s="229" t="s">
        <v>94</v>
      </c>
      <c r="B373" s="230">
        <v>2021</v>
      </c>
      <c r="C373" s="229" t="s">
        <v>538</v>
      </c>
      <c r="D373" s="229">
        <v>0.99008713804855508</v>
      </c>
      <c r="E373" s="229">
        <v>3.8801668261106502E-2</v>
      </c>
      <c r="F373" s="250">
        <v>0</v>
      </c>
      <c r="G373" s="251">
        <f>(SUM(E373:E402))</f>
        <v>0.93158022519884198</v>
      </c>
    </row>
    <row r="374" spans="1:7" ht="15.6" x14ac:dyDescent="0.3">
      <c r="A374" s="229" t="s">
        <v>94</v>
      </c>
      <c r="B374" s="230">
        <v>2022</v>
      </c>
      <c r="C374" s="229" t="s">
        <v>539</v>
      </c>
      <c r="D374" s="229">
        <v>0.98739577016465219</v>
      </c>
      <c r="E374" s="229">
        <v>3.7703530130905175E-2</v>
      </c>
      <c r="F374" s="250">
        <v>1</v>
      </c>
      <c r="G374" s="251">
        <f>(SUM(E374:E402)+F374*E402)</f>
        <v>0.92127223035643691</v>
      </c>
    </row>
    <row r="375" spans="1:7" ht="15.6" x14ac:dyDescent="0.3">
      <c r="A375" s="229" t="s">
        <v>94</v>
      </c>
      <c r="B375" s="230">
        <v>2023</v>
      </c>
      <c r="C375" s="229" t="s">
        <v>540</v>
      </c>
      <c r="D375" s="229">
        <v>0.98428605266956837</v>
      </c>
      <c r="E375" s="229">
        <v>3.668502753236811E-2</v>
      </c>
      <c r="F375" s="250">
        <v>2</v>
      </c>
      <c r="G375" s="251">
        <f>(SUM(E375:E402)+F375*E402)</f>
        <v>0.91206237364423282</v>
      </c>
    </row>
    <row r="376" spans="1:7" ht="15.6" x14ac:dyDescent="0.3">
      <c r="A376" s="229" t="s">
        <v>94</v>
      </c>
      <c r="B376" s="230">
        <v>2024</v>
      </c>
      <c r="C376" s="229" t="s">
        <v>541</v>
      </c>
      <c r="D376" s="229">
        <v>0.98078400652823483</v>
      </c>
      <c r="E376" s="229">
        <v>3.574869565945421E-2</v>
      </c>
      <c r="F376" s="250">
        <v>3</v>
      </c>
      <c r="G376" s="251">
        <f>(SUM(E376:E402)+F376*E402)</f>
        <v>0.90387101953056626</v>
      </c>
    </row>
    <row r="377" spans="1:7" ht="15.6" x14ac:dyDescent="0.3">
      <c r="A377" s="229" t="s">
        <v>94</v>
      </c>
      <c r="B377" s="230">
        <v>2025</v>
      </c>
      <c r="C377" s="229" t="s">
        <v>542</v>
      </c>
      <c r="D377" s="229">
        <v>0.97690456559082917</v>
      </c>
      <c r="E377" s="229">
        <v>3.4891645640688078E-2</v>
      </c>
      <c r="F377" s="250">
        <v>4</v>
      </c>
      <c r="G377" s="251">
        <f>(SUM(E377:E402)+F377*E402)</f>
        <v>0.89661599728981356</v>
      </c>
    </row>
    <row r="378" spans="1:7" ht="15.6" x14ac:dyDescent="0.3">
      <c r="A378" s="229" t="s">
        <v>94</v>
      </c>
      <c r="B378" s="230">
        <v>2026</v>
      </c>
      <c r="C378" s="229" t="s">
        <v>543</v>
      </c>
      <c r="D378" s="229">
        <v>0.97374810457863703</v>
      </c>
      <c r="E378" s="229">
        <v>3.4068074239217296E-2</v>
      </c>
      <c r="F378" s="250">
        <v>5</v>
      </c>
      <c r="G378" s="251">
        <f>(SUM(E378:E402)+F378*E402)</f>
        <v>0.89021802506782666</v>
      </c>
    </row>
    <row r="379" spans="1:7" ht="15.6" x14ac:dyDescent="0.3">
      <c r="A379" s="229" t="s">
        <v>94</v>
      </c>
      <c r="B379" s="230">
        <v>2027</v>
      </c>
      <c r="C379" s="229" t="s">
        <v>544</v>
      </c>
      <c r="D379" s="229">
        <v>0.97082704356778571</v>
      </c>
      <c r="E379" s="229">
        <v>3.3314501174221779E-2</v>
      </c>
      <c r="F379" s="250">
        <v>6</v>
      </c>
      <c r="G379" s="251">
        <f>(SUM(E379:E402)+F379*E402)</f>
        <v>0.88464362424731091</v>
      </c>
    </row>
    <row r="380" spans="1:7" ht="15.6" x14ac:dyDescent="0.3">
      <c r="A380" s="229" t="s">
        <v>94</v>
      </c>
      <c r="B380" s="230">
        <v>2028</v>
      </c>
      <c r="C380" s="229" t="s">
        <v>545</v>
      </c>
      <c r="D380" s="229">
        <v>0.96814839980904077</v>
      </c>
      <c r="E380" s="229">
        <v>3.2645376523860833E-2</v>
      </c>
      <c r="F380" s="250">
        <v>7</v>
      </c>
      <c r="G380" s="251">
        <f>(SUM(E380:E402)+F380*E402)</f>
        <v>0.87982279649179063</v>
      </c>
    </row>
    <row r="381" spans="1:7" ht="15.6" x14ac:dyDescent="0.3">
      <c r="A381" s="229" t="s">
        <v>94</v>
      </c>
      <c r="B381" s="230">
        <v>2029</v>
      </c>
      <c r="C381" s="229" t="s">
        <v>546</v>
      </c>
      <c r="D381" s="229">
        <v>0.9657056981097194</v>
      </c>
      <c r="E381" s="229">
        <v>3.2048244155823177E-2</v>
      </c>
      <c r="F381" s="250">
        <v>8</v>
      </c>
      <c r="G381" s="251">
        <f>(SUM(E381:E402)+F381*E402)</f>
        <v>0.87567109338663129</v>
      </c>
    </row>
    <row r="382" spans="1:7" ht="15.6" x14ac:dyDescent="0.3">
      <c r="A382" s="229" t="s">
        <v>94</v>
      </c>
      <c r="B382" s="230">
        <v>2030</v>
      </c>
      <c r="C382" s="229" t="s">
        <v>547</v>
      </c>
      <c r="D382" s="229">
        <v>0.96349034054043492</v>
      </c>
      <c r="E382" s="229">
        <v>3.152685810020045E-2</v>
      </c>
      <c r="F382" s="250">
        <v>9</v>
      </c>
      <c r="G382" s="251">
        <f>(SUM(E382:E402)+F382*E402)</f>
        <v>0.87211652264950956</v>
      </c>
    </row>
    <row r="383" spans="1:7" ht="15.6" x14ac:dyDescent="0.3">
      <c r="A383" s="229" t="s">
        <v>94</v>
      </c>
      <c r="B383" s="230">
        <v>2031</v>
      </c>
      <c r="C383" s="229" t="s">
        <v>548</v>
      </c>
      <c r="D383" s="229">
        <v>0.96149262436951843</v>
      </c>
      <c r="E383" s="229">
        <v>3.1067092035793643E-2</v>
      </c>
      <c r="F383" s="250">
        <v>10</v>
      </c>
      <c r="G383" s="251">
        <f>(SUM(E383:E402)+F383*E402)</f>
        <v>0.86908333796801052</v>
      </c>
    </row>
    <row r="384" spans="1:7" ht="15.6" x14ac:dyDescent="0.3">
      <c r="A384" s="229" t="s">
        <v>94</v>
      </c>
      <c r="B384" s="230">
        <v>2032</v>
      </c>
      <c r="C384" s="229" t="s">
        <v>549</v>
      </c>
      <c r="D384" s="229">
        <v>0.95970006381409312</v>
      </c>
      <c r="E384" s="229">
        <v>3.0666276293352415E-2</v>
      </c>
      <c r="F384" s="250">
        <v>11</v>
      </c>
      <c r="G384" s="251">
        <f>(SUM(E384:E402)+F384*E402)</f>
        <v>0.86650991935091837</v>
      </c>
    </row>
    <row r="385" spans="1:7" ht="15.6" x14ac:dyDescent="0.3">
      <c r="A385" s="229" t="s">
        <v>94</v>
      </c>
      <c r="B385" s="230">
        <v>2033</v>
      </c>
      <c r="C385" s="229" t="s">
        <v>550</v>
      </c>
      <c r="D385" s="229">
        <v>0.95809924772900912</v>
      </c>
      <c r="E385" s="229">
        <v>3.0317978681980516E-2</v>
      </c>
      <c r="F385" s="250">
        <v>12</v>
      </c>
      <c r="G385" s="251">
        <f>(SUM(E385:E402)+F385*E402)</f>
        <v>0.86433731647626733</v>
      </c>
    </row>
    <row r="386" spans="1:7" ht="15.6" x14ac:dyDescent="0.3">
      <c r="A386" s="229" t="s">
        <v>94</v>
      </c>
      <c r="B386" s="230">
        <v>2034</v>
      </c>
      <c r="C386" s="229" t="s">
        <v>551</v>
      </c>
      <c r="D386" s="229">
        <v>0.95667790691396293</v>
      </c>
      <c r="E386" s="229">
        <v>3.0015461626770719E-2</v>
      </c>
      <c r="F386" s="250">
        <v>13</v>
      </c>
      <c r="G386" s="251">
        <f>(SUM(E386:E402)+F386*E402)</f>
        <v>0.86251301121298818</v>
      </c>
    </row>
    <row r="387" spans="1:7" ht="15.6" x14ac:dyDescent="0.3">
      <c r="A387" s="229" t="s">
        <v>94</v>
      </c>
      <c r="B387" s="230">
        <v>2035</v>
      </c>
      <c r="C387" s="229" t="s">
        <v>552</v>
      </c>
      <c r="D387" s="229">
        <v>0.95542320906202927</v>
      </c>
      <c r="E387" s="229">
        <v>2.9758495959041027E-2</v>
      </c>
      <c r="F387" s="250">
        <v>14</v>
      </c>
      <c r="G387" s="251">
        <f>(SUM(E387:E402)+F387*E402)</f>
        <v>0.86099122300491893</v>
      </c>
    </row>
    <row r="388" spans="1:7" ht="15.6" x14ac:dyDescent="0.3">
      <c r="A388" s="229" t="s">
        <v>94</v>
      </c>
      <c r="B388" s="230">
        <v>2036</v>
      </c>
      <c r="C388" s="229" t="s">
        <v>553</v>
      </c>
      <c r="D388" s="229">
        <v>0.95432207733208685</v>
      </c>
      <c r="E388" s="229">
        <v>2.9535596896450481E-2</v>
      </c>
      <c r="F388" s="250">
        <v>15</v>
      </c>
      <c r="G388" s="251">
        <f>(SUM(E388:E402)+F388*E402)</f>
        <v>0.85972640046457927</v>
      </c>
    </row>
    <row r="389" spans="1:7" ht="15.6" x14ac:dyDescent="0.3">
      <c r="A389" s="229" t="s">
        <v>94</v>
      </c>
      <c r="B389" s="230">
        <v>2037</v>
      </c>
      <c r="C389" s="229" t="s">
        <v>554</v>
      </c>
      <c r="D389" s="229">
        <v>0.9533671152023373</v>
      </c>
      <c r="E389" s="229">
        <v>2.9346416003018194E-2</v>
      </c>
      <c r="F389" s="250">
        <v>16</v>
      </c>
      <c r="G389" s="251">
        <f>(SUM(E389:E402)+F389*E402)</f>
        <v>0.85868447698683026</v>
      </c>
    </row>
    <row r="390" spans="1:7" ht="15.6" x14ac:dyDescent="0.3">
      <c r="A390" s="229" t="s">
        <v>94</v>
      </c>
      <c r="B390" s="230">
        <v>2038</v>
      </c>
      <c r="C390" s="229" t="s">
        <v>555</v>
      </c>
      <c r="D390" s="229">
        <v>0.95254206004031228</v>
      </c>
      <c r="E390" s="229">
        <v>2.9187286577417173E-2</v>
      </c>
      <c r="F390" s="250">
        <v>17</v>
      </c>
      <c r="G390" s="251">
        <f>(SUM(E390:E402)+F390*E402)</f>
        <v>0.85783173440251348</v>
      </c>
    </row>
    <row r="391" spans="1:7" ht="15.6" x14ac:dyDescent="0.3">
      <c r="A391" s="229" t="s">
        <v>94</v>
      </c>
      <c r="B391" s="230">
        <v>2039</v>
      </c>
      <c r="C391" s="229" t="s">
        <v>556</v>
      </c>
      <c r="D391" s="229">
        <v>0.95183706836750948</v>
      </c>
      <c r="E391" s="229">
        <v>2.9051794690882832E-2</v>
      </c>
      <c r="F391" s="250">
        <v>18</v>
      </c>
      <c r="G391" s="251">
        <f>(SUM(E391:E402)+F391*E402)</f>
        <v>0.85713812124379762</v>
      </c>
    </row>
    <row r="392" spans="1:7" ht="15.6" x14ac:dyDescent="0.3">
      <c r="A392" s="229" t="s">
        <v>94</v>
      </c>
      <c r="B392" s="230">
        <v>2040</v>
      </c>
      <c r="C392" s="229" t="s">
        <v>557</v>
      </c>
      <c r="D392" s="229">
        <v>0.95124219021703282</v>
      </c>
      <c r="E392" s="229">
        <v>2.8939861041612447E-2</v>
      </c>
      <c r="F392" s="250">
        <v>19</v>
      </c>
      <c r="G392" s="251">
        <f>(SUM(E392:E402)+F392*E402)</f>
        <v>0.85657999997161638</v>
      </c>
    </row>
    <row r="393" spans="1:7" ht="15.6" x14ac:dyDescent="0.3">
      <c r="A393" s="229" t="s">
        <v>94</v>
      </c>
      <c r="B393" s="230">
        <v>2041</v>
      </c>
      <c r="C393" s="229" t="s">
        <v>558</v>
      </c>
      <c r="D393" s="229">
        <v>0.9507458807613226</v>
      </c>
      <c r="E393" s="229">
        <v>2.8847904727556876E-2</v>
      </c>
      <c r="F393" s="250">
        <v>20</v>
      </c>
      <c r="G393" s="251">
        <f>(SUM(E393:E402)+F393*E402)</f>
        <v>0.85613381234870523</v>
      </c>
    </row>
    <row r="394" spans="1:7" ht="15.6" x14ac:dyDescent="0.3">
      <c r="A394" s="229" t="s">
        <v>94</v>
      </c>
      <c r="B394" s="230">
        <v>2042</v>
      </c>
      <c r="C394" s="229" t="s">
        <v>559</v>
      </c>
      <c r="D394" s="229">
        <v>0.95033460865769159</v>
      </c>
      <c r="E394" s="229">
        <v>2.8772633998208164E-2</v>
      </c>
      <c r="F394" s="250">
        <v>21</v>
      </c>
      <c r="G394" s="251">
        <f>(SUM(E394:E402)+F394*E402)</f>
        <v>0.85577958103984986</v>
      </c>
    </row>
    <row r="395" spans="1:7" ht="15.6" x14ac:dyDescent="0.3">
      <c r="A395" s="229" t="s">
        <v>94</v>
      </c>
      <c r="B395" s="230">
        <v>2043</v>
      </c>
      <c r="C395" s="229" t="s">
        <v>560</v>
      </c>
      <c r="D395" s="229">
        <v>0.94999728228457203</v>
      </c>
      <c r="E395" s="229">
        <v>2.870883757806288E-2</v>
      </c>
      <c r="F395" s="250">
        <v>22</v>
      </c>
      <c r="G395" s="251">
        <f>(SUM(E395:E402)+F395*E402)</f>
        <v>0.85550062046034314</v>
      </c>
    </row>
    <row r="396" spans="1:7" ht="15.6" x14ac:dyDescent="0.3">
      <c r="A396" s="229" t="s">
        <v>94</v>
      </c>
      <c r="B396" s="230">
        <v>2044</v>
      </c>
      <c r="C396" s="229" t="s">
        <v>561</v>
      </c>
      <c r="D396" s="229">
        <v>0.94972251225173321</v>
      </c>
      <c r="E396" s="229">
        <v>2.8657706493613409E-2</v>
      </c>
      <c r="F396" s="250">
        <v>23</v>
      </c>
      <c r="G396" s="251">
        <f>(SUM(E396:E402)+F396*E402)</f>
        <v>0.85528545630098174</v>
      </c>
    </row>
    <row r="397" spans="1:7" ht="15.6" x14ac:dyDescent="0.3">
      <c r="A397" s="229" t="s">
        <v>94</v>
      </c>
      <c r="B397" s="230">
        <v>2045</v>
      </c>
      <c r="C397" s="229" t="s">
        <v>562</v>
      </c>
      <c r="D397" s="229">
        <v>0.94950043401401429</v>
      </c>
      <c r="E397" s="229">
        <v>2.8614996618543817E-2</v>
      </c>
      <c r="F397" s="250">
        <v>24</v>
      </c>
      <c r="G397" s="251">
        <f>(SUM(E397:E402)+F397*E402)</f>
        <v>0.85512142322606965</v>
      </c>
    </row>
    <row r="398" spans="1:7" ht="15.6" x14ac:dyDescent="0.3">
      <c r="A398" s="229" t="s">
        <v>94</v>
      </c>
      <c r="B398" s="230">
        <v>2046</v>
      </c>
      <c r="C398" s="229" t="s">
        <v>563</v>
      </c>
      <c r="D398" s="229">
        <v>0.94932124639833138</v>
      </c>
      <c r="E398" s="229">
        <v>2.8579350218695312E-2</v>
      </c>
      <c r="F398" s="250">
        <v>25</v>
      </c>
      <c r="G398" s="251">
        <f>(SUM(E398:E402)+F398*E402)</f>
        <v>0.85500010002622728</v>
      </c>
    </row>
    <row r="399" spans="1:7" ht="15.6" x14ac:dyDescent="0.3">
      <c r="A399" s="229" t="s">
        <v>94</v>
      </c>
      <c r="B399" s="230">
        <v>2047</v>
      </c>
      <c r="C399" s="229" t="s">
        <v>564</v>
      </c>
      <c r="D399" s="229">
        <v>0.94917793578130261</v>
      </c>
      <c r="E399" s="229">
        <v>2.8551073120001325E-2</v>
      </c>
      <c r="F399" s="250">
        <v>26</v>
      </c>
      <c r="G399" s="251">
        <f>(SUM(E399:E402)+F399*E402)</f>
        <v>0.85491442322623346</v>
      </c>
    </row>
    <row r="400" spans="1:7" ht="15.6" x14ac:dyDescent="0.3">
      <c r="A400" s="229" t="s">
        <v>94</v>
      </c>
      <c r="B400" s="230">
        <v>2048</v>
      </c>
      <c r="C400" s="229" t="s">
        <v>565</v>
      </c>
      <c r="D400" s="229">
        <v>0.94906238922085229</v>
      </c>
      <c r="E400" s="229">
        <v>2.8526237591897652E-2</v>
      </c>
      <c r="F400" s="250">
        <v>27</v>
      </c>
      <c r="G400" s="251">
        <f>(SUM(E400:E402)+F400*E402)</f>
        <v>0.85485702352493353</v>
      </c>
    </row>
    <row r="401" spans="1:7" ht="15.6" x14ac:dyDescent="0.3">
      <c r="A401" s="229" t="s">
        <v>94</v>
      </c>
      <c r="B401" s="230">
        <v>2049</v>
      </c>
      <c r="C401" s="229" t="s">
        <v>566</v>
      </c>
      <c r="D401" s="229">
        <v>0.94896909779466487</v>
      </c>
      <c r="E401" s="229">
        <v>2.850793020939589E-2</v>
      </c>
      <c r="F401" s="250">
        <v>28</v>
      </c>
      <c r="G401" s="251">
        <f>(SUM(E401:E402)+F401*E402)</f>
        <v>0.85482445935173734</v>
      </c>
    </row>
    <row r="402" spans="1:7" ht="15.6" x14ac:dyDescent="0.3">
      <c r="A402" s="229" t="s">
        <v>94</v>
      </c>
      <c r="B402" s="230">
        <v>2050</v>
      </c>
      <c r="C402" s="229" t="s">
        <v>567</v>
      </c>
      <c r="D402" s="229">
        <v>0.94889438419026395</v>
      </c>
      <c r="E402" s="229">
        <v>2.8493673418701428E-2</v>
      </c>
      <c r="F402" s="250">
        <v>29</v>
      </c>
      <c r="G402" s="251">
        <f>(SUM(E402:E402)+F402*E402)</f>
        <v>0.8548102025610429</v>
      </c>
    </row>
    <row r="403" spans="1:7" ht="15.6" x14ac:dyDescent="0.3">
      <c r="A403" s="229" t="s">
        <v>95</v>
      </c>
      <c r="B403" s="230">
        <v>2017</v>
      </c>
      <c r="C403" s="229" t="s">
        <v>568</v>
      </c>
      <c r="D403" s="229">
        <v>0.99638157584650466</v>
      </c>
      <c r="E403" s="229">
        <v>4.375267178704665E-2</v>
      </c>
      <c r="F403" s="252">
        <v>0</v>
      </c>
      <c r="G403" s="251">
        <f>(SUM(E403:E432))</f>
        <v>1.0018685827859091</v>
      </c>
    </row>
    <row r="404" spans="1:7" ht="15.6" x14ac:dyDescent="0.3">
      <c r="A404" s="229" t="s">
        <v>95</v>
      </c>
      <c r="B404" s="230">
        <v>2018</v>
      </c>
      <c r="C404" s="229" t="s">
        <v>569</v>
      </c>
      <c r="D404" s="229">
        <v>0.99505892536252938</v>
      </c>
      <c r="E404" s="229">
        <v>4.2621822710346396E-2</v>
      </c>
      <c r="F404" s="250">
        <v>0</v>
      </c>
      <c r="G404" s="251">
        <f>(SUM(E404:E433))</f>
        <v>0.98728563228914157</v>
      </c>
    </row>
    <row r="405" spans="1:7" ht="15.6" x14ac:dyDescent="0.3">
      <c r="A405" s="229" t="s">
        <v>95</v>
      </c>
      <c r="B405" s="230">
        <v>2019</v>
      </c>
      <c r="C405" s="229" t="s">
        <v>570</v>
      </c>
      <c r="D405" s="229">
        <v>0.99365382079100528</v>
      </c>
      <c r="E405" s="229">
        <v>4.1452231226848969E-2</v>
      </c>
      <c r="F405" s="250">
        <v>0</v>
      </c>
      <c r="G405" s="251">
        <f>(SUM(E405:E434))</f>
        <v>0.9738017962480896</v>
      </c>
    </row>
    <row r="406" spans="1:7" ht="15.6" x14ac:dyDescent="0.3">
      <c r="A406" s="229" t="s">
        <v>95</v>
      </c>
      <c r="B406" s="230">
        <v>2020</v>
      </c>
      <c r="C406" s="229" t="s">
        <v>571</v>
      </c>
      <c r="D406" s="229">
        <v>0.99184627438009021</v>
      </c>
      <c r="E406" s="229">
        <v>4.0262061083891881E-2</v>
      </c>
      <c r="F406" s="250">
        <v>0</v>
      </c>
      <c r="G406" s="251">
        <f>(SUM(E406:E435))</f>
        <v>0.96146182037822647</v>
      </c>
    </row>
    <row r="407" spans="1:7" ht="15.6" x14ac:dyDescent="0.3">
      <c r="A407" s="229" t="s">
        <v>95</v>
      </c>
      <c r="B407" s="230">
        <v>2021</v>
      </c>
      <c r="C407" s="229" t="s">
        <v>572</v>
      </c>
      <c r="D407" s="229">
        <v>0.98956733447742418</v>
      </c>
      <c r="E407" s="229">
        <v>3.9144384769108108E-2</v>
      </c>
      <c r="F407" s="250">
        <v>0</v>
      </c>
      <c r="G407" s="251">
        <f>(SUM(E407:E436))</f>
        <v>0.95029302712582064</v>
      </c>
    </row>
    <row r="408" spans="1:7" ht="15.6" x14ac:dyDescent="0.3">
      <c r="A408" s="229" t="s">
        <v>95</v>
      </c>
      <c r="B408" s="230">
        <v>2022</v>
      </c>
      <c r="C408" s="229" t="s">
        <v>573</v>
      </c>
      <c r="D408" s="229">
        <v>0.98680037967018841</v>
      </c>
      <c r="E408" s="229">
        <v>3.8107298162239345E-2</v>
      </c>
      <c r="F408" s="250">
        <v>1</v>
      </c>
      <c r="G408" s="251">
        <f>(SUM(E408:E436)+F408*E436)</f>
        <v>0.94024191018819847</v>
      </c>
    </row>
    <row r="409" spans="1:7" ht="15.6" x14ac:dyDescent="0.3">
      <c r="A409" s="229" t="s">
        <v>95</v>
      </c>
      <c r="B409" s="230">
        <v>2023</v>
      </c>
      <c r="C409" s="229" t="s">
        <v>574</v>
      </c>
      <c r="D409" s="229">
        <v>0.98361312730657935</v>
      </c>
      <c r="E409" s="229">
        <v>3.7144659240907346E-2</v>
      </c>
      <c r="F409" s="250">
        <v>2</v>
      </c>
      <c r="G409" s="251">
        <f>(SUM(E409:E436)+F409*E436)</f>
        <v>0.93122787985744515</v>
      </c>
    </row>
    <row r="410" spans="1:7" ht="15.6" x14ac:dyDescent="0.3">
      <c r="A410" s="229" t="s">
        <v>95</v>
      </c>
      <c r="B410" s="230">
        <v>2024</v>
      </c>
      <c r="C410" s="229" t="s">
        <v>575</v>
      </c>
      <c r="D410" s="229">
        <v>0.98002333231876348</v>
      </c>
      <c r="E410" s="229">
        <v>3.6254479315650227E-2</v>
      </c>
      <c r="F410" s="250">
        <v>3</v>
      </c>
      <c r="G410" s="251">
        <f>(SUM(E410:E436)+F410*E436)</f>
        <v>0.92317648844802369</v>
      </c>
    </row>
    <row r="411" spans="1:7" ht="15.6" x14ac:dyDescent="0.3">
      <c r="A411" s="229" t="s">
        <v>95</v>
      </c>
      <c r="B411" s="230">
        <v>2025</v>
      </c>
      <c r="C411" s="229" t="s">
        <v>576</v>
      </c>
      <c r="D411" s="229">
        <v>0.97606541393273205</v>
      </c>
      <c r="E411" s="229">
        <v>3.5438391661762429E-2</v>
      </c>
      <c r="F411" s="250">
        <v>4</v>
      </c>
      <c r="G411" s="251">
        <f>(SUM(E411:E436)+F411*E436)</f>
        <v>0.91601527696385954</v>
      </c>
    </row>
    <row r="412" spans="1:7" ht="15.6" x14ac:dyDescent="0.3">
      <c r="A412" s="229" t="s">
        <v>95</v>
      </c>
      <c r="B412" s="230">
        <v>2026</v>
      </c>
      <c r="C412" s="229" t="s">
        <v>577</v>
      </c>
      <c r="D412" s="229">
        <v>0.97287986864149834</v>
      </c>
      <c r="E412" s="229">
        <v>3.4655185887263747E-2</v>
      </c>
      <c r="F412" s="250">
        <v>5</v>
      </c>
      <c r="G412" s="251">
        <f>(SUM(E412:E436)+F412*E436)</f>
        <v>0.90967015313358313</v>
      </c>
    </row>
    <row r="413" spans="1:7" ht="15.6" x14ac:dyDescent="0.3">
      <c r="A413" s="229" t="s">
        <v>95</v>
      </c>
      <c r="B413" s="230">
        <v>2027</v>
      </c>
      <c r="C413" s="229" t="s">
        <v>578</v>
      </c>
      <c r="D413" s="229">
        <v>0.9699672007664959</v>
      </c>
      <c r="E413" s="229">
        <v>3.3937014890907037E-2</v>
      </c>
      <c r="F413" s="250">
        <v>6</v>
      </c>
      <c r="G413" s="251">
        <f>(SUM(E413:E436)+F413*E436)</f>
        <v>0.90410823507780536</v>
      </c>
    </row>
    <row r="414" spans="1:7" ht="15.6" x14ac:dyDescent="0.3">
      <c r="A414" s="229" t="s">
        <v>95</v>
      </c>
      <c r="B414" s="230">
        <v>2028</v>
      </c>
      <c r="C414" s="229" t="s">
        <v>579</v>
      </c>
      <c r="D414" s="229">
        <v>0.96730988773465854</v>
      </c>
      <c r="E414" s="229">
        <v>3.3296682322124418E-2</v>
      </c>
      <c r="F414" s="250">
        <v>7</v>
      </c>
      <c r="G414" s="251">
        <f>(SUM(E414:E436)+F414*E436)</f>
        <v>0.89926448801838421</v>
      </c>
    </row>
    <row r="415" spans="1:7" ht="15.6" x14ac:dyDescent="0.3">
      <c r="A415" s="229" t="s">
        <v>95</v>
      </c>
      <c r="B415" s="230">
        <v>2029</v>
      </c>
      <c r="C415" s="229" t="s">
        <v>580</v>
      </c>
      <c r="D415" s="229">
        <v>0.96489616278716539</v>
      </c>
      <c r="E415" s="229">
        <v>3.27204842071257E-2</v>
      </c>
      <c r="F415" s="250">
        <v>8</v>
      </c>
      <c r="G415" s="251">
        <f>(SUM(E415:E436)+F415*E436)</f>
        <v>0.89506107352774589</v>
      </c>
    </row>
    <row r="416" spans="1:7" ht="15.6" x14ac:dyDescent="0.3">
      <c r="A416" s="229" t="s">
        <v>95</v>
      </c>
      <c r="B416" s="230">
        <v>2030</v>
      </c>
      <c r="C416" s="229" t="s">
        <v>581</v>
      </c>
      <c r="D416" s="229">
        <v>0.96271182967814128</v>
      </c>
      <c r="E416" s="229">
        <v>3.2214430410235556E-2</v>
      </c>
      <c r="F416" s="250">
        <v>9</v>
      </c>
      <c r="G416" s="251">
        <f>(SUM(E416:E436)+F416*E436)</f>
        <v>0.8914338571521061</v>
      </c>
    </row>
    <row r="417" spans="1:7" ht="15.6" x14ac:dyDescent="0.3">
      <c r="A417" s="229" t="s">
        <v>95</v>
      </c>
      <c r="B417" s="230">
        <v>2031</v>
      </c>
      <c r="C417" s="229" t="s">
        <v>582</v>
      </c>
      <c r="D417" s="229">
        <v>0.96074773142144132</v>
      </c>
      <c r="E417" s="229">
        <v>3.1763651321296431E-2</v>
      </c>
      <c r="F417" s="250">
        <v>10</v>
      </c>
      <c r="G417" s="251">
        <f>(SUM(E417:E436)+F417*E436)</f>
        <v>0.8883126945733566</v>
      </c>
    </row>
    <row r="418" spans="1:7" ht="15.6" x14ac:dyDescent="0.3">
      <c r="A418" s="229" t="s">
        <v>95</v>
      </c>
      <c r="B418" s="230">
        <v>2032</v>
      </c>
      <c r="C418" s="229" t="s">
        <v>583</v>
      </c>
      <c r="D418" s="229">
        <v>0.95898795141339976</v>
      </c>
      <c r="E418" s="229">
        <v>3.1367487105724588E-2</v>
      </c>
      <c r="F418" s="250">
        <v>11</v>
      </c>
      <c r="G418" s="251">
        <f>(SUM(E418:E436)+F418*E436)</f>
        <v>0.88564231108354619</v>
      </c>
    </row>
    <row r="419" spans="1:7" ht="15.6" x14ac:dyDescent="0.3">
      <c r="A419" s="229" t="s">
        <v>95</v>
      </c>
      <c r="B419" s="230">
        <v>2033</v>
      </c>
      <c r="C419" s="229" t="s">
        <v>584</v>
      </c>
      <c r="D419" s="229">
        <v>0.95742101453309747</v>
      </c>
      <c r="E419" s="229">
        <v>3.1019474146375799E-2</v>
      </c>
      <c r="F419" s="250">
        <v>12</v>
      </c>
      <c r="G419" s="251">
        <f>(SUM(E419:E436)+F419*E436)</f>
        <v>0.88336809180930753</v>
      </c>
    </row>
    <row r="420" spans="1:7" ht="15.6" x14ac:dyDescent="0.3">
      <c r="A420" s="229" t="s">
        <v>95</v>
      </c>
      <c r="B420" s="230">
        <v>2034</v>
      </c>
      <c r="C420" s="229" t="s">
        <v>585</v>
      </c>
      <c r="D420" s="229">
        <v>0.95603353284634007</v>
      </c>
      <c r="E420" s="229">
        <v>3.0715237638838398E-2</v>
      </c>
      <c r="F420" s="250">
        <v>13</v>
      </c>
      <c r="G420" s="251">
        <f>(SUM(E420:E436)+F420*E436)</f>
        <v>0.88144188549441782</v>
      </c>
    </row>
    <row r="421" spans="1:7" ht="15.6" x14ac:dyDescent="0.3">
      <c r="A421" s="229" t="s">
        <v>95</v>
      </c>
      <c r="B421" s="230">
        <v>2035</v>
      </c>
      <c r="C421" s="229" t="s">
        <v>586</v>
      </c>
      <c r="D421" s="229">
        <v>0.95481562288442123</v>
      </c>
      <c r="E421" s="229">
        <v>3.0455142101063742E-2</v>
      </c>
      <c r="F421" s="250">
        <v>14</v>
      </c>
      <c r="G421" s="251">
        <f>(SUM(E421:E436)+F421*E436)</f>
        <v>0.87981991568706541</v>
      </c>
    </row>
    <row r="422" spans="1:7" ht="15.6" x14ac:dyDescent="0.3">
      <c r="A422" s="229" t="s">
        <v>95</v>
      </c>
      <c r="B422" s="230">
        <v>2036</v>
      </c>
      <c r="C422" s="229" t="s">
        <v>587</v>
      </c>
      <c r="D422" s="229">
        <v>0.95375332138968172</v>
      </c>
      <c r="E422" s="229">
        <v>3.0228830451914449E-2</v>
      </c>
      <c r="F422" s="250">
        <v>15</v>
      </c>
      <c r="G422" s="251">
        <f>(SUM(E422:E436)+F422*E436)</f>
        <v>0.87845804141748751</v>
      </c>
    </row>
    <row r="423" spans="1:7" ht="15.6" x14ac:dyDescent="0.3">
      <c r="A423" s="229" t="s">
        <v>95</v>
      </c>
      <c r="B423" s="230">
        <v>2037</v>
      </c>
      <c r="C423" s="229" t="s">
        <v>588</v>
      </c>
      <c r="D423" s="229">
        <v>0.95283685193499135</v>
      </c>
      <c r="E423" s="229">
        <v>3.0035526907173909E-2</v>
      </c>
      <c r="F423" s="250">
        <v>16</v>
      </c>
      <c r="G423" s="251">
        <f>(SUM(E423:E436)+F423*E436)</f>
        <v>0.87732247879705916</v>
      </c>
    </row>
    <row r="424" spans="1:7" ht="15.6" x14ac:dyDescent="0.3">
      <c r="A424" s="229" t="s">
        <v>95</v>
      </c>
      <c r="B424" s="230">
        <v>2038</v>
      </c>
      <c r="C424" s="229" t="s">
        <v>589</v>
      </c>
      <c r="D424" s="229">
        <v>0.95204979307883475</v>
      </c>
      <c r="E424" s="229">
        <v>2.9871500981353379E-2</v>
      </c>
      <c r="F424" s="250">
        <v>17</v>
      </c>
      <c r="G424" s="251">
        <f>(SUM(E424:E436)+F424*E436)</f>
        <v>0.87638021972137126</v>
      </c>
    </row>
    <row r="425" spans="1:7" ht="15.6" x14ac:dyDescent="0.3">
      <c r="A425" s="229" t="s">
        <v>95</v>
      </c>
      <c r="B425" s="230">
        <v>2039</v>
      </c>
      <c r="C425" s="229" t="s">
        <v>590</v>
      </c>
      <c r="D425" s="229">
        <v>0.9513813554018411</v>
      </c>
      <c r="E425" s="229">
        <v>2.9731352339119905E-2</v>
      </c>
      <c r="F425" s="250">
        <v>18</v>
      </c>
      <c r="G425" s="251">
        <f>(SUM(E425:E436)+F425*E436)</f>
        <v>0.8756019865715039</v>
      </c>
    </row>
    <row r="426" spans="1:7" ht="15.6" x14ac:dyDescent="0.3">
      <c r="A426" s="229" t="s">
        <v>95</v>
      </c>
      <c r="B426" s="230">
        <v>2040</v>
      </c>
      <c r="C426" s="229" t="s">
        <v>591</v>
      </c>
      <c r="D426" s="229">
        <v>0.95081866943922155</v>
      </c>
      <c r="E426" s="229">
        <v>2.961363276450912E-2</v>
      </c>
      <c r="F426" s="250">
        <v>19</v>
      </c>
      <c r="G426" s="251">
        <f>(SUM(E426:E436)+F426*E436)</f>
        <v>0.87496390206386987</v>
      </c>
    </row>
    <row r="427" spans="1:7" ht="15.6" x14ac:dyDescent="0.3">
      <c r="A427" s="229" t="s">
        <v>95</v>
      </c>
      <c r="B427" s="230">
        <v>2041</v>
      </c>
      <c r="C427" s="229" t="s">
        <v>592</v>
      </c>
      <c r="D427" s="229">
        <v>0.95035035105840737</v>
      </c>
      <c r="E427" s="229">
        <v>2.9514970623128443E-2</v>
      </c>
      <c r="F427" s="250">
        <v>20</v>
      </c>
      <c r="G427" s="251">
        <f>(SUM(E427:E436)+F427*E436)</f>
        <v>0.87444353713084677</v>
      </c>
    </row>
    <row r="428" spans="1:7" ht="15.6" x14ac:dyDescent="0.3">
      <c r="A428" s="229" t="s">
        <v>95</v>
      </c>
      <c r="B428" s="230">
        <v>2042</v>
      </c>
      <c r="C428" s="229" t="s">
        <v>593</v>
      </c>
      <c r="D428" s="229">
        <v>0.94996138309172728</v>
      </c>
      <c r="E428" s="229">
        <v>2.9432287080574028E-2</v>
      </c>
      <c r="F428" s="250">
        <v>21</v>
      </c>
      <c r="G428" s="251">
        <f>(SUM(E428:E436)+F428*E436)</f>
        <v>0.87402183433920433</v>
      </c>
    </row>
    <row r="429" spans="1:7" ht="15.6" x14ac:dyDescent="0.3">
      <c r="A429" s="229" t="s">
        <v>95</v>
      </c>
      <c r="B429" s="230">
        <v>2043</v>
      </c>
      <c r="C429" s="229" t="s">
        <v>594</v>
      </c>
      <c r="D429" s="229">
        <v>0.94964195847254451</v>
      </c>
      <c r="E429" s="229">
        <v>2.9360961955307859E-2</v>
      </c>
      <c r="F429" s="250">
        <v>22</v>
      </c>
      <c r="G429" s="251">
        <f>(SUM(E429:E436)+F429*E436)</f>
        <v>0.87368281509011625</v>
      </c>
    </row>
    <row r="430" spans="1:7" ht="15.6" x14ac:dyDescent="0.3">
      <c r="A430" s="229" t="s">
        <v>95</v>
      </c>
      <c r="B430" s="230">
        <v>2044</v>
      </c>
      <c r="C430" s="229" t="s">
        <v>595</v>
      </c>
      <c r="D430" s="229">
        <v>0.94938000281002977</v>
      </c>
      <c r="E430" s="229">
        <v>2.9301181277212034E-2</v>
      </c>
      <c r="F430" s="250">
        <v>23</v>
      </c>
      <c r="G430" s="251">
        <f>(SUM(E430:E436)+F430*E436)</f>
        <v>0.87341512096629437</v>
      </c>
    </row>
    <row r="431" spans="1:7" ht="15.6" x14ac:dyDescent="0.3">
      <c r="A431" s="229" t="s">
        <v>95</v>
      </c>
      <c r="B431" s="230">
        <v>2045</v>
      </c>
      <c r="C431" s="229" t="s">
        <v>596</v>
      </c>
      <c r="D431" s="229">
        <v>0.94916595320200103</v>
      </c>
      <c r="E431" s="229">
        <v>2.9249845445996077E-2</v>
      </c>
      <c r="F431" s="250">
        <v>24</v>
      </c>
      <c r="G431" s="251">
        <f>(SUM(E431:E436)+F431*E436)</f>
        <v>0.87320720752056846</v>
      </c>
    </row>
    <row r="432" spans="1:7" ht="15.6" x14ac:dyDescent="0.3">
      <c r="A432" s="229" t="s">
        <v>95</v>
      </c>
      <c r="B432" s="230">
        <v>2046</v>
      </c>
      <c r="C432" s="229" t="s">
        <v>597</v>
      </c>
      <c r="D432" s="229">
        <v>0.94899142508347778</v>
      </c>
      <c r="E432" s="229">
        <v>2.9205702970862862E-2</v>
      </c>
      <c r="F432" s="250">
        <v>25</v>
      </c>
      <c r="G432" s="251">
        <f>(SUM(E432:E436)+F432*E436)</f>
        <v>0.87305062990605831</v>
      </c>
    </row>
    <row r="433" spans="1:7" ht="15.6" x14ac:dyDescent="0.3">
      <c r="A433" s="229" t="s">
        <v>95</v>
      </c>
      <c r="B433" s="230">
        <v>2047</v>
      </c>
      <c r="C433" s="229" t="s">
        <v>598</v>
      </c>
      <c r="D433" s="229">
        <v>0.94884996841711722</v>
      </c>
      <c r="E433" s="229">
        <v>2.916972129027913E-2</v>
      </c>
      <c r="F433" s="250">
        <v>26</v>
      </c>
      <c r="G433" s="251">
        <f>(SUM(E433:E436)+F433*E436)</f>
        <v>0.87293819476668155</v>
      </c>
    </row>
    <row r="434" spans="1:7" ht="15.6" x14ac:dyDescent="0.3">
      <c r="A434" s="229" t="s">
        <v>95</v>
      </c>
      <c r="B434" s="230">
        <v>2048</v>
      </c>
      <c r="C434" s="229" t="s">
        <v>599</v>
      </c>
      <c r="D434" s="229">
        <v>0.94873459752379297</v>
      </c>
      <c r="E434" s="229">
        <v>2.9137986669294468E-2</v>
      </c>
      <c r="F434" s="250">
        <v>27</v>
      </c>
      <c r="G434" s="251">
        <f>(SUM(E434:E436)+F434*E436)</f>
        <v>0.87286174130788829</v>
      </c>
    </row>
    <row r="435" spans="1:7" ht="15.6" x14ac:dyDescent="0.3">
      <c r="A435" s="229" t="s">
        <v>95</v>
      </c>
      <c r="B435" s="230">
        <v>2049</v>
      </c>
      <c r="C435" s="229" t="s">
        <v>600</v>
      </c>
      <c r="D435" s="229">
        <v>0.94863925384529746</v>
      </c>
      <c r="E435" s="229">
        <v>2.9112255356985955E-2</v>
      </c>
      <c r="F435" s="250">
        <v>28</v>
      </c>
      <c r="G435" s="251">
        <f>(SUM(E435:E436)+F435*E436)</f>
        <v>0.87281702247007986</v>
      </c>
    </row>
    <row r="436" spans="1:7" ht="15.6" x14ac:dyDescent="0.3">
      <c r="A436" s="229" t="s">
        <v>95</v>
      </c>
      <c r="B436" s="230">
        <v>2050</v>
      </c>
      <c r="C436" s="229" t="s">
        <v>601</v>
      </c>
      <c r="D436" s="229">
        <v>0.94856228913520935</v>
      </c>
      <c r="E436" s="229">
        <v>2.9093267831485997E-2</v>
      </c>
      <c r="F436" s="250">
        <v>29</v>
      </c>
      <c r="G436" s="251">
        <f>(SUM(E436:E436)+F436*E436)</f>
        <v>0.87279803494457997</v>
      </c>
    </row>
    <row r="437" spans="1:7" ht="15.6" x14ac:dyDescent="0.3">
      <c r="A437" s="229" t="s">
        <v>96</v>
      </c>
      <c r="B437" s="230">
        <v>2017</v>
      </c>
      <c r="C437" s="229" t="s">
        <v>602</v>
      </c>
      <c r="D437" s="229">
        <v>0.9963048030398135</v>
      </c>
      <c r="E437" s="229">
        <v>4.3313937610580659E-2</v>
      </c>
      <c r="F437" s="252">
        <v>0</v>
      </c>
      <c r="G437" s="251">
        <f>(SUM(E437:E466))</f>
        <v>0.99101509827497825</v>
      </c>
    </row>
    <row r="438" spans="1:7" ht="15.6" x14ac:dyDescent="0.3">
      <c r="A438" s="229" t="s">
        <v>96</v>
      </c>
      <c r="B438" s="230">
        <v>2018</v>
      </c>
      <c r="C438" s="229" t="s">
        <v>603</v>
      </c>
      <c r="D438" s="229">
        <v>0.9950871268434518</v>
      </c>
      <c r="E438" s="229">
        <v>4.2331739557551151E-2</v>
      </c>
      <c r="F438" s="250">
        <v>0</v>
      </c>
      <c r="G438" s="251">
        <f>(SUM(E438:E467))</f>
        <v>0.97572517737202524</v>
      </c>
    </row>
    <row r="439" spans="1:7" ht="15.6" x14ac:dyDescent="0.3">
      <c r="A439" s="229" t="s">
        <v>96</v>
      </c>
      <c r="B439" s="230">
        <v>2019</v>
      </c>
      <c r="C439" s="229" t="s">
        <v>604</v>
      </c>
      <c r="D439" s="229">
        <v>0.99375794348441704</v>
      </c>
      <c r="E439" s="229">
        <v>4.1282876260973211E-2</v>
      </c>
      <c r="F439" s="250">
        <v>0</v>
      </c>
      <c r="G439" s="251">
        <f>(SUM(E439:E468))</f>
        <v>0.96135422052080899</v>
      </c>
    </row>
    <row r="440" spans="1:7" ht="15.6" x14ac:dyDescent="0.3">
      <c r="A440" s="229" t="s">
        <v>96</v>
      </c>
      <c r="B440" s="230">
        <v>2020</v>
      </c>
      <c r="C440" s="229" t="s">
        <v>605</v>
      </c>
      <c r="D440" s="229">
        <v>0.99208652349500837</v>
      </c>
      <c r="E440" s="229">
        <v>4.0188329613321076E-2</v>
      </c>
      <c r="F440" s="250">
        <v>0</v>
      </c>
      <c r="G440" s="251">
        <f>(SUM(E440:E469))</f>
        <v>0.94797872865648847</v>
      </c>
    </row>
    <row r="441" spans="1:7" ht="15.6" x14ac:dyDescent="0.3">
      <c r="A441" s="229" t="s">
        <v>96</v>
      </c>
      <c r="B441" s="230">
        <v>2021</v>
      </c>
      <c r="C441" s="229" t="s">
        <v>606</v>
      </c>
      <c r="D441" s="229">
        <v>0.98999832579126223</v>
      </c>
      <c r="E441" s="229">
        <v>3.914658193874275E-2</v>
      </c>
      <c r="F441" s="250">
        <v>0</v>
      </c>
      <c r="G441" s="251">
        <f>(SUM(E441:E470))</f>
        <v>0.93565285469592929</v>
      </c>
    </row>
    <row r="442" spans="1:7" ht="15.6" x14ac:dyDescent="0.3">
      <c r="A442" s="229" t="s">
        <v>96</v>
      </c>
      <c r="B442" s="230">
        <v>2022</v>
      </c>
      <c r="C442" s="229" t="s">
        <v>607</v>
      </c>
      <c r="D442" s="229">
        <v>0.98747808111100577</v>
      </c>
      <c r="E442" s="229">
        <v>3.8168016627138833E-2</v>
      </c>
      <c r="F442" s="250">
        <v>1</v>
      </c>
      <c r="G442" s="251">
        <f>(SUM(E442:E470)+F442*E470)</f>
        <v>0.92436872840994844</v>
      </c>
    </row>
    <row r="443" spans="1:7" ht="15.6" x14ac:dyDescent="0.3">
      <c r="A443" s="229" t="s">
        <v>96</v>
      </c>
      <c r="B443" s="230">
        <v>2023</v>
      </c>
      <c r="C443" s="229" t="s">
        <v>608</v>
      </c>
      <c r="D443" s="229">
        <v>0.9845458074959279</v>
      </c>
      <c r="E443" s="229">
        <v>3.7246941368361881E-2</v>
      </c>
      <c r="F443" s="250">
        <v>2</v>
      </c>
      <c r="G443" s="251">
        <f>(SUM(E443:E470)+F443*E470)</f>
        <v>0.91406316743557159</v>
      </c>
    </row>
    <row r="444" spans="1:7" ht="15.6" x14ac:dyDescent="0.3">
      <c r="A444" s="229" t="s">
        <v>96</v>
      </c>
      <c r="B444" s="230">
        <v>2024</v>
      </c>
      <c r="C444" s="229" t="s">
        <v>609</v>
      </c>
      <c r="D444" s="229">
        <v>0.98122779313638142</v>
      </c>
      <c r="E444" s="229">
        <v>3.6390452727865237E-2</v>
      </c>
      <c r="F444" s="250">
        <v>3</v>
      </c>
      <c r="G444" s="251">
        <f>(SUM(E444:E470)+F444*E470)</f>
        <v>0.90467868171997134</v>
      </c>
    </row>
    <row r="445" spans="1:7" ht="15.6" x14ac:dyDescent="0.3">
      <c r="A445" s="229" t="s">
        <v>96</v>
      </c>
      <c r="B445" s="230">
        <v>2025</v>
      </c>
      <c r="C445" s="229" t="s">
        <v>610</v>
      </c>
      <c r="D445" s="229">
        <v>0.97754789882550741</v>
      </c>
      <c r="E445" s="229">
        <v>3.5604721221601153E-2</v>
      </c>
      <c r="F445" s="250">
        <v>4</v>
      </c>
      <c r="G445" s="251">
        <f>(SUM(E445:E470)+F445*E470)</f>
        <v>0.89615068464486802</v>
      </c>
    </row>
    <row r="446" spans="1:7" ht="15.6" x14ac:dyDescent="0.3">
      <c r="A446" s="229" t="s">
        <v>96</v>
      </c>
      <c r="B446" s="230">
        <v>2026</v>
      </c>
      <c r="C446" s="229" t="s">
        <v>611</v>
      </c>
      <c r="D446" s="229">
        <v>0.97450374536702211</v>
      </c>
      <c r="E446" s="229">
        <v>3.4818656197334603E-2</v>
      </c>
      <c r="F446" s="250">
        <v>5</v>
      </c>
      <c r="G446" s="251">
        <f>(SUM(E446:E470)+F446*E470)</f>
        <v>0.88840841907602885</v>
      </c>
    </row>
    <row r="447" spans="1:7" ht="15.6" x14ac:dyDescent="0.3">
      <c r="A447" s="229" t="s">
        <v>96</v>
      </c>
      <c r="B447" s="230">
        <v>2027</v>
      </c>
      <c r="C447" s="229" t="s">
        <v>612</v>
      </c>
      <c r="D447" s="229">
        <v>0.97164350233495089</v>
      </c>
      <c r="E447" s="229">
        <v>3.4073783455294784E-2</v>
      </c>
      <c r="F447" s="250">
        <v>6</v>
      </c>
      <c r="G447" s="251">
        <f>(SUM(E447:E470)+F447*E470)</f>
        <v>0.88145221853145594</v>
      </c>
    </row>
    <row r="448" spans="1:7" ht="15.6" x14ac:dyDescent="0.3">
      <c r="A448" s="229" t="s">
        <v>96</v>
      </c>
      <c r="B448" s="230">
        <v>2028</v>
      </c>
      <c r="C448" s="229" t="s">
        <v>613</v>
      </c>
      <c r="D448" s="229">
        <v>0.96898527080045993</v>
      </c>
      <c r="E448" s="229">
        <v>3.3386850013709723E-2</v>
      </c>
      <c r="F448" s="250">
        <v>7</v>
      </c>
      <c r="G448" s="251">
        <f>(SUM(E448:E470)+F448*E470)</f>
        <v>0.87524089072892297</v>
      </c>
    </row>
    <row r="449" spans="1:7" ht="15.6" x14ac:dyDescent="0.3">
      <c r="A449" s="229" t="s">
        <v>96</v>
      </c>
      <c r="B449" s="230">
        <v>2029</v>
      </c>
      <c r="C449" s="229" t="s">
        <v>614</v>
      </c>
      <c r="D449" s="229">
        <v>0.96653189904998882</v>
      </c>
      <c r="E449" s="229">
        <v>3.275501624163954E-2</v>
      </c>
      <c r="F449" s="250">
        <v>8</v>
      </c>
      <c r="G449" s="251">
        <f>(SUM(E449:E470)+F449*E470)</f>
        <v>0.8697164963679751</v>
      </c>
    </row>
    <row r="450" spans="1:7" ht="15.6" x14ac:dyDescent="0.3">
      <c r="A450" s="229" t="s">
        <v>96</v>
      </c>
      <c r="B450" s="230">
        <v>2030</v>
      </c>
      <c r="C450" s="229" t="s">
        <v>615</v>
      </c>
      <c r="D450" s="229">
        <v>0.96427623615593505</v>
      </c>
      <c r="E450" s="229">
        <v>3.2180046702478177E-2</v>
      </c>
      <c r="F450" s="250">
        <v>9</v>
      </c>
      <c r="G450" s="251">
        <f>(SUM(E450:E470)+F450*E470)</f>
        <v>0.86482393577909744</v>
      </c>
    </row>
    <row r="451" spans="1:7" ht="15.6" x14ac:dyDescent="0.3">
      <c r="A451" s="229" t="s">
        <v>96</v>
      </c>
      <c r="B451" s="230">
        <v>2031</v>
      </c>
      <c r="C451" s="229" t="s">
        <v>616</v>
      </c>
      <c r="D451" s="229">
        <v>0.96220898419932799</v>
      </c>
      <c r="E451" s="229">
        <v>3.1653984530408408E-2</v>
      </c>
      <c r="F451" s="250">
        <v>10</v>
      </c>
      <c r="G451" s="251">
        <f>(SUM(E451:E470)+F451*E470)</f>
        <v>0.86050634472938103</v>
      </c>
    </row>
    <row r="452" spans="1:7" ht="15.6" x14ac:dyDescent="0.3">
      <c r="A452" s="229" t="s">
        <v>96</v>
      </c>
      <c r="B452" s="230">
        <v>2032</v>
      </c>
      <c r="C452" s="229" t="s">
        <v>617</v>
      </c>
      <c r="D452" s="229">
        <v>0.96032319713349823</v>
      </c>
      <c r="E452" s="229">
        <v>3.1177607945796548E-2</v>
      </c>
      <c r="F452" s="250">
        <v>11</v>
      </c>
      <c r="G452" s="251">
        <f>(SUM(E452:E470)+F452*E470)</f>
        <v>0.85671481585173448</v>
      </c>
    </row>
    <row r="453" spans="1:7" ht="15.6" x14ac:dyDescent="0.3">
      <c r="A453" s="229" t="s">
        <v>96</v>
      </c>
      <c r="B453" s="230">
        <v>2033</v>
      </c>
      <c r="C453" s="229" t="s">
        <v>618</v>
      </c>
      <c r="D453" s="229">
        <v>0.9586153210690872</v>
      </c>
      <c r="E453" s="229">
        <v>3.0749139738975334E-2</v>
      </c>
      <c r="F453" s="250">
        <v>12</v>
      </c>
      <c r="G453" s="251">
        <f>(SUM(E453:E470)+F453*E470)</f>
        <v>0.85339966355869978</v>
      </c>
    </row>
    <row r="454" spans="1:7" ht="15.6" x14ac:dyDescent="0.3">
      <c r="A454" s="229" t="s">
        <v>96</v>
      </c>
      <c r="B454" s="230">
        <v>2034</v>
      </c>
      <c r="C454" s="229" t="s">
        <v>619</v>
      </c>
      <c r="D454" s="229">
        <v>0.9570723757264461</v>
      </c>
      <c r="E454" s="229">
        <v>3.0360464610605185E-2</v>
      </c>
      <c r="F454" s="250">
        <v>13</v>
      </c>
      <c r="G454" s="251">
        <f>(SUM(E454:E470)+F454*E470)</f>
        <v>0.85051297947248627</v>
      </c>
    </row>
    <row r="455" spans="1:7" ht="15.6" x14ac:dyDescent="0.3">
      <c r="A455" s="229" t="s">
        <v>96</v>
      </c>
      <c r="B455" s="230">
        <v>2035</v>
      </c>
      <c r="C455" s="229" t="s">
        <v>620</v>
      </c>
      <c r="D455" s="229">
        <v>0.95569332325770784</v>
      </c>
      <c r="E455" s="229">
        <v>3.0016998693575655E-2</v>
      </c>
      <c r="F455" s="250">
        <v>14</v>
      </c>
      <c r="G455" s="251">
        <f>(SUM(E455:E470)+F455*E470)</f>
        <v>0.84801497051464292</v>
      </c>
    </row>
    <row r="456" spans="1:7" ht="15.6" x14ac:dyDescent="0.3">
      <c r="A456" s="229" t="s">
        <v>96</v>
      </c>
      <c r="B456" s="230">
        <v>2036</v>
      </c>
      <c r="C456" s="229" t="s">
        <v>621</v>
      </c>
      <c r="D456" s="229">
        <v>0.95446445095515065</v>
      </c>
      <c r="E456" s="229">
        <v>2.970703069846601E-2</v>
      </c>
      <c r="F456" s="250">
        <v>15</v>
      </c>
      <c r="G456" s="251">
        <f>(SUM(E456:E470)+F456*E470)</f>
        <v>0.84586042747382906</v>
      </c>
    </row>
    <row r="457" spans="1:7" ht="15.6" x14ac:dyDescent="0.3">
      <c r="A457" s="229" t="s">
        <v>96</v>
      </c>
      <c r="B457" s="230">
        <v>2037</v>
      </c>
      <c r="C457" s="229" t="s">
        <v>622</v>
      </c>
      <c r="D457" s="229">
        <v>0.9533857944980858</v>
      </c>
      <c r="E457" s="229">
        <v>2.9435411968541651E-2</v>
      </c>
      <c r="F457" s="250">
        <v>16</v>
      </c>
      <c r="G457" s="251">
        <f>(SUM(E457:E470)+F457*E470)</f>
        <v>0.84401585242812494</v>
      </c>
    </row>
    <row r="458" spans="1:7" ht="15.6" x14ac:dyDescent="0.3">
      <c r="A458" s="229" t="s">
        <v>96</v>
      </c>
      <c r="B458" s="230">
        <v>2038</v>
      </c>
      <c r="C458" s="229" t="s">
        <v>623</v>
      </c>
      <c r="D458" s="229">
        <v>0.95243857227777584</v>
      </c>
      <c r="E458" s="229">
        <v>2.9195150169489779E-2</v>
      </c>
      <c r="F458" s="250">
        <v>17</v>
      </c>
      <c r="G458" s="251">
        <f>(SUM(E458:E470)+F458*E470)</f>
        <v>0.84244289611234513</v>
      </c>
    </row>
    <row r="459" spans="1:7" ht="15.6" x14ac:dyDescent="0.3">
      <c r="A459" s="229" t="s">
        <v>96</v>
      </c>
      <c r="B459" s="230">
        <v>2039</v>
      </c>
      <c r="C459" s="229" t="s">
        <v>624</v>
      </c>
      <c r="D459" s="229">
        <v>0.95161791788035632</v>
      </c>
      <c r="E459" s="229">
        <v>2.8982982438955744E-2</v>
      </c>
      <c r="F459" s="250">
        <v>18</v>
      </c>
      <c r="G459" s="251">
        <f>(SUM(E459:E470)+F459*E470)</f>
        <v>0.84111020159561711</v>
      </c>
    </row>
    <row r="460" spans="1:7" ht="15.6" x14ac:dyDescent="0.3">
      <c r="A460" s="229" t="s">
        <v>96</v>
      </c>
      <c r="B460" s="230">
        <v>2040</v>
      </c>
      <c r="C460" s="229" t="s">
        <v>625</v>
      </c>
      <c r="D460" s="229">
        <v>0.95091162696661413</v>
      </c>
      <c r="E460" s="229">
        <v>2.8798368303354374E-2</v>
      </c>
      <c r="F460" s="250">
        <v>19</v>
      </c>
      <c r="G460" s="251">
        <f>(SUM(E460:E470)+F460*E470)</f>
        <v>0.8399896748094231</v>
      </c>
    </row>
    <row r="461" spans="1:7" ht="15.6" x14ac:dyDescent="0.3">
      <c r="A461" s="229" t="s">
        <v>96</v>
      </c>
      <c r="B461" s="230">
        <v>2041</v>
      </c>
      <c r="C461" s="229" t="s">
        <v>626</v>
      </c>
      <c r="D461" s="229">
        <v>0.9503114495803564</v>
      </c>
      <c r="E461" s="229">
        <v>2.8638384841159579E-2</v>
      </c>
      <c r="F461" s="250">
        <v>20</v>
      </c>
      <c r="G461" s="251">
        <f>(SUM(E461:E470)+F461*E470)</f>
        <v>0.83905376215883076</v>
      </c>
    </row>
    <row r="462" spans="1:7" ht="15.6" x14ac:dyDescent="0.3">
      <c r="A462" s="229" t="s">
        <v>96</v>
      </c>
      <c r="B462" s="230">
        <v>2042</v>
      </c>
      <c r="C462" s="229" t="s">
        <v>627</v>
      </c>
      <c r="D462" s="229">
        <v>0.94979829443893882</v>
      </c>
      <c r="E462" s="229">
        <v>2.8497435543039063E-2</v>
      </c>
      <c r="F462" s="250">
        <v>21</v>
      </c>
      <c r="G462" s="251">
        <f>(SUM(E462:E470)+F462*E470)</f>
        <v>0.8382778329704329</v>
      </c>
    </row>
    <row r="463" spans="1:7" ht="15.6" x14ac:dyDescent="0.3">
      <c r="A463" s="229" t="s">
        <v>96</v>
      </c>
      <c r="B463" s="230">
        <v>2043</v>
      </c>
      <c r="C463" s="229" t="s">
        <v>628</v>
      </c>
      <c r="D463" s="229">
        <v>0.94936932776871763</v>
      </c>
      <c r="E463" s="229">
        <v>2.8374803199958609E-2</v>
      </c>
      <c r="F463" s="250">
        <v>22</v>
      </c>
      <c r="G463" s="251">
        <f>(SUM(E463:E470)+F463*E470)</f>
        <v>0.83764285308015562</v>
      </c>
    </row>
    <row r="464" spans="1:7" ht="15.6" x14ac:dyDescent="0.3">
      <c r="A464" s="229" t="s">
        <v>96</v>
      </c>
      <c r="B464" s="230">
        <v>2044</v>
      </c>
      <c r="C464" s="229" t="s">
        <v>629</v>
      </c>
      <c r="D464" s="229">
        <v>0.94901352974199338</v>
      </c>
      <c r="E464" s="229">
        <v>2.8269923490119184E-2</v>
      </c>
      <c r="F464" s="250">
        <v>23</v>
      </c>
      <c r="G464" s="251">
        <f>(SUM(E464:E470)+F464*E470)</f>
        <v>0.83713050553295876</v>
      </c>
    </row>
    <row r="465" spans="1:7" ht="15.6" x14ac:dyDescent="0.3">
      <c r="A465" s="229" t="s">
        <v>96</v>
      </c>
      <c r="B465" s="230">
        <v>2045</v>
      </c>
      <c r="C465" s="229" t="s">
        <v>630</v>
      </c>
      <c r="D465" s="229">
        <v>0.94871593491597628</v>
      </c>
      <c r="E465" s="229">
        <v>2.8175268642582244E-2</v>
      </c>
      <c r="F465" s="250">
        <v>24</v>
      </c>
      <c r="G465" s="251">
        <f>(SUM(E465:E470)+F465*E470)</f>
        <v>0.83672303769560152</v>
      </c>
    </row>
    <row r="466" spans="1:7" ht="15.6" x14ac:dyDescent="0.3">
      <c r="A466" s="229" t="s">
        <v>96</v>
      </c>
      <c r="B466" s="230">
        <v>2046</v>
      </c>
      <c r="C466" s="229" t="s">
        <v>631</v>
      </c>
      <c r="D466" s="229">
        <v>0.94847138153664756</v>
      </c>
      <c r="E466" s="229">
        <v>2.8094193923358182E-2</v>
      </c>
      <c r="F466" s="250">
        <v>25</v>
      </c>
      <c r="G466" s="251">
        <f>(SUM(E466:E470)+F466*E470)</f>
        <v>0.83641022470578108</v>
      </c>
    </row>
    <row r="467" spans="1:7" ht="15.6" x14ac:dyDescent="0.3">
      <c r="A467" s="229" t="s">
        <v>96</v>
      </c>
      <c r="B467" s="230">
        <v>2047</v>
      </c>
      <c r="C467" s="229" t="s">
        <v>632</v>
      </c>
      <c r="D467" s="229">
        <v>0.94826961268547227</v>
      </c>
      <c r="E467" s="229">
        <v>2.8024016707627709E-2</v>
      </c>
      <c r="F467" s="250">
        <v>26</v>
      </c>
      <c r="G467" s="251">
        <f>(SUM(E467:E470)+F467*E470)</f>
        <v>0.83617848643518466</v>
      </c>
    </row>
    <row r="468" spans="1:7" ht="15.6" x14ac:dyDescent="0.3">
      <c r="A468" s="229" t="s">
        <v>96</v>
      </c>
      <c r="B468" s="230">
        <v>2048</v>
      </c>
      <c r="C468" s="229" t="s">
        <v>633</v>
      </c>
      <c r="D468" s="229">
        <v>0.94810312730372859</v>
      </c>
      <c r="E468" s="229">
        <v>2.7960782706335011E-2</v>
      </c>
      <c r="F468" s="250">
        <v>27</v>
      </c>
      <c r="G468" s="251">
        <f>(SUM(E468:E470)+F468*E470)</f>
        <v>0.83601692538031891</v>
      </c>
    </row>
    <row r="469" spans="1:7" ht="15.6" x14ac:dyDescent="0.3">
      <c r="A469" s="229" t="s">
        <v>96</v>
      </c>
      <c r="B469" s="230">
        <v>2049</v>
      </c>
      <c r="C469" s="229" t="s">
        <v>634</v>
      </c>
      <c r="D469" s="229">
        <v>0.94796475326026652</v>
      </c>
      <c r="E469" s="229">
        <v>2.7907384396652662E-2</v>
      </c>
      <c r="F469" s="250">
        <v>28</v>
      </c>
      <c r="G469" s="251">
        <f>(SUM(E469:E470)+F469*E470)</f>
        <v>0.83591859832674564</v>
      </c>
    </row>
    <row r="470" spans="1:7" ht="15.6" x14ac:dyDescent="0.3">
      <c r="A470" s="229" t="s">
        <v>96</v>
      </c>
      <c r="B470" s="230">
        <v>2050</v>
      </c>
      <c r="C470" s="229" t="s">
        <v>635</v>
      </c>
      <c r="D470" s="229">
        <v>0.94785015960221086</v>
      </c>
      <c r="E470" s="229">
        <v>2.7862455652761828E-2</v>
      </c>
      <c r="F470" s="250">
        <v>29</v>
      </c>
      <c r="G470" s="251">
        <f>(SUM(E470:E470)+F470*E470)</f>
        <v>0.83587366958285481</v>
      </c>
    </row>
    <row r="471" spans="1:7" ht="15.6" x14ac:dyDescent="0.3">
      <c r="A471" s="229" t="s">
        <v>97</v>
      </c>
      <c r="B471" s="230">
        <v>2017</v>
      </c>
      <c r="C471" s="229" t="s">
        <v>636</v>
      </c>
      <c r="D471" s="229">
        <v>0.99635781135006785</v>
      </c>
      <c r="E471" s="229">
        <v>4.2940667805164354E-2</v>
      </c>
      <c r="F471" s="252">
        <v>0</v>
      </c>
      <c r="G471" s="251">
        <f>(SUM(E471:E500))</f>
        <v>0.98180810623056303</v>
      </c>
    </row>
    <row r="472" spans="1:7" ht="15.6" x14ac:dyDescent="0.3">
      <c r="A472" s="229" t="s">
        <v>97</v>
      </c>
      <c r="B472" s="230">
        <v>2018</v>
      </c>
      <c r="C472" s="229" t="s">
        <v>637</v>
      </c>
      <c r="D472" s="229">
        <v>0.99497380340414521</v>
      </c>
      <c r="E472" s="229">
        <v>4.1799389631859023E-2</v>
      </c>
      <c r="F472" s="250">
        <v>0</v>
      </c>
      <c r="G472" s="251">
        <f>(SUM(E472:E501))</f>
        <v>0.96743478357666468</v>
      </c>
    </row>
    <row r="473" spans="1:7" ht="15.6" x14ac:dyDescent="0.3">
      <c r="A473" s="229" t="s">
        <v>97</v>
      </c>
      <c r="B473" s="230">
        <v>2019</v>
      </c>
      <c r="C473" s="229" t="s">
        <v>638</v>
      </c>
      <c r="D473" s="229">
        <v>0.99350873152739716</v>
      </c>
      <c r="E473" s="229">
        <v>4.0582927516268179E-2</v>
      </c>
      <c r="F473" s="250">
        <v>0</v>
      </c>
      <c r="G473" s="251">
        <f>(SUM(E473:E502))</f>
        <v>0.95416592325098504</v>
      </c>
    </row>
    <row r="474" spans="1:7" ht="15.6" x14ac:dyDescent="0.3">
      <c r="A474" s="229" t="s">
        <v>97</v>
      </c>
      <c r="B474" s="230">
        <v>2020</v>
      </c>
      <c r="C474" s="229" t="s">
        <v>639</v>
      </c>
      <c r="D474" s="229">
        <v>0.99165276676092284</v>
      </c>
      <c r="E474" s="229">
        <v>3.940269829370615E-2</v>
      </c>
      <c r="F474" s="250">
        <v>0</v>
      </c>
      <c r="G474" s="251">
        <f>(SUM(E474:E503))</f>
        <v>0.94208403166183285</v>
      </c>
    </row>
    <row r="475" spans="1:7" ht="15.6" x14ac:dyDescent="0.3">
      <c r="A475" s="229" t="s">
        <v>97</v>
      </c>
      <c r="B475" s="230">
        <v>2021</v>
      </c>
      <c r="C475" s="229" t="s">
        <v>640</v>
      </c>
      <c r="D475" s="229">
        <v>0.98932141332939116</v>
      </c>
      <c r="E475" s="229">
        <v>3.8268665072258588E-2</v>
      </c>
      <c r="F475" s="250">
        <v>0</v>
      </c>
      <c r="G475" s="251">
        <f>(SUM(E475:E504))</f>
        <v>0.93115686268480236</v>
      </c>
    </row>
    <row r="476" spans="1:7" ht="15.6" x14ac:dyDescent="0.3">
      <c r="A476" s="229" t="s">
        <v>97</v>
      </c>
      <c r="B476" s="230">
        <v>2022</v>
      </c>
      <c r="C476" s="229" t="s">
        <v>641</v>
      </c>
      <c r="D476" s="229">
        <v>0.98650955841238841</v>
      </c>
      <c r="E476" s="229">
        <v>3.7242381244207451E-2</v>
      </c>
      <c r="F476" s="250">
        <v>1</v>
      </c>
      <c r="G476" s="251">
        <f>(SUM(E476:E504)+F476*E504)</f>
        <v>0.92136372692921942</v>
      </c>
    </row>
    <row r="477" spans="1:7" ht="15.6" x14ac:dyDescent="0.3">
      <c r="A477" s="229" t="s">
        <v>97</v>
      </c>
      <c r="B477" s="230">
        <v>2023</v>
      </c>
      <c r="C477" s="229" t="s">
        <v>642</v>
      </c>
      <c r="D477" s="229">
        <v>0.98326961710548877</v>
      </c>
      <c r="E477" s="229">
        <v>3.6290182466944737E-2</v>
      </c>
      <c r="F477" s="250">
        <v>2</v>
      </c>
      <c r="G477" s="251">
        <f>(SUM(E477:E504)+F477*E504)</f>
        <v>0.91259687500168762</v>
      </c>
    </row>
    <row r="478" spans="1:7" ht="15.6" x14ac:dyDescent="0.3">
      <c r="A478" s="229" t="s">
        <v>97</v>
      </c>
      <c r="B478" s="230">
        <v>2024</v>
      </c>
      <c r="C478" s="229" t="s">
        <v>643</v>
      </c>
      <c r="D478" s="229">
        <v>0.9796362026122819</v>
      </c>
      <c r="E478" s="229">
        <v>3.5533749552830153E-2</v>
      </c>
      <c r="F478" s="250">
        <v>3</v>
      </c>
      <c r="G478" s="251">
        <f>(SUM(E478:E504)+F478*E504)</f>
        <v>0.90478222185141854</v>
      </c>
    </row>
    <row r="479" spans="1:7" ht="15.6" x14ac:dyDescent="0.3">
      <c r="A479" s="229" t="s">
        <v>97</v>
      </c>
      <c r="B479" s="230">
        <v>2025</v>
      </c>
      <c r="C479" s="229" t="s">
        <v>644</v>
      </c>
      <c r="D479" s="229">
        <v>0.97564147132302614</v>
      </c>
      <c r="E479" s="229">
        <v>3.4726716644779831E-2</v>
      </c>
      <c r="F479" s="250">
        <v>4</v>
      </c>
      <c r="G479" s="251">
        <f>(SUM(E479:E504)+F479*E504)</f>
        <v>0.897724001615264</v>
      </c>
    </row>
    <row r="480" spans="1:7" ht="15.6" x14ac:dyDescent="0.3">
      <c r="A480" s="229" t="s">
        <v>97</v>
      </c>
      <c r="B480" s="230">
        <v>2026</v>
      </c>
      <c r="C480" s="229" t="s">
        <v>645</v>
      </c>
      <c r="D480" s="229">
        <v>0.97245725528540095</v>
      </c>
      <c r="E480" s="229">
        <v>3.3953985686422612E-2</v>
      </c>
      <c r="F480" s="250">
        <v>5</v>
      </c>
      <c r="G480" s="251">
        <f>(SUM(E480:E504)+F480*E504)</f>
        <v>0.89147281428715996</v>
      </c>
    </row>
    <row r="481" spans="1:7" ht="15.6" x14ac:dyDescent="0.3">
      <c r="A481" s="229" t="s">
        <v>97</v>
      </c>
      <c r="B481" s="230">
        <v>2027</v>
      </c>
      <c r="C481" s="229" t="s">
        <v>646</v>
      </c>
      <c r="D481" s="229">
        <v>0.96957681933955908</v>
      </c>
      <c r="E481" s="229">
        <v>3.3250637217944662E-2</v>
      </c>
      <c r="F481" s="250">
        <v>6</v>
      </c>
      <c r="G481" s="251">
        <f>(SUM(E481:E504)+F481*E504)</f>
        <v>0.88599435791741277</v>
      </c>
    </row>
    <row r="482" spans="1:7" ht="15.6" x14ac:dyDescent="0.3">
      <c r="A482" s="229" t="s">
        <v>97</v>
      </c>
      <c r="B482" s="230">
        <v>2028</v>
      </c>
      <c r="C482" s="229" t="s">
        <v>647</v>
      </c>
      <c r="D482" s="229">
        <v>0.96698697789002641</v>
      </c>
      <c r="E482" s="229">
        <v>3.2627736238872912E-2</v>
      </c>
      <c r="F482" s="250">
        <v>7</v>
      </c>
      <c r="G482" s="251">
        <f>(SUM(E482:E504)+F482*E504)</f>
        <v>0.88121925001614387</v>
      </c>
    </row>
    <row r="483" spans="1:7" ht="15.6" x14ac:dyDescent="0.3">
      <c r="A483" s="229" t="s">
        <v>97</v>
      </c>
      <c r="B483" s="230">
        <v>2029</v>
      </c>
      <c r="C483" s="229" t="s">
        <v>648</v>
      </c>
      <c r="D483" s="229">
        <v>0.96465311560589495</v>
      </c>
      <c r="E483" s="229">
        <v>3.2068841248057943E-2</v>
      </c>
      <c r="F483" s="250">
        <v>8</v>
      </c>
      <c r="G483" s="251">
        <f>(SUM(E483:E504)+F483*E504)</f>
        <v>0.87706704309394656</v>
      </c>
    </row>
    <row r="484" spans="1:7" ht="15.6" x14ac:dyDescent="0.3">
      <c r="A484" s="229" t="s">
        <v>97</v>
      </c>
      <c r="B484" s="230">
        <v>2030</v>
      </c>
      <c r="C484" s="229" t="s">
        <v>649</v>
      </c>
      <c r="D484" s="229">
        <v>0.96255542106459713</v>
      </c>
      <c r="E484" s="229">
        <v>3.1579252331606932E-2</v>
      </c>
      <c r="F484" s="250">
        <v>9</v>
      </c>
      <c r="G484" s="251">
        <f>(SUM(E484:E504)+F484*E504)</f>
        <v>0.87347373116256433</v>
      </c>
    </row>
    <row r="485" spans="1:7" ht="15.6" x14ac:dyDescent="0.3">
      <c r="A485" s="229" t="s">
        <v>97</v>
      </c>
      <c r="B485" s="230">
        <v>2031</v>
      </c>
      <c r="C485" s="229" t="s">
        <v>650</v>
      </c>
      <c r="D485" s="229">
        <v>0.96067552361323105</v>
      </c>
      <c r="E485" s="229">
        <v>3.1150565147164879E-2</v>
      </c>
      <c r="F485" s="250">
        <v>10</v>
      </c>
      <c r="G485" s="251">
        <f>(SUM(E485:E504)+F485*E504)</f>
        <v>0.8703700081476331</v>
      </c>
    </row>
    <row r="486" spans="1:7" ht="15.6" x14ac:dyDescent="0.3">
      <c r="A486" s="229" t="s">
        <v>97</v>
      </c>
      <c r="B486" s="230">
        <v>2032</v>
      </c>
      <c r="C486" s="229" t="s">
        <v>651</v>
      </c>
      <c r="D486" s="229">
        <v>0.95899638935715814</v>
      </c>
      <c r="E486" s="229">
        <v>3.0769330485389722E-2</v>
      </c>
      <c r="F486" s="250">
        <v>11</v>
      </c>
      <c r="G486" s="251">
        <f>(SUM(E486:E504)+F486*E504)</f>
        <v>0.86769497231714376</v>
      </c>
    </row>
    <row r="487" spans="1:7" ht="15.6" x14ac:dyDescent="0.3">
      <c r="A487" s="229" t="s">
        <v>97</v>
      </c>
      <c r="B487" s="230">
        <v>2033</v>
      </c>
      <c r="C487" s="229" t="s">
        <v>652</v>
      </c>
      <c r="D487" s="229">
        <v>0.95750236359311425</v>
      </c>
      <c r="E487" s="229">
        <v>3.0433940829369517E-2</v>
      </c>
      <c r="F487" s="250">
        <v>12</v>
      </c>
      <c r="G487" s="251">
        <f>(SUM(E487:E504)+F487*E504)</f>
        <v>0.86540117114842974</v>
      </c>
    </row>
    <row r="488" spans="1:7" ht="15.6" x14ac:dyDescent="0.3">
      <c r="A488" s="229" t="s">
        <v>97</v>
      </c>
      <c r="B488" s="230">
        <v>2034</v>
      </c>
      <c r="C488" s="229" t="s">
        <v>653</v>
      </c>
      <c r="D488" s="229">
        <v>0.95617864687673537</v>
      </c>
      <c r="E488" s="229">
        <v>3.0138130961150401E-2</v>
      </c>
      <c r="F488" s="250">
        <v>13</v>
      </c>
      <c r="G488" s="251">
        <f>(SUM(E488:E504)+F488*E504)</f>
        <v>0.86344275963573591</v>
      </c>
    </row>
    <row r="489" spans="1:7" ht="15.6" x14ac:dyDescent="0.3">
      <c r="A489" s="229" t="s">
        <v>97</v>
      </c>
      <c r="B489" s="230">
        <v>2035</v>
      </c>
      <c r="C489" s="229" t="s">
        <v>654</v>
      </c>
      <c r="D489" s="229">
        <v>0.95501564363008262</v>
      </c>
      <c r="E489" s="229">
        <v>2.9883565415782208E-2</v>
      </c>
      <c r="F489" s="250">
        <v>14</v>
      </c>
      <c r="G489" s="251">
        <f>(SUM(E489:E504)+F489*E504)</f>
        <v>0.86178015799126118</v>
      </c>
    </row>
    <row r="490" spans="1:7" ht="15.6" x14ac:dyDescent="0.3">
      <c r="A490" s="229" t="s">
        <v>97</v>
      </c>
      <c r="B490" s="230">
        <v>2036</v>
      </c>
      <c r="C490" s="229" t="s">
        <v>655</v>
      </c>
      <c r="D490" s="229">
        <v>0.95400003524511634</v>
      </c>
      <c r="E490" s="229">
        <v>2.9659801244375766E-2</v>
      </c>
      <c r="F490" s="250">
        <v>15</v>
      </c>
      <c r="G490" s="251">
        <f>(SUM(E490:E504)+F490*E504)</f>
        <v>0.86037212189215451</v>
      </c>
    </row>
    <row r="491" spans="1:7" ht="15.6" x14ac:dyDescent="0.3">
      <c r="A491" s="229" t="s">
        <v>97</v>
      </c>
      <c r="B491" s="230">
        <v>2037</v>
      </c>
      <c r="C491" s="229" t="s">
        <v>656</v>
      </c>
      <c r="D491" s="229">
        <v>0.95312342087030921</v>
      </c>
      <c r="E491" s="229">
        <v>2.9467726244796051E-2</v>
      </c>
      <c r="F491" s="250">
        <v>16</v>
      </c>
      <c r="G491" s="251">
        <f>(SUM(E491:E504)+F491*E504)</f>
        <v>0.85918784996445441</v>
      </c>
    </row>
    <row r="492" spans="1:7" ht="15.6" x14ac:dyDescent="0.3">
      <c r="A492" s="229" t="s">
        <v>97</v>
      </c>
      <c r="B492" s="230">
        <v>2038</v>
      </c>
      <c r="C492" s="229" t="s">
        <v>657</v>
      </c>
      <c r="D492" s="229">
        <v>0.95237123162389081</v>
      </c>
      <c r="E492" s="229">
        <v>2.9302883485901966E-2</v>
      </c>
      <c r="F492" s="250">
        <v>17</v>
      </c>
      <c r="G492" s="251">
        <f>(SUM(E492:E504)+F492*E504)</f>
        <v>0.85819565303633394</v>
      </c>
    </row>
    <row r="493" spans="1:7" ht="15.6" x14ac:dyDescent="0.3">
      <c r="A493" s="229" t="s">
        <v>97</v>
      </c>
      <c r="B493" s="230">
        <v>2039</v>
      </c>
      <c r="C493" s="229" t="s">
        <v>658</v>
      </c>
      <c r="D493" s="229">
        <v>0.95173151867868599</v>
      </c>
      <c r="E493" s="229">
        <v>2.9158976447280868E-2</v>
      </c>
      <c r="F493" s="250">
        <v>18</v>
      </c>
      <c r="G493" s="251">
        <f>(SUM(E493:E504)+F493*E504)</f>
        <v>0.85736829886710775</v>
      </c>
    </row>
    <row r="494" spans="1:7" ht="15.6" x14ac:dyDescent="0.3">
      <c r="A494" s="229" t="s">
        <v>97</v>
      </c>
      <c r="B494" s="230">
        <v>2040</v>
      </c>
      <c r="C494" s="229" t="s">
        <v>659</v>
      </c>
      <c r="D494" s="229">
        <v>0.95119435538381336</v>
      </c>
      <c r="E494" s="229">
        <v>2.9037603093255947E-2</v>
      </c>
      <c r="F494" s="250">
        <v>19</v>
      </c>
      <c r="G494" s="251">
        <f>(SUM(E494:E504)+F494*E504)</f>
        <v>0.85668485173650244</v>
      </c>
    </row>
    <row r="495" spans="1:7" ht="15.6" x14ac:dyDescent="0.3">
      <c r="A495" s="229" t="s">
        <v>97</v>
      </c>
      <c r="B495" s="230">
        <v>2041</v>
      </c>
      <c r="C495" s="229" t="s">
        <v>660</v>
      </c>
      <c r="D495" s="229">
        <v>0.95075115665963872</v>
      </c>
      <c r="E495" s="229">
        <v>2.8936135512408652E-2</v>
      </c>
      <c r="F495" s="250">
        <v>20</v>
      </c>
      <c r="G495" s="251">
        <f>(SUM(E495:E504)+F495*E504)</f>
        <v>0.8561227779599222</v>
      </c>
    </row>
    <row r="496" spans="1:7" ht="15.6" x14ac:dyDescent="0.3">
      <c r="A496" s="229" t="s">
        <v>97</v>
      </c>
      <c r="B496" s="230">
        <v>2042</v>
      </c>
      <c r="C496" s="229" t="s">
        <v>661</v>
      </c>
      <c r="D496" s="229">
        <v>0.95038491443147877</v>
      </c>
      <c r="E496" s="229">
        <v>2.8849529329843769E-2</v>
      </c>
      <c r="F496" s="250">
        <v>21</v>
      </c>
      <c r="G496" s="251">
        <f>(SUM(E496:E504)+F496*E504)</f>
        <v>0.85566217176418924</v>
      </c>
    </row>
    <row r="497" spans="1:7" ht="15.6" x14ac:dyDescent="0.3">
      <c r="A497" s="229" t="s">
        <v>97</v>
      </c>
      <c r="B497" s="230">
        <v>2043</v>
      </c>
      <c r="C497" s="229" t="s">
        <v>662</v>
      </c>
      <c r="D497" s="229">
        <v>0.95008766830030256</v>
      </c>
      <c r="E497" s="229">
        <v>2.877503729122444E-2</v>
      </c>
      <c r="F497" s="250">
        <v>22</v>
      </c>
      <c r="G497" s="251">
        <f>(SUM(E497:E504)+F497*E504)</f>
        <v>0.85528817175102101</v>
      </c>
    </row>
    <row r="498" spans="1:7" ht="15.6" x14ac:dyDescent="0.3">
      <c r="A498" s="229" t="s">
        <v>97</v>
      </c>
      <c r="B498" s="230">
        <v>2044</v>
      </c>
      <c r="C498" s="229" t="s">
        <v>663</v>
      </c>
      <c r="D498" s="229">
        <v>0.94984771020763803</v>
      </c>
      <c r="E498" s="229">
        <v>2.8712770186365765E-2</v>
      </c>
      <c r="F498" s="250">
        <v>23</v>
      </c>
      <c r="G498" s="251">
        <f>(SUM(E498:E504)+F498*E504)</f>
        <v>0.8549886637764722</v>
      </c>
    </row>
    <row r="499" spans="1:7" ht="15.6" x14ac:dyDescent="0.3">
      <c r="A499" s="229" t="s">
        <v>97</v>
      </c>
      <c r="B499" s="230">
        <v>2045</v>
      </c>
      <c r="C499" s="229" t="s">
        <v>664</v>
      </c>
      <c r="D499" s="229">
        <v>0.9496531280393129</v>
      </c>
      <c r="E499" s="229">
        <v>2.865678284247657E-2</v>
      </c>
      <c r="F499" s="250">
        <v>24</v>
      </c>
      <c r="G499" s="251">
        <f>(SUM(E499:E504)+F499*E504)</f>
        <v>0.85475142290678208</v>
      </c>
    </row>
    <row r="500" spans="1:7" ht="15.6" x14ac:dyDescent="0.3">
      <c r="A500" s="229" t="s">
        <v>97</v>
      </c>
      <c r="B500" s="230">
        <v>2046</v>
      </c>
      <c r="C500" s="229" t="s">
        <v>665</v>
      </c>
      <c r="D500" s="229">
        <v>0.94949705286905695</v>
      </c>
      <c r="E500" s="229">
        <v>2.8607496762853062E-2</v>
      </c>
      <c r="F500" s="250">
        <v>25</v>
      </c>
      <c r="G500" s="251">
        <f>(SUM(E500:E504)+F500*E504)</f>
        <v>0.85457016938098118</v>
      </c>
    </row>
    <row r="501" spans="1:7" ht="15.6" x14ac:dyDescent="0.3">
      <c r="A501" s="229" t="s">
        <v>97</v>
      </c>
      <c r="B501" s="230">
        <v>2047</v>
      </c>
      <c r="C501" s="229" t="s">
        <v>666</v>
      </c>
      <c r="D501" s="229">
        <v>0.9493736099776936</v>
      </c>
      <c r="E501" s="229">
        <v>2.8567345151266025E-2</v>
      </c>
      <c r="F501" s="250">
        <v>26</v>
      </c>
      <c r="G501" s="251">
        <f>(SUM(E501:E504)+F501*E504)</f>
        <v>0.85443820193480369</v>
      </c>
    </row>
    <row r="502" spans="1:7" ht="15.6" x14ac:dyDescent="0.3">
      <c r="A502" s="229" t="s">
        <v>97</v>
      </c>
      <c r="B502" s="230">
        <v>2048</v>
      </c>
      <c r="C502" s="229" t="s">
        <v>667</v>
      </c>
      <c r="D502" s="229">
        <v>0.94927487457743631</v>
      </c>
      <c r="E502" s="229">
        <v>2.8530529306179511E-2</v>
      </c>
      <c r="F502" s="250">
        <v>27</v>
      </c>
      <c r="G502" s="251">
        <f>(SUM(E502:E504)+F502*E504)</f>
        <v>0.85434638610021341</v>
      </c>
    </row>
    <row r="503" spans="1:7" ht="15.6" x14ac:dyDescent="0.3">
      <c r="A503" s="229" t="s">
        <v>97</v>
      </c>
      <c r="B503" s="230">
        <v>2049</v>
      </c>
      <c r="C503" s="229" t="s">
        <v>668</v>
      </c>
      <c r="D503" s="229">
        <v>0.94919575170392245</v>
      </c>
      <c r="E503" s="229">
        <v>2.8501035927115954E-2</v>
      </c>
      <c r="F503" s="250">
        <v>28</v>
      </c>
      <c r="G503" s="251">
        <f>(SUM(E503:E504)+F503*E504)</f>
        <v>0.85429138611070954</v>
      </c>
    </row>
    <row r="504" spans="1:7" ht="15.6" x14ac:dyDescent="0.3">
      <c r="A504" s="229" t="s">
        <v>97</v>
      </c>
      <c r="B504" s="230">
        <v>2050</v>
      </c>
      <c r="C504" s="229" t="s">
        <v>669</v>
      </c>
      <c r="D504" s="229">
        <v>0.94913186886517475</v>
      </c>
      <c r="E504" s="229">
        <v>2.847552931667564E-2</v>
      </c>
      <c r="F504" s="250">
        <v>29</v>
      </c>
      <c r="G504" s="251">
        <f>(SUM(E504:E504)+F504*E504)</f>
        <v>0.85426587950026922</v>
      </c>
    </row>
    <row r="505" spans="1:7" ht="15.6" x14ac:dyDescent="0.3">
      <c r="A505" s="229" t="s">
        <v>98</v>
      </c>
      <c r="B505" s="230">
        <v>2017</v>
      </c>
      <c r="C505" s="229" t="s">
        <v>670</v>
      </c>
      <c r="D505" s="229">
        <v>0.99635018410276666</v>
      </c>
      <c r="E505" s="229">
        <v>4.4143885951880811E-2</v>
      </c>
      <c r="F505" s="252">
        <v>0</v>
      </c>
      <c r="G505" s="251">
        <f>(SUM(E505:E534))</f>
        <v>1.0134284449854876</v>
      </c>
    </row>
    <row r="506" spans="1:7" ht="15.6" x14ac:dyDescent="0.3">
      <c r="A506" s="229" t="s">
        <v>98</v>
      </c>
      <c r="B506" s="230">
        <v>2018</v>
      </c>
      <c r="C506" s="229" t="s">
        <v>671</v>
      </c>
      <c r="D506" s="229">
        <v>0.99503369256782603</v>
      </c>
      <c r="E506" s="229">
        <v>4.3014333764387742E-2</v>
      </c>
      <c r="F506" s="250">
        <v>0</v>
      </c>
      <c r="G506" s="251">
        <f>(SUM(E506:E535))</f>
        <v>0.99882924285185237</v>
      </c>
    </row>
    <row r="507" spans="1:7" ht="15.6" x14ac:dyDescent="0.3">
      <c r="A507" s="229" t="s">
        <v>98</v>
      </c>
      <c r="B507" s="230">
        <v>2019</v>
      </c>
      <c r="C507" s="229" t="s">
        <v>672</v>
      </c>
      <c r="D507" s="229">
        <v>0.99363382674367173</v>
      </c>
      <c r="E507" s="229">
        <v>4.1845048228764579E-2</v>
      </c>
      <c r="F507" s="250">
        <v>0</v>
      </c>
      <c r="G507" s="251">
        <f>(SUM(E507:E536))</f>
        <v>0.98532649480935708</v>
      </c>
    </row>
    <row r="508" spans="1:7" ht="15.6" x14ac:dyDescent="0.3">
      <c r="A508" s="229" t="s">
        <v>98</v>
      </c>
      <c r="B508" s="230">
        <v>2020</v>
      </c>
      <c r="C508" s="229" t="s">
        <v>673</v>
      </c>
      <c r="D508" s="229">
        <v>0.99183433938236831</v>
      </c>
      <c r="E508" s="229">
        <v>4.0655325178511552E-2</v>
      </c>
      <c r="F508" s="250">
        <v>0</v>
      </c>
      <c r="G508" s="251">
        <f>(SUM(E508:E537))</f>
        <v>0.97296710393082197</v>
      </c>
    </row>
    <row r="509" spans="1:7" ht="15.6" x14ac:dyDescent="0.3">
      <c r="A509" s="229" t="s">
        <v>98</v>
      </c>
      <c r="B509" s="230">
        <v>2021</v>
      </c>
      <c r="C509" s="229" t="s">
        <v>674</v>
      </c>
      <c r="D509" s="229">
        <v>0.98956137928923327</v>
      </c>
      <c r="E509" s="229">
        <v>3.9537259266635864E-2</v>
      </c>
      <c r="F509" s="250">
        <v>0</v>
      </c>
      <c r="G509" s="251">
        <f>(SUM(E509:E538))</f>
        <v>0.96177772386168447</v>
      </c>
    </row>
    <row r="510" spans="1:7" ht="15.6" x14ac:dyDescent="0.3">
      <c r="A510" s="229" t="s">
        <v>98</v>
      </c>
      <c r="B510" s="230">
        <v>2022</v>
      </c>
      <c r="C510" s="229" t="s">
        <v>675</v>
      </c>
      <c r="D510" s="229">
        <v>0.98679878271133925</v>
      </c>
      <c r="E510" s="229">
        <v>3.8499318613621374E-2</v>
      </c>
      <c r="F510" s="250">
        <v>1</v>
      </c>
      <c r="G510" s="251">
        <f>(SUM(E510:E538)+F510*E538)</f>
        <v>0.95170640970442266</v>
      </c>
    </row>
    <row r="511" spans="1:7" ht="15.6" x14ac:dyDescent="0.3">
      <c r="A511" s="229" t="s">
        <v>98</v>
      </c>
      <c r="B511" s="230">
        <v>2023</v>
      </c>
      <c r="C511" s="229" t="s">
        <v>676</v>
      </c>
      <c r="D511" s="229">
        <v>0.98361675928811343</v>
      </c>
      <c r="E511" s="229">
        <v>3.7536582674833459E-2</v>
      </c>
      <c r="F511" s="250">
        <v>2</v>
      </c>
      <c r="G511" s="251">
        <f>(SUM(E511:E538)+F511*E538)</f>
        <v>0.94267303620017528</v>
      </c>
    </row>
    <row r="512" spans="1:7" ht="15.6" x14ac:dyDescent="0.3">
      <c r="A512" s="229" t="s">
        <v>98</v>
      </c>
      <c r="B512" s="230">
        <v>2024</v>
      </c>
      <c r="C512" s="229" t="s">
        <v>677</v>
      </c>
      <c r="D512" s="229">
        <v>0.98003062622544201</v>
      </c>
      <c r="E512" s="229">
        <v>3.6646128866493773E-2</v>
      </c>
      <c r="F512" s="250">
        <v>3</v>
      </c>
      <c r="G512" s="251">
        <f>(SUM(E512:E538)+F512*E538)</f>
        <v>0.93460239863471584</v>
      </c>
    </row>
    <row r="513" spans="1:7" ht="15.6" x14ac:dyDescent="0.3">
      <c r="A513" s="229" t="s">
        <v>98</v>
      </c>
      <c r="B513" s="230">
        <v>2025</v>
      </c>
      <c r="C513" s="229" t="s">
        <v>678</v>
      </c>
      <c r="D513" s="229">
        <v>0.97607644152244211</v>
      </c>
      <c r="E513" s="229">
        <v>3.5829023170824578E-2</v>
      </c>
      <c r="F513" s="250">
        <v>4</v>
      </c>
      <c r="G513" s="251">
        <f>(SUM(E513:E538)+F513*E538)</f>
        <v>0.92742221487759613</v>
      </c>
    </row>
    <row r="514" spans="1:7" ht="15.6" x14ac:dyDescent="0.3">
      <c r="A514" s="229" t="s">
        <v>98</v>
      </c>
      <c r="B514" s="230">
        <v>2026</v>
      </c>
      <c r="C514" s="229" t="s">
        <v>679</v>
      </c>
      <c r="D514" s="229">
        <v>0.97289421145351906</v>
      </c>
      <c r="E514" s="229">
        <v>3.5045278810200378E-2</v>
      </c>
      <c r="F514" s="250">
        <v>5</v>
      </c>
      <c r="G514" s="251">
        <f>(SUM(E514:E538)+F514*E538)</f>
        <v>0.92105913681614571</v>
      </c>
    </row>
    <row r="515" spans="1:7" ht="15.6" x14ac:dyDescent="0.3">
      <c r="A515" s="229" t="s">
        <v>98</v>
      </c>
      <c r="B515" s="230">
        <v>2027</v>
      </c>
      <c r="C515" s="229" t="s">
        <v>680</v>
      </c>
      <c r="D515" s="229">
        <v>0.96998422628207004</v>
      </c>
      <c r="E515" s="229">
        <v>3.4325699414454666E-2</v>
      </c>
      <c r="F515" s="250">
        <v>6</v>
      </c>
      <c r="G515" s="251">
        <f>(SUM(E515:E538)+F515*E538)</f>
        <v>0.91547980311531951</v>
      </c>
    </row>
    <row r="516" spans="1:7" ht="15.6" x14ac:dyDescent="0.3">
      <c r="A516" s="229" t="s">
        <v>98</v>
      </c>
      <c r="B516" s="230">
        <v>2028</v>
      </c>
      <c r="C516" s="229" t="s">
        <v>681</v>
      </c>
      <c r="D516" s="229">
        <v>0.9673276596457121</v>
      </c>
      <c r="E516" s="229">
        <v>3.368442952468155E-2</v>
      </c>
      <c r="F516" s="250">
        <v>7</v>
      </c>
      <c r="G516" s="251">
        <f>(SUM(E516:E538)+F516*E538)</f>
        <v>0.91062004881023895</v>
      </c>
    </row>
    <row r="517" spans="1:7" ht="15.6" x14ac:dyDescent="0.3">
      <c r="A517" s="229" t="s">
        <v>98</v>
      </c>
      <c r="B517" s="230">
        <v>2029</v>
      </c>
      <c r="C517" s="229" t="s">
        <v>682</v>
      </c>
      <c r="D517" s="229">
        <v>0.96491439259483069</v>
      </c>
      <c r="E517" s="229">
        <v>3.3107269416774346E-2</v>
      </c>
      <c r="F517" s="250">
        <v>8</v>
      </c>
      <c r="G517" s="251">
        <f>(SUM(E517:E538)+F517*E538)</f>
        <v>0.90640156439493158</v>
      </c>
    </row>
    <row r="518" spans="1:7" ht="15.6" x14ac:dyDescent="0.3">
      <c r="A518" s="229" t="s">
        <v>98</v>
      </c>
      <c r="B518" s="230">
        <v>2030</v>
      </c>
      <c r="C518" s="229" t="s">
        <v>683</v>
      </c>
      <c r="D518" s="229">
        <v>0.9627283079224519</v>
      </c>
      <c r="E518" s="229">
        <v>3.2600677915844624E-2</v>
      </c>
      <c r="F518" s="250">
        <v>9</v>
      </c>
      <c r="G518" s="251">
        <f>(SUM(E518:E538)+F518*E538)</f>
        <v>0.90276024008753142</v>
      </c>
    </row>
    <row r="519" spans="1:7" ht="15.6" x14ac:dyDescent="0.3">
      <c r="A519" s="229" t="s">
        <v>98</v>
      </c>
      <c r="B519" s="230">
        <v>2031</v>
      </c>
      <c r="C519" s="229" t="s">
        <v>684</v>
      </c>
      <c r="D519" s="229">
        <v>0.96076239454049539</v>
      </c>
      <c r="E519" s="229">
        <v>3.2149911554614871E-2</v>
      </c>
      <c r="F519" s="250">
        <v>10</v>
      </c>
      <c r="G519" s="251">
        <f>(SUM(E519:E538)+F519*E538)</f>
        <v>0.89962550728106094</v>
      </c>
    </row>
    <row r="520" spans="1:7" ht="15.6" x14ac:dyDescent="0.3">
      <c r="A520" s="229" t="s">
        <v>98</v>
      </c>
      <c r="B520" s="230">
        <v>2032</v>
      </c>
      <c r="C520" s="229" t="s">
        <v>685</v>
      </c>
      <c r="D520" s="229">
        <v>0.95900002132411943</v>
      </c>
      <c r="E520" s="229">
        <v>3.1753063017114697E-2</v>
      </c>
      <c r="F520" s="250">
        <v>11</v>
      </c>
      <c r="G520" s="251">
        <f>(SUM(E520:E538)+F520*E538)</f>
        <v>0.89694154083582034</v>
      </c>
    </row>
    <row r="521" spans="1:7" ht="15.6" x14ac:dyDescent="0.3">
      <c r="A521" s="229" t="s">
        <v>98</v>
      </c>
      <c r="B521" s="230">
        <v>2033</v>
      </c>
      <c r="C521" s="229" t="s">
        <v>686</v>
      </c>
      <c r="D521" s="229">
        <v>0.95742951088929884</v>
      </c>
      <c r="E521" s="229">
        <v>3.1403849631298747E-2</v>
      </c>
      <c r="F521" s="250">
        <v>12</v>
      </c>
      <c r="G521" s="251">
        <f>(SUM(E521:E538)+F521*E538)</f>
        <v>0.89465442292807973</v>
      </c>
    </row>
    <row r="522" spans="1:7" ht="15.6" x14ac:dyDescent="0.3">
      <c r="A522" s="229" t="s">
        <v>98</v>
      </c>
      <c r="B522" s="230">
        <v>2034</v>
      </c>
      <c r="C522" s="229" t="s">
        <v>687</v>
      </c>
      <c r="D522" s="229">
        <v>0.95603753919317269</v>
      </c>
      <c r="E522" s="229">
        <v>3.1098630906363466E-2</v>
      </c>
      <c r="F522" s="250">
        <v>13</v>
      </c>
      <c r="G522" s="251">
        <f>(SUM(E522:E538)+F522*E538)</f>
        <v>0.89271651840615496</v>
      </c>
    </row>
    <row r="523" spans="1:7" ht="15.6" x14ac:dyDescent="0.3">
      <c r="A523" s="229" t="s">
        <v>98</v>
      </c>
      <c r="B523" s="230">
        <v>2035</v>
      </c>
      <c r="C523" s="229" t="s">
        <v>688</v>
      </c>
      <c r="D523" s="229">
        <v>0.95481511400793773</v>
      </c>
      <c r="E523" s="229">
        <v>3.0837819560315081E-2</v>
      </c>
      <c r="F523" s="250">
        <v>14</v>
      </c>
      <c r="G523" s="251">
        <f>(SUM(E523:E538)+F523*E538)</f>
        <v>0.89108383260916568</v>
      </c>
    </row>
    <row r="524" spans="1:7" ht="15.6" x14ac:dyDescent="0.3">
      <c r="A524" s="229" t="s">
        <v>98</v>
      </c>
      <c r="B524" s="230">
        <v>2036</v>
      </c>
      <c r="C524" s="229" t="s">
        <v>689</v>
      </c>
      <c r="D524" s="229">
        <v>0.95374782871288821</v>
      </c>
      <c r="E524" s="229">
        <v>3.0610815146820469E-2</v>
      </c>
      <c r="F524" s="250">
        <v>15</v>
      </c>
      <c r="G524" s="251">
        <f>(SUM(E524:E538)+F524*E538)</f>
        <v>0.88971195815822468</v>
      </c>
    </row>
    <row r="525" spans="1:7" ht="15.6" x14ac:dyDescent="0.3">
      <c r="A525" s="229" t="s">
        <v>98</v>
      </c>
      <c r="B525" s="230">
        <v>2037</v>
      </c>
      <c r="C525" s="229" t="s">
        <v>690</v>
      </c>
      <c r="D525" s="229">
        <v>0.95282676386643694</v>
      </c>
      <c r="E525" s="229">
        <v>3.041748731583311E-2</v>
      </c>
      <c r="F525" s="250">
        <v>16</v>
      </c>
      <c r="G525" s="251">
        <f>(SUM(E525:E538)+F525*E538)</f>
        <v>0.88856708812077834</v>
      </c>
    </row>
    <row r="526" spans="1:7" ht="15.6" x14ac:dyDescent="0.3">
      <c r="A526" s="229" t="s">
        <v>98</v>
      </c>
      <c r="B526" s="230">
        <v>2038</v>
      </c>
      <c r="C526" s="229" t="s">
        <v>691</v>
      </c>
      <c r="D526" s="229">
        <v>0.95203511379845707</v>
      </c>
      <c r="E526" s="229">
        <v>3.0252438564326984E-2</v>
      </c>
      <c r="F526" s="250">
        <v>17</v>
      </c>
      <c r="G526" s="251">
        <f>(SUM(E526:E538)+F526*E538)</f>
        <v>0.88761554591431935</v>
      </c>
    </row>
    <row r="527" spans="1:7" ht="15.6" x14ac:dyDescent="0.3">
      <c r="A527" s="229" t="s">
        <v>98</v>
      </c>
      <c r="B527" s="230">
        <v>2039</v>
      </c>
      <c r="C527" s="229" t="s">
        <v>692</v>
      </c>
      <c r="D527" s="229">
        <v>0.95136269297708465</v>
      </c>
      <c r="E527" s="229">
        <v>3.0111574779169332E-2</v>
      </c>
      <c r="F527" s="250">
        <v>18</v>
      </c>
      <c r="G527" s="251">
        <f>(SUM(E527:E538)+F527*E538)</f>
        <v>0.88682905245936627</v>
      </c>
    </row>
    <row r="528" spans="1:7" ht="15.6" x14ac:dyDescent="0.3">
      <c r="A528" s="229" t="s">
        <v>98</v>
      </c>
      <c r="B528" s="230">
        <v>2040</v>
      </c>
      <c r="C528" s="229" t="s">
        <v>693</v>
      </c>
      <c r="D528" s="229">
        <v>0.95079702446079584</v>
      </c>
      <c r="E528" s="229">
        <v>2.9992976871188293E-2</v>
      </c>
      <c r="F528" s="250">
        <v>19</v>
      </c>
      <c r="G528" s="251">
        <f>(SUM(E528:E538)+F528*E538)</f>
        <v>0.88618342278957107</v>
      </c>
    </row>
    <row r="529" spans="1:7" ht="15.6" x14ac:dyDescent="0.3">
      <c r="A529" s="229" t="s">
        <v>98</v>
      </c>
      <c r="B529" s="230">
        <v>2041</v>
      </c>
      <c r="C529" s="229" t="s">
        <v>694</v>
      </c>
      <c r="D529" s="229">
        <v>0.95032600590455762</v>
      </c>
      <c r="E529" s="229">
        <v>2.9893773021155728E-2</v>
      </c>
      <c r="F529" s="250">
        <v>20</v>
      </c>
      <c r="G529" s="251">
        <f>(SUM(E529:E538)+F529*E538)</f>
        <v>0.88565639102775695</v>
      </c>
    </row>
    <row r="530" spans="1:7" ht="15.6" x14ac:dyDescent="0.3">
      <c r="A530" s="229" t="s">
        <v>98</v>
      </c>
      <c r="B530" s="230">
        <v>2042</v>
      </c>
      <c r="C530" s="229" t="s">
        <v>695</v>
      </c>
      <c r="D530" s="229">
        <v>0.9499352731376649</v>
      </c>
      <c r="E530" s="229">
        <v>2.9810626226633708E-2</v>
      </c>
      <c r="F530" s="250">
        <v>21</v>
      </c>
      <c r="G530" s="251">
        <f>(SUM(E530:E538)+F530*E538)</f>
        <v>0.88522856311597542</v>
      </c>
    </row>
    <row r="531" spans="1:7" ht="15.6" x14ac:dyDescent="0.3">
      <c r="A531" s="229" t="s">
        <v>98</v>
      </c>
      <c r="B531" s="230">
        <v>2043</v>
      </c>
      <c r="C531" s="229" t="s">
        <v>696</v>
      </c>
      <c r="D531" s="229">
        <v>0.9496151402370282</v>
      </c>
      <c r="E531" s="229">
        <v>2.9739083710810348E-2</v>
      </c>
      <c r="F531" s="250">
        <v>22</v>
      </c>
      <c r="G531" s="251">
        <f>(SUM(E531:E538)+F531*E538)</f>
        <v>0.8848838819987157</v>
      </c>
    </row>
    <row r="532" spans="1:7" ht="15.6" x14ac:dyDescent="0.3">
      <c r="A532" s="229" t="s">
        <v>98</v>
      </c>
      <c r="B532" s="230">
        <v>2044</v>
      </c>
      <c r="C532" s="229" t="s">
        <v>697</v>
      </c>
      <c r="D532" s="229">
        <v>0.9493519437606921</v>
      </c>
      <c r="E532" s="229">
        <v>2.9678378622379303E-2</v>
      </c>
      <c r="F532" s="250">
        <v>23</v>
      </c>
      <c r="G532" s="251">
        <f>(SUM(E532:E538)+F532*E538)</f>
        <v>0.88461074339727952</v>
      </c>
    </row>
    <row r="533" spans="1:7" ht="15.6" x14ac:dyDescent="0.3">
      <c r="A533" s="229" t="s">
        <v>98</v>
      </c>
      <c r="B533" s="230">
        <v>2045</v>
      </c>
      <c r="C533" s="229" t="s">
        <v>698</v>
      </c>
      <c r="D533" s="229">
        <v>0.94913713671557409</v>
      </c>
      <c r="E533" s="229">
        <v>2.9626366592921762E-2</v>
      </c>
      <c r="F533" s="250">
        <v>24</v>
      </c>
      <c r="G533" s="251">
        <f>(SUM(E533:E538)+F533*E538)</f>
        <v>0.88439830988427437</v>
      </c>
    </row>
    <row r="534" spans="1:7" ht="15.6" x14ac:dyDescent="0.3">
      <c r="A534" s="229" t="s">
        <v>98</v>
      </c>
      <c r="B534" s="230">
        <v>2046</v>
      </c>
      <c r="C534" s="229" t="s">
        <v>699</v>
      </c>
      <c r="D534" s="229">
        <v>0.94896236035485171</v>
      </c>
      <c r="E534" s="229">
        <v>2.9581388666632326E-2</v>
      </c>
      <c r="F534" s="250">
        <v>25</v>
      </c>
      <c r="G534" s="251">
        <f>(SUM(E534:E538)+F534*E538)</f>
        <v>0.88423788840072659</v>
      </c>
    </row>
    <row r="535" spans="1:7" ht="15.6" x14ac:dyDescent="0.3">
      <c r="A535" s="229" t="s">
        <v>98</v>
      </c>
      <c r="B535" s="230">
        <v>2047</v>
      </c>
      <c r="C535" s="229" t="s">
        <v>700</v>
      </c>
      <c r="D535" s="229">
        <v>0.94882090501732885</v>
      </c>
      <c r="E535" s="229">
        <v>2.9544683818245765E-2</v>
      </c>
      <c r="F535" s="250">
        <v>26</v>
      </c>
      <c r="G535" s="251">
        <f>(SUM(E535:E538)+F535*E538)</f>
        <v>0.88412244484346847</v>
      </c>
    </row>
    <row r="536" spans="1:7" ht="15.6" x14ac:dyDescent="0.3">
      <c r="A536" s="229" t="s">
        <v>98</v>
      </c>
      <c r="B536" s="230">
        <v>2048</v>
      </c>
      <c r="C536" s="229" t="s">
        <v>701</v>
      </c>
      <c r="D536" s="229">
        <v>0.94870564255457379</v>
      </c>
      <c r="E536" s="229">
        <v>2.9511585721892272E-2</v>
      </c>
      <c r="F536" s="250">
        <v>27</v>
      </c>
      <c r="G536" s="251">
        <f>(SUM(E536:E538)+F536*E538)</f>
        <v>0.88404370613459671</v>
      </c>
    </row>
    <row r="537" spans="1:7" ht="15.6" x14ac:dyDescent="0.3">
      <c r="A537" s="229" t="s">
        <v>98</v>
      </c>
      <c r="B537" s="230">
        <v>2049</v>
      </c>
      <c r="C537" s="229" t="s">
        <v>702</v>
      </c>
      <c r="D537" s="229">
        <v>0.9486109374985805</v>
      </c>
      <c r="E537" s="229">
        <v>2.9485657350229583E-2</v>
      </c>
      <c r="F537" s="250">
        <v>28</v>
      </c>
      <c r="G537" s="251">
        <f>(SUM(E537:E538)+F537*E538)</f>
        <v>0.8839980655220786</v>
      </c>
    </row>
    <row r="538" spans="1:7" ht="15.6" x14ac:dyDescent="0.3">
      <c r="A538" s="229" t="s">
        <v>98</v>
      </c>
      <c r="B538" s="230">
        <v>2050</v>
      </c>
      <c r="C538" s="229" t="s">
        <v>703</v>
      </c>
      <c r="D538" s="229">
        <v>0.94853443179071628</v>
      </c>
      <c r="E538" s="229">
        <v>2.9465945109374104E-2</v>
      </c>
      <c r="F538" s="250">
        <v>29</v>
      </c>
      <c r="G538" s="251">
        <f>(SUM(E538:E538)+F538*E538)</f>
        <v>0.88397835328122309</v>
      </c>
    </row>
    <row r="539" spans="1:7" ht="15.6" x14ac:dyDescent="0.3">
      <c r="A539" s="229" t="s">
        <v>99</v>
      </c>
      <c r="B539" s="230">
        <v>2017</v>
      </c>
      <c r="C539" s="229" t="s">
        <v>704</v>
      </c>
      <c r="D539" s="229">
        <v>0.99693313689022756</v>
      </c>
      <c r="E539" s="229">
        <v>4.4496010290990914E-2</v>
      </c>
      <c r="F539" s="252">
        <v>0</v>
      </c>
      <c r="G539" s="251">
        <f>(SUM(E539:E568))</f>
        <v>1.0128066590346543</v>
      </c>
    </row>
    <row r="540" spans="1:7" ht="15.6" x14ac:dyDescent="0.3">
      <c r="A540" s="229" t="s">
        <v>99</v>
      </c>
      <c r="B540" s="230">
        <v>2018</v>
      </c>
      <c r="C540" s="229" t="s">
        <v>705</v>
      </c>
      <c r="D540" s="229">
        <v>0.99562814627705287</v>
      </c>
      <c r="E540" s="229">
        <v>4.3301149697606185E-2</v>
      </c>
      <c r="F540" s="250">
        <v>0</v>
      </c>
      <c r="G540" s="251">
        <f>(SUM(E540:E569))</f>
        <v>0.99769196304694308</v>
      </c>
    </row>
    <row r="541" spans="1:7" ht="15.6" x14ac:dyDescent="0.3">
      <c r="A541" s="229" t="s">
        <v>99</v>
      </c>
      <c r="B541" s="230">
        <v>2019</v>
      </c>
      <c r="C541" s="229" t="s">
        <v>706</v>
      </c>
      <c r="D541" s="229">
        <v>0.99420569169887096</v>
      </c>
      <c r="E541" s="229">
        <v>4.2119313543075521E-2</v>
      </c>
      <c r="F541" s="250">
        <v>0</v>
      </c>
      <c r="G541" s="251">
        <f>(SUM(E541:E570))</f>
        <v>0.98374213231042684</v>
      </c>
    </row>
    <row r="542" spans="1:7" ht="15.6" x14ac:dyDescent="0.3">
      <c r="A542" s="229" t="s">
        <v>99</v>
      </c>
      <c r="B542" s="230">
        <v>2020</v>
      </c>
      <c r="C542" s="229" t="s">
        <v>707</v>
      </c>
      <c r="D542" s="229">
        <v>0.99239239315146033</v>
      </c>
      <c r="E542" s="229">
        <v>4.0914550191442106E-2</v>
      </c>
      <c r="F542" s="250">
        <v>0</v>
      </c>
      <c r="G542" s="251">
        <f>(SUM(E542:E571))</f>
        <v>0.97095085147917626</v>
      </c>
    </row>
    <row r="543" spans="1:7" ht="15.6" x14ac:dyDescent="0.3">
      <c r="A543" s="229" t="s">
        <v>99</v>
      </c>
      <c r="B543" s="230">
        <v>2021</v>
      </c>
      <c r="C543" s="229" t="s">
        <v>708</v>
      </c>
      <c r="D543" s="229">
        <v>0.99012437105846851</v>
      </c>
      <c r="E543" s="229">
        <v>3.9771498433690142E-2</v>
      </c>
      <c r="F543" s="250">
        <v>0</v>
      </c>
      <c r="G543" s="251">
        <f>(SUM(E543:E572))</f>
        <v>0.95934474892792176</v>
      </c>
    </row>
    <row r="544" spans="1:7" ht="15.6" x14ac:dyDescent="0.3">
      <c r="A544" s="229" t="s">
        <v>99</v>
      </c>
      <c r="B544" s="230">
        <v>2022</v>
      </c>
      <c r="C544" s="229" t="s">
        <v>709</v>
      </c>
      <c r="D544" s="229">
        <v>0.98737442912796969</v>
      </c>
      <c r="E544" s="229">
        <v>3.8720531592389272E-2</v>
      </c>
      <c r="F544" s="250">
        <v>1</v>
      </c>
      <c r="G544" s="251">
        <f>(SUM(E544:E572)+F544*E572)</f>
        <v>0.94888169813441914</v>
      </c>
    </row>
    <row r="545" spans="1:7" ht="15.6" x14ac:dyDescent="0.3">
      <c r="A545" s="229" t="s">
        <v>99</v>
      </c>
      <c r="B545" s="230">
        <v>2023</v>
      </c>
      <c r="C545" s="229" t="s">
        <v>710</v>
      </c>
      <c r="D545" s="229">
        <v>0.98419098306913799</v>
      </c>
      <c r="E545" s="229">
        <v>3.7737192108158409E-2</v>
      </c>
      <c r="F545" s="250">
        <v>2</v>
      </c>
      <c r="G545" s="251">
        <f>(SUM(E545:E572)+F545*E572)</f>
        <v>0.93946961418221764</v>
      </c>
    </row>
    <row r="546" spans="1:7" ht="15.6" x14ac:dyDescent="0.3">
      <c r="A546" s="229" t="s">
        <v>99</v>
      </c>
      <c r="B546" s="230">
        <v>2024</v>
      </c>
      <c r="C546" s="229" t="s">
        <v>711</v>
      </c>
      <c r="D546" s="229">
        <v>0.98059389654939944</v>
      </c>
      <c r="E546" s="229">
        <v>3.6832651909059232E-2</v>
      </c>
      <c r="F546" s="250">
        <v>3</v>
      </c>
      <c r="G546" s="251">
        <f>(SUM(E546:E572)+F546*E572)</f>
        <v>0.93104086971424682</v>
      </c>
    </row>
    <row r="547" spans="1:7" ht="15.6" x14ac:dyDescent="0.3">
      <c r="A547" s="229" t="s">
        <v>99</v>
      </c>
      <c r="B547" s="230">
        <v>2025</v>
      </c>
      <c r="C547" s="229" t="s">
        <v>712</v>
      </c>
      <c r="D547" s="229">
        <v>0.9766088624184448</v>
      </c>
      <c r="E547" s="229">
        <v>3.5987131434209306E-2</v>
      </c>
      <c r="F547" s="250">
        <v>4</v>
      </c>
      <c r="G547" s="251">
        <f>(SUM(E547:E572)+F547*E572)</f>
        <v>0.92351666544537503</v>
      </c>
    </row>
    <row r="548" spans="1:7" ht="15.6" x14ac:dyDescent="0.3">
      <c r="A548" s="229" t="s">
        <v>99</v>
      </c>
      <c r="B548" s="230">
        <v>2026</v>
      </c>
      <c r="C548" s="229" t="s">
        <v>713</v>
      </c>
      <c r="D548" s="229">
        <v>0.97334246911054989</v>
      </c>
      <c r="E548" s="229">
        <v>3.5089169408483709E-2</v>
      </c>
      <c r="F548" s="250">
        <v>5</v>
      </c>
      <c r="G548" s="251">
        <f>(SUM(E548:E572)+F548*E572)</f>
        <v>0.91683798165135344</v>
      </c>
    </row>
    <row r="549" spans="1:7" ht="15.6" x14ac:dyDescent="0.3">
      <c r="A549" s="229" t="s">
        <v>99</v>
      </c>
      <c r="B549" s="230">
        <v>2027</v>
      </c>
      <c r="C549" s="229" t="s">
        <v>714</v>
      </c>
      <c r="D549" s="229">
        <v>0.97032667054466049</v>
      </c>
      <c r="E549" s="229">
        <v>3.4331681938802844E-2</v>
      </c>
      <c r="F549" s="250">
        <v>6</v>
      </c>
      <c r="G549" s="251">
        <f>(SUM(E549:E572)+F549*E572)</f>
        <v>0.9110572598830573</v>
      </c>
    </row>
    <row r="550" spans="1:7" ht="15.6" x14ac:dyDescent="0.3">
      <c r="A550" s="229" t="s">
        <v>99</v>
      </c>
      <c r="B550" s="230">
        <v>2028</v>
      </c>
      <c r="C550" s="229" t="s">
        <v>715</v>
      </c>
      <c r="D550" s="229">
        <v>0.96757751816052895</v>
      </c>
      <c r="E550" s="229">
        <v>3.3654618748802427E-2</v>
      </c>
      <c r="F550" s="250">
        <v>7</v>
      </c>
      <c r="G550" s="251">
        <f>(SUM(E550:E572)+F550*E572)</f>
        <v>0.9060340255844419</v>
      </c>
    </row>
    <row r="551" spans="1:7" ht="15.6" x14ac:dyDescent="0.3">
      <c r="A551" s="229" t="s">
        <v>99</v>
      </c>
      <c r="B551" s="230">
        <v>2029</v>
      </c>
      <c r="C551" s="229" t="s">
        <v>716</v>
      </c>
      <c r="D551" s="229">
        <v>0.96508808746057073</v>
      </c>
      <c r="E551" s="229">
        <v>3.3047023313952296E-2</v>
      </c>
      <c r="F551" s="250">
        <v>8</v>
      </c>
      <c r="G551" s="251">
        <f>(SUM(E551:E572)+F551*E572)</f>
        <v>0.90168785447582711</v>
      </c>
    </row>
    <row r="552" spans="1:7" ht="15.6" x14ac:dyDescent="0.3">
      <c r="A552" s="229" t="s">
        <v>99</v>
      </c>
      <c r="B552" s="230">
        <v>2030</v>
      </c>
      <c r="C552" s="229" t="s">
        <v>717</v>
      </c>
      <c r="D552" s="229">
        <v>0.96284561414838732</v>
      </c>
      <c r="E552" s="229">
        <v>3.2512690128506466E-2</v>
      </c>
      <c r="F552" s="250">
        <v>9</v>
      </c>
      <c r="G552" s="251">
        <f>(SUM(E552:E572)+F552*E572)</f>
        <v>0.89794927880206243</v>
      </c>
    </row>
    <row r="553" spans="1:7" ht="15.6" x14ac:dyDescent="0.3">
      <c r="A553" s="229" t="s">
        <v>99</v>
      </c>
      <c r="B553" s="230">
        <v>2031</v>
      </c>
      <c r="C553" s="229" t="s">
        <v>718</v>
      </c>
      <c r="D553" s="229">
        <v>0.96083554591527265</v>
      </c>
      <c r="E553" s="229">
        <v>3.203866083143353E-2</v>
      </c>
      <c r="F553" s="250">
        <v>10</v>
      </c>
      <c r="G553" s="251">
        <f>(SUM(E553:E572)+F553*E572)</f>
        <v>0.89474503631374358</v>
      </c>
    </row>
    <row r="554" spans="1:7" ht="15.6" x14ac:dyDescent="0.3">
      <c r="A554" s="229" t="s">
        <v>99</v>
      </c>
      <c r="B554" s="230">
        <v>2032</v>
      </c>
      <c r="C554" s="229" t="s">
        <v>719</v>
      </c>
      <c r="D554" s="229">
        <v>0.95904052970450848</v>
      </c>
      <c r="E554" s="229">
        <v>3.1623453903109992E-2</v>
      </c>
      <c r="F554" s="250">
        <v>11</v>
      </c>
      <c r="G554" s="251">
        <f>(SUM(E554:E572)+F554*E572)</f>
        <v>0.8920148231224978</v>
      </c>
    </row>
    <row r="555" spans="1:7" ht="15.6" x14ac:dyDescent="0.3">
      <c r="A555" s="229" t="s">
        <v>99</v>
      </c>
      <c r="B555" s="230">
        <v>2033</v>
      </c>
      <c r="C555" s="229" t="s">
        <v>720</v>
      </c>
      <c r="D555" s="229">
        <v>0.95744786456769726</v>
      </c>
      <c r="E555" s="229">
        <v>3.1260122269241145E-2</v>
      </c>
      <c r="F555" s="250">
        <v>12</v>
      </c>
      <c r="G555" s="251">
        <f>(SUM(E555:E572)+F555*E572)</f>
        <v>0.88969981685957544</v>
      </c>
    </row>
    <row r="556" spans="1:7" ht="15.6" x14ac:dyDescent="0.3">
      <c r="A556" s="229" t="s">
        <v>99</v>
      </c>
      <c r="B556" s="230">
        <v>2034</v>
      </c>
      <c r="C556" s="229" t="s">
        <v>721</v>
      </c>
      <c r="D556" s="229">
        <v>0.9560417431286039</v>
      </c>
      <c r="E556" s="229">
        <v>3.0943531164147369E-2</v>
      </c>
      <c r="F556" s="250">
        <v>13</v>
      </c>
      <c r="G556" s="251">
        <f>(SUM(E556:E572)+F556*E572)</f>
        <v>0.8877481422305219</v>
      </c>
    </row>
    <row r="557" spans="1:7" ht="15.6" x14ac:dyDescent="0.3">
      <c r="A557" s="229" t="s">
        <v>99</v>
      </c>
      <c r="B557" s="230">
        <v>2035</v>
      </c>
      <c r="C557" s="229" t="s">
        <v>722</v>
      </c>
      <c r="D557" s="229">
        <v>0.95481106687069672</v>
      </c>
      <c r="E557" s="229">
        <v>3.0673170093686117E-2</v>
      </c>
      <c r="F557" s="250">
        <v>14</v>
      </c>
      <c r="G557" s="251">
        <f>(SUM(E557:E572)+F557*E572)</f>
        <v>0.88611305870656221</v>
      </c>
    </row>
    <row r="558" spans="1:7" ht="15.6" x14ac:dyDescent="0.3">
      <c r="A558" s="229" t="s">
        <v>99</v>
      </c>
      <c r="B558" s="230">
        <v>2036</v>
      </c>
      <c r="C558" s="229" t="s">
        <v>723</v>
      </c>
      <c r="D558" s="229">
        <v>0.95374154842523384</v>
      </c>
      <c r="E558" s="229">
        <v>3.043784494406054E-2</v>
      </c>
      <c r="F558" s="250">
        <v>15</v>
      </c>
      <c r="G558" s="251">
        <f>(SUM(E558:E572)+F558*E572)</f>
        <v>0.88474833625306371</v>
      </c>
    </row>
    <row r="559" spans="1:7" ht="15.6" x14ac:dyDescent="0.3">
      <c r="A559" s="229" t="s">
        <v>99</v>
      </c>
      <c r="B559" s="230">
        <v>2037</v>
      </c>
      <c r="C559" s="229" t="s">
        <v>724</v>
      </c>
      <c r="D559" s="229">
        <v>0.95282429590674633</v>
      </c>
      <c r="E559" s="229">
        <v>3.0238111084145737E-2</v>
      </c>
      <c r="F559" s="250">
        <v>16</v>
      </c>
      <c r="G559" s="251">
        <f>(SUM(E559:E572)+F559*E572)</f>
        <v>0.88361893894919086</v>
      </c>
    </row>
    <row r="560" spans="1:7" ht="15.6" x14ac:dyDescent="0.3">
      <c r="A560" s="229" t="s">
        <v>99</v>
      </c>
      <c r="B560" s="230">
        <v>2038</v>
      </c>
      <c r="C560" s="229" t="s">
        <v>725</v>
      </c>
      <c r="D560" s="229">
        <v>0.9520438913399949</v>
      </c>
      <c r="E560" s="229">
        <v>3.0069609726066312E-2</v>
      </c>
      <c r="F560" s="250">
        <v>17</v>
      </c>
      <c r="G560" s="251">
        <f>(SUM(E560:E572)+F560*E572)</f>
        <v>0.88268927550523268</v>
      </c>
    </row>
    <row r="561" spans="1:7" ht="15.6" x14ac:dyDescent="0.3">
      <c r="A561" s="229" t="s">
        <v>99</v>
      </c>
      <c r="B561" s="230">
        <v>2039</v>
      </c>
      <c r="C561" s="229" t="s">
        <v>726</v>
      </c>
      <c r="D561" s="229">
        <v>0.95138565925547336</v>
      </c>
      <c r="E561" s="229">
        <v>2.9926187579317268E-2</v>
      </c>
      <c r="F561" s="250">
        <v>18</v>
      </c>
      <c r="G561" s="251">
        <f>(SUM(E561:E572)+F561*E572)</f>
        <v>0.88192811341935395</v>
      </c>
    </row>
    <row r="562" spans="1:7" ht="15.6" x14ac:dyDescent="0.3">
      <c r="A562" s="229" t="s">
        <v>99</v>
      </c>
      <c r="B562" s="230">
        <v>2040</v>
      </c>
      <c r="C562" s="229" t="s">
        <v>727</v>
      </c>
      <c r="D562" s="229">
        <v>0.95083743183926461</v>
      </c>
      <c r="E562" s="229">
        <v>2.980726115413267E-2</v>
      </c>
      <c r="F562" s="250">
        <v>19</v>
      </c>
      <c r="G562" s="251">
        <f>(SUM(E562:E572)+F562*E572)</f>
        <v>0.88131037348022434</v>
      </c>
    </row>
    <row r="563" spans="1:7" ht="15.6" x14ac:dyDescent="0.3">
      <c r="A563" s="229" t="s">
        <v>99</v>
      </c>
      <c r="B563" s="230">
        <v>2041</v>
      </c>
      <c r="C563" s="229" t="s">
        <v>728</v>
      </c>
      <c r="D563" s="229">
        <v>0.95038790749088775</v>
      </c>
      <c r="E563" s="229">
        <v>2.9709485260029207E-2</v>
      </c>
      <c r="F563" s="250">
        <v>20</v>
      </c>
      <c r="G563" s="251">
        <f>(SUM(E563:E572)+F563*E572)</f>
        <v>0.88081155996627936</v>
      </c>
    </row>
    <row r="564" spans="1:7" ht="15.6" x14ac:dyDescent="0.3">
      <c r="A564" s="229" t="s">
        <v>99</v>
      </c>
      <c r="B564" s="230">
        <v>2042</v>
      </c>
      <c r="C564" s="229" t="s">
        <v>729</v>
      </c>
      <c r="D564" s="229">
        <v>0.95002033641937977</v>
      </c>
      <c r="E564" s="229">
        <v>2.9628838762865331E-2</v>
      </c>
      <c r="F564" s="250">
        <v>21</v>
      </c>
      <c r="G564" s="251">
        <f>(SUM(E564:E572)+F564*E572)</f>
        <v>0.8804105223464378</v>
      </c>
    </row>
    <row r="565" spans="1:7" ht="15.6" x14ac:dyDescent="0.3">
      <c r="A565" s="229" t="s">
        <v>99</v>
      </c>
      <c r="B565" s="230">
        <v>2043</v>
      </c>
      <c r="C565" s="229" t="s">
        <v>730</v>
      </c>
      <c r="D565" s="229">
        <v>0.94972375253561347</v>
      </c>
      <c r="E565" s="229">
        <v>2.9560263353180505E-2</v>
      </c>
      <c r="F565" s="250">
        <v>22</v>
      </c>
      <c r="G565" s="251">
        <f>(SUM(E565:E572)+F565*E572)</f>
        <v>0.88009013122376001</v>
      </c>
    </row>
    <row r="566" spans="1:7" ht="15.6" x14ac:dyDescent="0.3">
      <c r="A566" s="229" t="s">
        <v>99</v>
      </c>
      <c r="B566" s="230">
        <v>2044</v>
      </c>
      <c r="C566" s="229" t="s">
        <v>731</v>
      </c>
      <c r="D566" s="229">
        <v>0.94948552603372616</v>
      </c>
      <c r="E566" s="229">
        <v>2.9504194797610746E-2</v>
      </c>
      <c r="F566" s="250">
        <v>23</v>
      </c>
      <c r="G566" s="251">
        <f>(SUM(E566:E572)+F566*E572)</f>
        <v>0.87983831551076708</v>
      </c>
    </row>
    <row r="567" spans="1:7" ht="15.6" x14ac:dyDescent="0.3">
      <c r="A567" s="229" t="s">
        <v>99</v>
      </c>
      <c r="B567" s="230">
        <v>2045</v>
      </c>
      <c r="C567" s="229" t="s">
        <v>732</v>
      </c>
      <c r="D567" s="229">
        <v>0.94929465431095017</v>
      </c>
      <c r="E567" s="229">
        <v>2.9456107633470029E-2</v>
      </c>
      <c r="F567" s="250">
        <v>24</v>
      </c>
      <c r="G567" s="251">
        <f>(SUM(E567:E572)+F567*E572)</f>
        <v>0.87964256835334398</v>
      </c>
    </row>
    <row r="568" spans="1:7" ht="15.6" x14ac:dyDescent="0.3">
      <c r="A568" s="229" t="s">
        <v>99</v>
      </c>
      <c r="B568" s="230">
        <v>2046</v>
      </c>
      <c r="C568" s="229" t="s">
        <v>733</v>
      </c>
      <c r="D568" s="229">
        <v>0.94914211218714628</v>
      </c>
      <c r="E568" s="229">
        <v>2.9414603738988673E-2</v>
      </c>
      <c r="F568" s="250">
        <v>25</v>
      </c>
      <c r="G568" s="251">
        <f>(SUM(E568:E572)+F568*E572)</f>
        <v>0.87949490836006161</v>
      </c>
    </row>
    <row r="569" spans="1:7" ht="15.6" x14ac:dyDescent="0.3">
      <c r="A569" s="229" t="s">
        <v>99</v>
      </c>
      <c r="B569" s="230">
        <v>2047</v>
      </c>
      <c r="C569" s="229" t="s">
        <v>734</v>
      </c>
      <c r="D569" s="229">
        <v>0.9490214190307551</v>
      </c>
      <c r="E569" s="229">
        <v>2.9381314303279987E-2</v>
      </c>
      <c r="F569" s="250">
        <v>26</v>
      </c>
      <c r="G569" s="251">
        <f>(SUM(E569:E572)+F569*E572)</f>
        <v>0.87938875226126045</v>
      </c>
    </row>
    <row r="570" spans="1:7" ht="15.6" x14ac:dyDescent="0.3">
      <c r="A570" s="229" t="s">
        <v>99</v>
      </c>
      <c r="B570" s="230">
        <v>2048</v>
      </c>
      <c r="C570" s="229" t="s">
        <v>735</v>
      </c>
      <c r="D570" s="229">
        <v>0.94892543622776448</v>
      </c>
      <c r="E570" s="229">
        <v>2.935131896108983E-2</v>
      </c>
      <c r="F570" s="250">
        <v>27</v>
      </c>
      <c r="G570" s="251">
        <f>(SUM(E570:E572)+F570*E572)</f>
        <v>0.87931588559816809</v>
      </c>
    </row>
    <row r="571" spans="1:7" ht="15.6" x14ac:dyDescent="0.3">
      <c r="A571" s="229" t="s">
        <v>99</v>
      </c>
      <c r="B571" s="230">
        <v>2049</v>
      </c>
      <c r="C571" s="229" t="s">
        <v>736</v>
      </c>
      <c r="D571" s="229">
        <v>0.94884858713157305</v>
      </c>
      <c r="E571" s="229">
        <v>2.932803271182496E-2</v>
      </c>
      <c r="F571" s="250">
        <v>28</v>
      </c>
      <c r="G571" s="251">
        <f>(SUM(E571:E572)+F571*E572)</f>
        <v>0.87927301427726601</v>
      </c>
    </row>
    <row r="572" spans="1:7" ht="15.6" x14ac:dyDescent="0.3">
      <c r="A572" s="229" t="s">
        <v>99</v>
      </c>
      <c r="B572" s="230">
        <v>2050</v>
      </c>
      <c r="C572" s="229" t="s">
        <v>737</v>
      </c>
      <c r="D572" s="229">
        <v>0.94878680130307258</v>
      </c>
      <c r="E572" s="229">
        <v>2.930844764018762E-2</v>
      </c>
      <c r="F572" s="250">
        <v>29</v>
      </c>
      <c r="G572" s="251">
        <f>(SUM(E572:E572)+F572*E572)</f>
        <v>0.87925342920562854</v>
      </c>
    </row>
    <row r="573" spans="1:7" ht="15.6" x14ac:dyDescent="0.3">
      <c r="A573" s="229" t="s">
        <v>100</v>
      </c>
      <c r="B573" s="230">
        <v>2017</v>
      </c>
      <c r="C573" s="229" t="s">
        <v>738</v>
      </c>
      <c r="D573" s="229">
        <v>0.99694758399457395</v>
      </c>
      <c r="E573" s="229">
        <v>4.2922385110155815E-2</v>
      </c>
      <c r="F573" s="252">
        <v>0</v>
      </c>
      <c r="G573" s="251">
        <f>(SUM(E573:E602))</f>
        <v>0.97909033628987885</v>
      </c>
    </row>
    <row r="574" spans="1:7" ht="15.6" x14ac:dyDescent="0.3">
      <c r="A574" s="229" t="s">
        <v>100</v>
      </c>
      <c r="B574" s="230">
        <v>2018</v>
      </c>
      <c r="C574" s="229" t="s">
        <v>739</v>
      </c>
      <c r="D574" s="229">
        <v>0.99564493753361316</v>
      </c>
      <c r="E574" s="229">
        <v>4.1660679882424882E-2</v>
      </c>
      <c r="F574" s="250">
        <v>0</v>
      </c>
      <c r="G574" s="251">
        <f>(SUM(E574:E603))</f>
        <v>0.96472121080792927</v>
      </c>
    </row>
    <row r="575" spans="1:7" ht="15.6" x14ac:dyDescent="0.3">
      <c r="A575" s="229" t="s">
        <v>100</v>
      </c>
      <c r="B575" s="230">
        <v>2019</v>
      </c>
      <c r="C575" s="229" t="s">
        <v>740</v>
      </c>
      <c r="D575" s="229">
        <v>0.99422468621235316</v>
      </c>
      <c r="E575" s="229">
        <v>4.0478321146678049E-2</v>
      </c>
      <c r="F575" s="250">
        <v>0</v>
      </c>
      <c r="G575" s="251">
        <f>(SUM(E575:E604))</f>
        <v>0.95158849215649055</v>
      </c>
    </row>
    <row r="576" spans="1:7" ht="15.6" x14ac:dyDescent="0.3">
      <c r="A576" s="229" t="s">
        <v>100</v>
      </c>
      <c r="B576" s="230">
        <v>2020</v>
      </c>
      <c r="C576" s="229" t="s">
        <v>741</v>
      </c>
      <c r="D576" s="229">
        <v>0.99242054786420786</v>
      </c>
      <c r="E576" s="229">
        <v>3.9281051582270209E-2</v>
      </c>
      <c r="F576" s="250">
        <v>0</v>
      </c>
      <c r="G576" s="251">
        <f>(SUM(E576:E605))</f>
        <v>0.93961948618446256</v>
      </c>
    </row>
    <row r="577" spans="1:7" ht="15.6" x14ac:dyDescent="0.3">
      <c r="A577" s="229" t="s">
        <v>100</v>
      </c>
      <c r="B577" s="230">
        <v>2021</v>
      </c>
      <c r="C577" s="229" t="s">
        <v>742</v>
      </c>
      <c r="D577" s="229">
        <v>0.99016756700154707</v>
      </c>
      <c r="E577" s="229">
        <v>3.8245173017386905E-2</v>
      </c>
      <c r="F577" s="250">
        <v>0</v>
      </c>
      <c r="G577" s="251">
        <f>(SUM(E577:E606))</f>
        <v>0.9288321700859431</v>
      </c>
    </row>
    <row r="578" spans="1:7" ht="15.6" x14ac:dyDescent="0.3">
      <c r="A578" s="229" t="s">
        <v>100</v>
      </c>
      <c r="B578" s="230">
        <v>2022</v>
      </c>
      <c r="C578" s="229" t="s">
        <v>743</v>
      </c>
      <c r="D578" s="229">
        <v>0.98745150999219944</v>
      </c>
      <c r="E578" s="229">
        <v>3.7215966028570649E-2</v>
      </c>
      <c r="F578" s="250">
        <v>1</v>
      </c>
      <c r="G578" s="251">
        <f>(SUM(E578:E606)+F578*E606)</f>
        <v>0.91908073255230704</v>
      </c>
    </row>
    <row r="579" spans="1:7" ht="15.6" x14ac:dyDescent="0.3">
      <c r="A579" s="229" t="s">
        <v>100</v>
      </c>
      <c r="B579" s="230">
        <v>2023</v>
      </c>
      <c r="C579" s="229" t="s">
        <v>744</v>
      </c>
      <c r="D579" s="229">
        <v>0.98431427082001821</v>
      </c>
      <c r="E579" s="229">
        <v>3.6256672405175376E-2</v>
      </c>
      <c r="F579" s="250">
        <v>2</v>
      </c>
      <c r="G579" s="251">
        <f>(SUM(E579:E606)+F579*E606)</f>
        <v>0.91035850200748714</v>
      </c>
    </row>
    <row r="580" spans="1:7" ht="15.6" x14ac:dyDescent="0.3">
      <c r="A580" s="229" t="s">
        <v>100</v>
      </c>
      <c r="B580" s="230">
        <v>2024</v>
      </c>
      <c r="C580" s="229" t="s">
        <v>745</v>
      </c>
      <c r="D580" s="229">
        <v>0.98077803769354921</v>
      </c>
      <c r="E580" s="229">
        <v>3.5410686643537241E-2</v>
      </c>
      <c r="F580" s="250">
        <v>3</v>
      </c>
      <c r="G580" s="251">
        <f>(SUM(E580:E606)+F580*E606)</f>
        <v>0.90259556508606242</v>
      </c>
    </row>
    <row r="581" spans="1:7" ht="15.6" x14ac:dyDescent="0.3">
      <c r="A581" s="229" t="s">
        <v>100</v>
      </c>
      <c r="B581" s="230">
        <v>2025</v>
      </c>
      <c r="C581" s="229" t="s">
        <v>746</v>
      </c>
      <c r="D581" s="229">
        <v>0.97686580877467621</v>
      </c>
      <c r="E581" s="229">
        <v>3.4598571214491586E-2</v>
      </c>
      <c r="F581" s="250">
        <v>4</v>
      </c>
      <c r="G581" s="251">
        <f>(SUM(E581:E606)+F581*E606)</f>
        <v>0.8956786139262759</v>
      </c>
    </row>
    <row r="582" spans="1:7" ht="15.6" x14ac:dyDescent="0.3">
      <c r="A582" s="229" t="s">
        <v>100</v>
      </c>
      <c r="B582" s="230">
        <v>2026</v>
      </c>
      <c r="C582" s="229" t="s">
        <v>747</v>
      </c>
      <c r="D582" s="229">
        <v>0.97366749938007935</v>
      </c>
      <c r="E582" s="229">
        <v>3.3937111928355586E-2</v>
      </c>
      <c r="F582" s="250">
        <v>5</v>
      </c>
      <c r="G582" s="251">
        <f>(SUM(E582:E606)+F582*E606)</f>
        <v>0.88957377819553518</v>
      </c>
    </row>
    <row r="583" spans="1:7" ht="15.6" x14ac:dyDescent="0.3">
      <c r="A583" s="229" t="s">
        <v>100</v>
      </c>
      <c r="B583" s="230">
        <v>2027</v>
      </c>
      <c r="C583" s="229" t="s">
        <v>748</v>
      </c>
      <c r="D583" s="229">
        <v>0.97071301174907831</v>
      </c>
      <c r="E583" s="229">
        <v>3.3211541317818817E-2</v>
      </c>
      <c r="F583" s="250">
        <v>6</v>
      </c>
      <c r="G583" s="251">
        <f>(SUM(E583:E606)+F583*E606)</f>
        <v>0.88413040175093038</v>
      </c>
    </row>
    <row r="584" spans="1:7" ht="15.6" x14ac:dyDescent="0.3">
      <c r="A584" s="229" t="s">
        <v>100</v>
      </c>
      <c r="B584" s="230">
        <v>2028</v>
      </c>
      <c r="C584" s="229" t="s">
        <v>749</v>
      </c>
      <c r="D584" s="229">
        <v>0.96801353509090748</v>
      </c>
      <c r="E584" s="229">
        <v>3.2565746403188475E-2</v>
      </c>
      <c r="F584" s="250">
        <v>7</v>
      </c>
      <c r="G584" s="251">
        <f>(SUM(E584:E606)+F584*E606)</f>
        <v>0.87941259591686227</v>
      </c>
    </row>
    <row r="585" spans="1:7" ht="15.6" x14ac:dyDescent="0.3">
      <c r="A585" s="229" t="s">
        <v>100</v>
      </c>
      <c r="B585" s="230">
        <v>2029</v>
      </c>
      <c r="C585" s="229" t="s">
        <v>750</v>
      </c>
      <c r="D585" s="229">
        <v>0.96556303019203327</v>
      </c>
      <c r="E585" s="229">
        <v>3.198770496553726E-2</v>
      </c>
      <c r="F585" s="250">
        <v>8</v>
      </c>
      <c r="G585" s="251">
        <f>(SUM(E585:E606)+F585*E606)</f>
        <v>0.87534058499742451</v>
      </c>
    </row>
    <row r="586" spans="1:7" ht="15.6" x14ac:dyDescent="0.3">
      <c r="A586" s="229" t="s">
        <v>100</v>
      </c>
      <c r="B586" s="230">
        <v>2030</v>
      </c>
      <c r="C586" s="229" t="s">
        <v>751</v>
      </c>
      <c r="D586" s="229">
        <v>0.96334738378088713</v>
      </c>
      <c r="E586" s="229">
        <v>3.1480114032064729E-2</v>
      </c>
      <c r="F586" s="250">
        <v>9</v>
      </c>
      <c r="G586" s="251">
        <f>(SUM(E586:E606)+F586*E606)</f>
        <v>0.87184661551563813</v>
      </c>
    </row>
    <row r="587" spans="1:7" ht="15.6" x14ac:dyDescent="0.3">
      <c r="A587" s="229" t="s">
        <v>100</v>
      </c>
      <c r="B587" s="230">
        <v>2031</v>
      </c>
      <c r="C587" s="229" t="s">
        <v>752</v>
      </c>
      <c r="D587" s="229">
        <v>0.96135712034805998</v>
      </c>
      <c r="E587" s="229">
        <v>3.1030436047896334E-2</v>
      </c>
      <c r="F587" s="250">
        <v>10</v>
      </c>
      <c r="G587" s="251">
        <f>(SUM(E587:E606)+F587*E606)</f>
        <v>0.86886023696732417</v>
      </c>
    </row>
    <row r="588" spans="1:7" ht="15.6" x14ac:dyDescent="0.3">
      <c r="A588" s="229" t="s">
        <v>100</v>
      </c>
      <c r="B588" s="230">
        <v>2032</v>
      </c>
      <c r="C588" s="229" t="s">
        <v>753</v>
      </c>
      <c r="D588" s="229">
        <v>0.95957830456317095</v>
      </c>
      <c r="E588" s="229">
        <v>3.0636825999278978E-2</v>
      </c>
      <c r="F588" s="250">
        <v>11</v>
      </c>
      <c r="G588" s="251">
        <f>(SUM(E588:E606)+F588*E606)</f>
        <v>0.86632353640317872</v>
      </c>
    </row>
    <row r="589" spans="1:7" ht="15.6" x14ac:dyDescent="0.3">
      <c r="A589" s="229" t="s">
        <v>100</v>
      </c>
      <c r="B589" s="230">
        <v>2033</v>
      </c>
      <c r="C589" s="229" t="s">
        <v>754</v>
      </c>
      <c r="D589" s="229">
        <v>0.9579975177891199</v>
      </c>
      <c r="E589" s="229">
        <v>3.0291937943880461E-2</v>
      </c>
      <c r="F589" s="250">
        <v>12</v>
      </c>
      <c r="G589" s="251">
        <f>(SUM(E589:E606)+F589*E606)</f>
        <v>0.86418044588765042</v>
      </c>
    </row>
    <row r="590" spans="1:7" ht="15.6" x14ac:dyDescent="0.3">
      <c r="A590" s="229" t="s">
        <v>100</v>
      </c>
      <c r="B590" s="230">
        <v>2034</v>
      </c>
      <c r="C590" s="229" t="s">
        <v>755</v>
      </c>
      <c r="D590" s="229">
        <v>0.95660476511028492</v>
      </c>
      <c r="E590" s="229">
        <v>2.9991625264468896E-2</v>
      </c>
      <c r="F590" s="250">
        <v>13</v>
      </c>
      <c r="G590" s="251">
        <f>(SUM(E590:E606)+F590*E606)</f>
        <v>0.86238224342752068</v>
      </c>
    </row>
    <row r="591" spans="1:7" ht="15.6" x14ac:dyDescent="0.3">
      <c r="A591" s="229" t="s">
        <v>100</v>
      </c>
      <c r="B591" s="230">
        <v>2035</v>
      </c>
      <c r="C591" s="229" t="s">
        <v>756</v>
      </c>
      <c r="D591" s="229">
        <v>0.95538730236565872</v>
      </c>
      <c r="E591" s="229">
        <v>2.9735613469440623E-2</v>
      </c>
      <c r="F591" s="250">
        <v>14</v>
      </c>
      <c r="G591" s="251">
        <f>(SUM(E591:E606)+F591*E606)</f>
        <v>0.8608843536468026</v>
      </c>
    </row>
    <row r="592" spans="1:7" ht="15.6" x14ac:dyDescent="0.3">
      <c r="A592" s="229" t="s">
        <v>100</v>
      </c>
      <c r="B592" s="230">
        <v>2036</v>
      </c>
      <c r="C592" s="229" t="s">
        <v>757</v>
      </c>
      <c r="D592" s="229">
        <v>0.95433217853178764</v>
      </c>
      <c r="E592" s="229">
        <v>2.9514297354107637E-2</v>
      </c>
      <c r="F592" s="250">
        <v>15</v>
      </c>
      <c r="G592" s="251">
        <f>(SUM(E592:E606)+F592*E606)</f>
        <v>0.85964247566111274</v>
      </c>
    </row>
    <row r="593" spans="1:7" ht="15.6" x14ac:dyDescent="0.3">
      <c r="A593" s="229" t="s">
        <v>100</v>
      </c>
      <c r="B593" s="230">
        <v>2037</v>
      </c>
      <c r="C593" s="229" t="s">
        <v>758</v>
      </c>
      <c r="D593" s="229">
        <v>0.95342989727811434</v>
      </c>
      <c r="E593" s="229">
        <v>2.9327580130317429E-2</v>
      </c>
      <c r="F593" s="250">
        <v>16</v>
      </c>
      <c r="G593" s="251">
        <f>(SUM(E593:E606)+F593*E606)</f>
        <v>0.85862191379075581</v>
      </c>
    </row>
    <row r="594" spans="1:7" ht="15.6" x14ac:dyDescent="0.3">
      <c r="A594" s="229" t="s">
        <v>100</v>
      </c>
      <c r="B594" s="230">
        <v>2038</v>
      </c>
      <c r="C594" s="229" t="s">
        <v>759</v>
      </c>
      <c r="D594" s="229">
        <v>0.95266481297384742</v>
      </c>
      <c r="E594" s="229">
        <v>2.917072504447657E-2</v>
      </c>
      <c r="F594" s="250">
        <v>17</v>
      </c>
      <c r="G594" s="251">
        <f>(SUM(E594:E606)+F594*E606)</f>
        <v>0.85778806914418926</v>
      </c>
    </row>
    <row r="595" spans="1:7" ht="15.6" x14ac:dyDescent="0.3">
      <c r="A595" s="229" t="s">
        <v>100</v>
      </c>
      <c r="B595" s="230">
        <v>2039</v>
      </c>
      <c r="C595" s="229" t="s">
        <v>760</v>
      </c>
      <c r="D595" s="229">
        <v>0.95202344576874609</v>
      </c>
      <c r="E595" s="229">
        <v>2.9038323438936055E-2</v>
      </c>
      <c r="F595" s="250">
        <v>18</v>
      </c>
      <c r="G595" s="251">
        <f>(SUM(E595:E606)+F595*E606)</f>
        <v>0.85711107958346333</v>
      </c>
    </row>
    <row r="596" spans="1:7" ht="15.6" x14ac:dyDescent="0.3">
      <c r="A596" s="229" t="s">
        <v>100</v>
      </c>
      <c r="B596" s="230">
        <v>2040</v>
      </c>
      <c r="C596" s="229" t="s">
        <v>761</v>
      </c>
      <c r="D596" s="229">
        <v>0.95149240540330327</v>
      </c>
      <c r="E596" s="229">
        <v>2.8929482462041304E-2</v>
      </c>
      <c r="F596" s="250">
        <v>19</v>
      </c>
      <c r="G596" s="251">
        <f>(SUM(E596:E606)+F596*E606)</f>
        <v>0.85656649162827803</v>
      </c>
    </row>
    <row r="597" spans="1:7" ht="15.6" x14ac:dyDescent="0.3">
      <c r="A597" s="229" t="s">
        <v>100</v>
      </c>
      <c r="B597" s="230">
        <v>2041</v>
      </c>
      <c r="C597" s="229" t="s">
        <v>762</v>
      </c>
      <c r="D597" s="229">
        <v>0.95105832672125445</v>
      </c>
      <c r="E597" s="229">
        <v>2.8840916326555277E-2</v>
      </c>
      <c r="F597" s="250">
        <v>20</v>
      </c>
      <c r="G597" s="251">
        <f>(SUM(E597:E606)+F597*E606)</f>
        <v>0.85613074464998751</v>
      </c>
    </row>
    <row r="598" spans="1:7" ht="15.6" x14ac:dyDescent="0.3">
      <c r="A598" s="229" t="s">
        <v>100</v>
      </c>
      <c r="B598" s="230">
        <v>2042</v>
      </c>
      <c r="C598" s="229" t="s">
        <v>763</v>
      </c>
      <c r="D598" s="229">
        <v>0.95070391144637756</v>
      </c>
      <c r="E598" s="229">
        <v>2.8768046406656575E-2</v>
      </c>
      <c r="F598" s="250">
        <v>21</v>
      </c>
      <c r="G598" s="251">
        <f>(SUM(E598:E606)+F598*E606)</f>
        <v>0.85578356380718312</v>
      </c>
    </row>
    <row r="599" spans="1:7" ht="15.6" x14ac:dyDescent="0.3">
      <c r="A599" s="229" t="s">
        <v>100</v>
      </c>
      <c r="B599" s="230">
        <v>2043</v>
      </c>
      <c r="C599" s="229" t="s">
        <v>764</v>
      </c>
      <c r="D599" s="229">
        <v>0.95041874540218008</v>
      </c>
      <c r="E599" s="229">
        <v>2.870687045219876E-2</v>
      </c>
      <c r="F599" s="250">
        <v>22</v>
      </c>
      <c r="G599" s="251">
        <f>(SUM(E599:E606)+F599*E606)</f>
        <v>0.85550925288427726</v>
      </c>
    </row>
    <row r="600" spans="1:7" ht="15.6" x14ac:dyDescent="0.3">
      <c r="A600" s="229" t="s">
        <v>100</v>
      </c>
      <c r="B600" s="230">
        <v>2044</v>
      </c>
      <c r="C600" s="229" t="s">
        <v>765</v>
      </c>
      <c r="D600" s="229">
        <v>0.95019060189088245</v>
      </c>
      <c r="E600" s="229">
        <v>2.8657973259039075E-2</v>
      </c>
      <c r="F600" s="250">
        <v>23</v>
      </c>
      <c r="G600" s="251">
        <f>(SUM(E600:E606)+F600*E606)</f>
        <v>0.85529611791582916</v>
      </c>
    </row>
    <row r="601" spans="1:7" ht="15.6" x14ac:dyDescent="0.3">
      <c r="A601" s="229" t="s">
        <v>100</v>
      </c>
      <c r="B601" s="230">
        <v>2045</v>
      </c>
      <c r="C601" s="229" t="s">
        <v>766</v>
      </c>
      <c r="D601" s="229">
        <v>0.95000781179030114</v>
      </c>
      <c r="E601" s="229">
        <v>2.8616756831174751E-2</v>
      </c>
      <c r="F601" s="250">
        <v>24</v>
      </c>
      <c r="G601" s="251">
        <f>(SUM(E601:E606)+F601*E606)</f>
        <v>0.85513188014054087</v>
      </c>
    </row>
    <row r="602" spans="1:7" ht="15.6" x14ac:dyDescent="0.3">
      <c r="A602" s="229" t="s">
        <v>100</v>
      </c>
      <c r="B602" s="230">
        <v>2046</v>
      </c>
      <c r="C602" s="229" t="s">
        <v>767</v>
      </c>
      <c r="D602" s="229">
        <v>0.94986275193759917</v>
      </c>
      <c r="E602" s="229">
        <v>2.8581200181754612E-2</v>
      </c>
      <c r="F602" s="250">
        <v>25</v>
      </c>
      <c r="G602" s="251">
        <f>(SUM(E602:E606)+F602*E606)</f>
        <v>0.85500885879311683</v>
      </c>
    </row>
    <row r="603" spans="1:7" ht="15.6" x14ac:dyDescent="0.3">
      <c r="A603" s="229" t="s">
        <v>100</v>
      </c>
      <c r="B603" s="230">
        <v>2047</v>
      </c>
      <c r="C603" s="229" t="s">
        <v>768</v>
      </c>
      <c r="D603" s="229">
        <v>0.94974818132381555</v>
      </c>
      <c r="E603" s="229">
        <v>2.8553259628206231E-2</v>
      </c>
      <c r="F603" s="250">
        <v>26</v>
      </c>
      <c r="G603" s="251">
        <f>(SUM(E603:E606)+F603*E606)</f>
        <v>0.85492139409511303</v>
      </c>
    </row>
    <row r="604" spans="1:7" ht="15.6" x14ac:dyDescent="0.3">
      <c r="A604" s="229" t="s">
        <v>100</v>
      </c>
      <c r="B604" s="230">
        <v>2048</v>
      </c>
      <c r="C604" s="229" t="s">
        <v>769</v>
      </c>
      <c r="D604" s="229">
        <v>0.94965715250791027</v>
      </c>
      <c r="E604" s="229">
        <v>2.8527961230986238E-2</v>
      </c>
      <c r="F604" s="250">
        <v>27</v>
      </c>
      <c r="G604" s="251">
        <f>(SUM(E604:E606)+F604*E606)</f>
        <v>0.8548618699506576</v>
      </c>
    </row>
    <row r="605" spans="1:7" ht="15.6" x14ac:dyDescent="0.3">
      <c r="A605" s="229" t="s">
        <v>100</v>
      </c>
      <c r="B605" s="230">
        <v>2049</v>
      </c>
      <c r="C605" s="229" t="s">
        <v>770</v>
      </c>
      <c r="D605" s="229">
        <v>0.9495851100304642</v>
      </c>
      <c r="E605" s="229">
        <v>2.8509315174649958E-2</v>
      </c>
      <c r="F605" s="250">
        <v>28</v>
      </c>
      <c r="G605" s="251">
        <f>(SUM(E605:E606)+F605*E606)</f>
        <v>0.85482764420342217</v>
      </c>
    </row>
    <row r="606" spans="1:7" ht="15.6" x14ac:dyDescent="0.3">
      <c r="A606" s="229" t="s">
        <v>100</v>
      </c>
      <c r="B606" s="230">
        <v>2050</v>
      </c>
      <c r="C606" s="229" t="s">
        <v>771</v>
      </c>
      <c r="D606" s="229">
        <v>0.94952720716243588</v>
      </c>
      <c r="E606" s="229">
        <v>2.8493735483750764E-2</v>
      </c>
      <c r="F606" s="250">
        <v>29</v>
      </c>
      <c r="G606" s="251">
        <f>(SUM(E606:E606)+F606*E606)</f>
        <v>0.8548120645125229</v>
      </c>
    </row>
    <row r="607" spans="1:7" ht="15.6" x14ac:dyDescent="0.3">
      <c r="A607" s="229" t="s">
        <v>101</v>
      </c>
      <c r="B607" s="230">
        <v>2017</v>
      </c>
      <c r="C607" s="229" t="s">
        <v>772</v>
      </c>
      <c r="D607" s="229">
        <v>0.99798437302776666</v>
      </c>
      <c r="E607" s="229">
        <v>4.4966527932950896E-2</v>
      </c>
      <c r="F607" s="252">
        <v>0</v>
      </c>
      <c r="G607" s="251">
        <f>(SUM(E607:E636))</f>
        <v>1.0220200894142295</v>
      </c>
    </row>
    <row r="608" spans="1:7" ht="15.6" x14ac:dyDescent="0.3">
      <c r="A608" s="229" t="s">
        <v>101</v>
      </c>
      <c r="B608" s="230">
        <v>2018</v>
      </c>
      <c r="C608" s="229" t="s">
        <v>773</v>
      </c>
      <c r="D608" s="229">
        <v>0.99690743117907188</v>
      </c>
      <c r="E608" s="229">
        <v>4.3913566369142891E-2</v>
      </c>
      <c r="F608" s="250">
        <v>0</v>
      </c>
      <c r="G608" s="251">
        <f>(SUM(E608:E637))</f>
        <v>1.0056808269998825</v>
      </c>
    </row>
    <row r="609" spans="1:7" ht="15.6" x14ac:dyDescent="0.3">
      <c r="A609" s="229" t="s">
        <v>101</v>
      </c>
      <c r="B609" s="230">
        <v>2019</v>
      </c>
      <c r="C609" s="229" t="s">
        <v>774</v>
      </c>
      <c r="D609" s="229">
        <v>0.99568709247171172</v>
      </c>
      <c r="E609" s="229">
        <v>4.2803768225796859E-2</v>
      </c>
      <c r="F609" s="250">
        <v>0</v>
      </c>
      <c r="G609" s="251">
        <f>(SUM(E609:E638))</f>
        <v>0.99031943889466778</v>
      </c>
    </row>
    <row r="610" spans="1:7" ht="15.6" x14ac:dyDescent="0.3">
      <c r="A610" s="229" t="s">
        <v>101</v>
      </c>
      <c r="B610" s="230">
        <v>2020</v>
      </c>
      <c r="C610" s="229" t="s">
        <v>775</v>
      </c>
      <c r="D610" s="229">
        <v>0.99413766271207082</v>
      </c>
      <c r="E610" s="229">
        <v>4.1657173674127225E-2</v>
      </c>
      <c r="F610" s="250">
        <v>0</v>
      </c>
      <c r="G610" s="251">
        <f>(SUM(E610:E639))</f>
        <v>0.97600522894545394</v>
      </c>
    </row>
    <row r="611" spans="1:7" ht="15.6" x14ac:dyDescent="0.3">
      <c r="A611" s="229" t="s">
        <v>101</v>
      </c>
      <c r="B611" s="230">
        <v>2021</v>
      </c>
      <c r="C611" s="229" t="s">
        <v>776</v>
      </c>
      <c r="D611" s="229">
        <v>0.9921783652476478</v>
      </c>
      <c r="E611" s="229">
        <v>4.0560430003297475E-2</v>
      </c>
      <c r="F611" s="250">
        <v>0</v>
      </c>
      <c r="G611" s="251">
        <f>(SUM(E611:E640))</f>
        <v>0.96278418472000471</v>
      </c>
    </row>
    <row r="612" spans="1:7" ht="15.6" x14ac:dyDescent="0.3">
      <c r="A612" s="229" t="s">
        <v>101</v>
      </c>
      <c r="B612" s="230">
        <v>2022</v>
      </c>
      <c r="C612" s="229" t="s">
        <v>777</v>
      </c>
      <c r="D612" s="229">
        <v>0.98980275607500068</v>
      </c>
      <c r="E612" s="229">
        <v>3.9529492329725434E-2</v>
      </c>
      <c r="F612" s="250">
        <v>1</v>
      </c>
      <c r="G612" s="251">
        <f>(SUM(E612:E640)+F612*E640)</f>
        <v>0.95065988416538538</v>
      </c>
    </row>
    <row r="613" spans="1:7" ht="15.6" x14ac:dyDescent="0.3">
      <c r="A613" s="229" t="s">
        <v>101</v>
      </c>
      <c r="B613" s="230">
        <v>2023</v>
      </c>
      <c r="C613" s="229" t="s">
        <v>778</v>
      </c>
      <c r="D613" s="229">
        <v>0.98701431990476718</v>
      </c>
      <c r="E613" s="229">
        <v>3.8560568165705925E-2</v>
      </c>
      <c r="F613" s="250">
        <v>2</v>
      </c>
      <c r="G613" s="251">
        <f>(SUM(E613:E640)+F613*E640)</f>
        <v>0.93956652128433815</v>
      </c>
    </row>
    <row r="614" spans="1:7" ht="15.6" x14ac:dyDescent="0.3">
      <c r="A614" s="229" t="s">
        <v>101</v>
      </c>
      <c r="B614" s="230">
        <v>2024</v>
      </c>
      <c r="C614" s="229" t="s">
        <v>779</v>
      </c>
      <c r="D614" s="229">
        <v>0.98383266435616612</v>
      </c>
      <c r="E614" s="229">
        <v>3.7655504784480438E-2</v>
      </c>
      <c r="F614" s="250">
        <v>3</v>
      </c>
      <c r="G614" s="251">
        <f>(SUM(E614:E640)+F614*E640)</f>
        <v>0.92944208256731042</v>
      </c>
    </row>
    <row r="615" spans="1:7" ht="15.6" x14ac:dyDescent="0.3">
      <c r="A615" s="229" t="s">
        <v>101</v>
      </c>
      <c r="B615" s="230">
        <v>2025</v>
      </c>
      <c r="C615" s="229" t="s">
        <v>780</v>
      </c>
      <c r="D615" s="229">
        <v>0.98028102429834618</v>
      </c>
      <c r="E615" s="229">
        <v>3.6829715836711428E-2</v>
      </c>
      <c r="F615" s="250">
        <v>4</v>
      </c>
      <c r="G615" s="251">
        <f>(SUM(E615:E640)+F615*E640)</f>
        <v>0.92022270723150812</v>
      </c>
    </row>
    <row r="616" spans="1:7" ht="15.6" x14ac:dyDescent="0.3">
      <c r="A616" s="229" t="s">
        <v>101</v>
      </c>
      <c r="B616" s="230">
        <v>2026</v>
      </c>
      <c r="C616" s="229" t="s">
        <v>781</v>
      </c>
      <c r="D616" s="229">
        <v>0.97725589215241215</v>
      </c>
      <c r="E616" s="229">
        <v>3.6005633008261401E-2</v>
      </c>
      <c r="F616" s="250">
        <v>5</v>
      </c>
      <c r="G616" s="251">
        <f>(SUM(E616:E640)+F616*E640)</f>
        <v>0.91182912084347478</v>
      </c>
    </row>
    <row r="617" spans="1:7" ht="15.6" x14ac:dyDescent="0.3">
      <c r="A617" s="229" t="s">
        <v>101</v>
      </c>
      <c r="B617" s="230">
        <v>2027</v>
      </c>
      <c r="C617" s="229" t="s">
        <v>782</v>
      </c>
      <c r="D617" s="229">
        <v>0.97438461222226191</v>
      </c>
      <c r="E617" s="229">
        <v>3.5221302020251227E-2</v>
      </c>
      <c r="F617" s="250">
        <v>6</v>
      </c>
      <c r="G617" s="251">
        <f>(SUM(E617:E640)+F617*E640)</f>
        <v>0.90425961728389159</v>
      </c>
    </row>
    <row r="618" spans="1:7" ht="15.6" x14ac:dyDescent="0.3">
      <c r="A618" s="229" t="s">
        <v>101</v>
      </c>
      <c r="B618" s="230">
        <v>2028</v>
      </c>
      <c r="C618" s="229" t="s">
        <v>783</v>
      </c>
      <c r="D618" s="229">
        <v>0.97169954774518463</v>
      </c>
      <c r="E618" s="229">
        <v>3.4497938262084991E-2</v>
      </c>
      <c r="F618" s="250">
        <v>7</v>
      </c>
      <c r="G618" s="251">
        <f>(SUM(E618:E640)+F618*E640)</f>
        <v>0.89747444471231852</v>
      </c>
    </row>
    <row r="619" spans="1:7" ht="15.6" x14ac:dyDescent="0.3">
      <c r="A619" s="229" t="s">
        <v>101</v>
      </c>
      <c r="B619" s="230">
        <v>2029</v>
      </c>
      <c r="C619" s="229" t="s">
        <v>784</v>
      </c>
      <c r="D619" s="229">
        <v>0.9692049814654794</v>
      </c>
      <c r="E619" s="229">
        <v>3.3825883401800011E-2</v>
      </c>
      <c r="F619" s="250">
        <v>8</v>
      </c>
      <c r="G619" s="251">
        <f>(SUM(E619:E640)+F619*E640)</f>
        <v>0.89141263589891151</v>
      </c>
    </row>
    <row r="620" spans="1:7" ht="15.6" x14ac:dyDescent="0.3">
      <c r="A620" s="229" t="s">
        <v>101</v>
      </c>
      <c r="B620" s="230">
        <v>2030</v>
      </c>
      <c r="C620" s="229" t="s">
        <v>785</v>
      </c>
      <c r="D620" s="229">
        <v>0.96690098145519909</v>
      </c>
      <c r="E620" s="229">
        <v>3.3214042833468363E-2</v>
      </c>
      <c r="F620" s="250">
        <v>9</v>
      </c>
      <c r="G620" s="251">
        <f>(SUM(E620:E640)+F620*E640)</f>
        <v>0.88602288194578971</v>
      </c>
    </row>
    <row r="621" spans="1:7" ht="15.6" x14ac:dyDescent="0.3">
      <c r="A621" s="229" t="s">
        <v>101</v>
      </c>
      <c r="B621" s="230">
        <v>2031</v>
      </c>
      <c r="C621" s="229" t="s">
        <v>786</v>
      </c>
      <c r="D621" s="229">
        <v>0.96478151185107475</v>
      </c>
      <c r="E621" s="229">
        <v>3.2651958015960776E-2</v>
      </c>
      <c r="F621" s="250">
        <v>10</v>
      </c>
      <c r="G621" s="251">
        <f>(SUM(E621:E640)+F621*E640)</f>
        <v>0.88124496856099954</v>
      </c>
    </row>
    <row r="622" spans="1:7" ht="15.6" x14ac:dyDescent="0.3">
      <c r="A622" s="229" t="s">
        <v>101</v>
      </c>
      <c r="B622" s="230">
        <v>2032</v>
      </c>
      <c r="C622" s="229" t="s">
        <v>787</v>
      </c>
      <c r="D622" s="229">
        <v>0.96284640318984238</v>
      </c>
      <c r="E622" s="229">
        <v>3.2143913606802084E-2</v>
      </c>
      <c r="F622" s="250">
        <v>11</v>
      </c>
      <c r="G622" s="251">
        <f>(SUM(E622:E640)+F622*E640)</f>
        <v>0.8770291399937169</v>
      </c>
    </row>
    <row r="623" spans="1:7" ht="15.6" x14ac:dyDescent="0.3">
      <c r="A623" s="229" t="s">
        <v>101</v>
      </c>
      <c r="B623" s="230">
        <v>2033</v>
      </c>
      <c r="C623" s="229" t="s">
        <v>788</v>
      </c>
      <c r="D623" s="229">
        <v>0.96108681870343415</v>
      </c>
      <c r="E623" s="229">
        <v>3.168377446949551E-2</v>
      </c>
      <c r="F623" s="250">
        <v>12</v>
      </c>
      <c r="G623" s="251">
        <f>(SUM(E623:E640)+F623*E640)</f>
        <v>0.87332135583559289</v>
      </c>
    </row>
    <row r="624" spans="1:7" ht="15.6" x14ac:dyDescent="0.3">
      <c r="A624" s="229" t="s">
        <v>101</v>
      </c>
      <c r="B624" s="230">
        <v>2034</v>
      </c>
      <c r="C624" s="229" t="s">
        <v>789</v>
      </c>
      <c r="D624" s="229">
        <v>0.95948811256164224</v>
      </c>
      <c r="E624" s="229">
        <v>3.1266473411739229E-2</v>
      </c>
      <c r="F624" s="250">
        <v>13</v>
      </c>
      <c r="G624" s="251">
        <f>(SUM(E624:E640)+F624*E640)</f>
        <v>0.87007371081477547</v>
      </c>
    </row>
    <row r="625" spans="1:7" ht="15.6" x14ac:dyDescent="0.3">
      <c r="A625" s="229" t="s">
        <v>101</v>
      </c>
      <c r="B625" s="230">
        <v>2035</v>
      </c>
      <c r="C625" s="229" t="s">
        <v>790</v>
      </c>
      <c r="D625" s="229">
        <v>0.95804868254899067</v>
      </c>
      <c r="E625" s="229">
        <v>3.0892900835295254E-2</v>
      </c>
      <c r="F625" s="250">
        <v>14</v>
      </c>
      <c r="G625" s="251">
        <f>(SUM(E625:E640)+F625*E640)</f>
        <v>0.86724336685171433</v>
      </c>
    </row>
    <row r="626" spans="1:7" ht="15.6" x14ac:dyDescent="0.3">
      <c r="A626" s="229" t="s">
        <v>101</v>
      </c>
      <c r="B626" s="230">
        <v>2036</v>
      </c>
      <c r="C626" s="229" t="s">
        <v>791</v>
      </c>
      <c r="D626" s="229">
        <v>0.95675928202658955</v>
      </c>
      <c r="E626" s="229">
        <v>3.0555537564511664E-2</v>
      </c>
      <c r="F626" s="250">
        <v>15</v>
      </c>
      <c r="G626" s="251">
        <f>(SUM(E626:E640)+F626*E640)</f>
        <v>0.86478659546509729</v>
      </c>
    </row>
    <row r="627" spans="1:7" ht="15.6" x14ac:dyDescent="0.3">
      <c r="A627" s="229" t="s">
        <v>101</v>
      </c>
      <c r="B627" s="230">
        <v>2037</v>
      </c>
      <c r="C627" s="229" t="s">
        <v>792</v>
      </c>
      <c r="D627" s="229">
        <v>0.95561450643793044</v>
      </c>
      <c r="E627" s="229">
        <v>3.0255414388467444E-2</v>
      </c>
      <c r="F627" s="250">
        <v>16</v>
      </c>
      <c r="G627" s="251">
        <f>(SUM(E627:E640)+F627*E640)</f>
        <v>0.86266718734926373</v>
      </c>
    </row>
    <row r="628" spans="1:7" ht="15.6" x14ac:dyDescent="0.3">
      <c r="A628" s="229" t="s">
        <v>101</v>
      </c>
      <c r="B628" s="230">
        <v>2038</v>
      </c>
      <c r="C628" s="229" t="s">
        <v>793</v>
      </c>
      <c r="D628" s="229">
        <v>0.95460392348091361</v>
      </c>
      <c r="E628" s="229">
        <v>2.9990007207147323E-2</v>
      </c>
      <c r="F628" s="250">
        <v>17</v>
      </c>
      <c r="G628" s="251">
        <f>(SUM(E628:E640)+F628*E640)</f>
        <v>0.8608479024094744</v>
      </c>
    </row>
    <row r="629" spans="1:7" ht="15.6" x14ac:dyDescent="0.3">
      <c r="A629" s="229" t="s">
        <v>101</v>
      </c>
      <c r="B629" s="230">
        <v>2039</v>
      </c>
      <c r="C629" s="229" t="s">
        <v>794</v>
      </c>
      <c r="D629" s="229">
        <v>0.95371783245698982</v>
      </c>
      <c r="E629" s="229">
        <v>2.9751556884868413E-2</v>
      </c>
      <c r="F629" s="250">
        <v>18</v>
      </c>
      <c r="G629" s="251">
        <f>(SUM(E629:E640)+F629*E640)</f>
        <v>0.85929402465100524</v>
      </c>
    </row>
    <row r="630" spans="1:7" ht="15.6" x14ac:dyDescent="0.3">
      <c r="A630" s="229" t="s">
        <v>101</v>
      </c>
      <c r="B630" s="230">
        <v>2040</v>
      </c>
      <c r="C630" s="229" t="s">
        <v>795</v>
      </c>
      <c r="D630" s="229">
        <v>0.95294417841530743</v>
      </c>
      <c r="E630" s="229">
        <v>2.9540197930407547E-2</v>
      </c>
      <c r="F630" s="250">
        <v>19</v>
      </c>
      <c r="G630" s="251">
        <f>(SUM(E630:E640)+F630*E640)</f>
        <v>0.85797859721481484</v>
      </c>
    </row>
    <row r="631" spans="1:7" ht="15.6" x14ac:dyDescent="0.3">
      <c r="A631" s="229" t="s">
        <v>101</v>
      </c>
      <c r="B631" s="230">
        <v>2041</v>
      </c>
      <c r="C631" s="229" t="s">
        <v>796</v>
      </c>
      <c r="D631" s="229">
        <v>0.95228338672839197</v>
      </c>
      <c r="E631" s="229">
        <v>2.9356677037437603E-2</v>
      </c>
      <c r="F631" s="250">
        <v>20</v>
      </c>
      <c r="G631" s="251">
        <f>(SUM(E631:E640)+F631*E640)</f>
        <v>0.85687452873308545</v>
      </c>
    </row>
    <row r="632" spans="1:7" ht="15.6" x14ac:dyDescent="0.3">
      <c r="A632" s="229" t="s">
        <v>101</v>
      </c>
      <c r="B632" s="230">
        <v>2042</v>
      </c>
      <c r="C632" s="229" t="s">
        <v>797</v>
      </c>
      <c r="D632" s="229">
        <v>0.9517152775433152</v>
      </c>
      <c r="E632" s="229">
        <v>2.9194133924097393E-2</v>
      </c>
      <c r="F632" s="250">
        <v>21</v>
      </c>
      <c r="G632" s="251">
        <f>(SUM(E632:E640)+F632*E640)</f>
        <v>0.85595398114432597</v>
      </c>
    </row>
    <row r="633" spans="1:7" ht="15.6" x14ac:dyDescent="0.3">
      <c r="A633" s="229" t="s">
        <v>101</v>
      </c>
      <c r="B633" s="230">
        <v>2043</v>
      </c>
      <c r="C633" s="229" t="s">
        <v>798</v>
      </c>
      <c r="D633" s="229">
        <v>0.95123473150266735</v>
      </c>
      <c r="E633" s="229">
        <v>2.9050047994990173E-2</v>
      </c>
      <c r="F633" s="250">
        <v>22</v>
      </c>
      <c r="G633" s="251">
        <f>(SUM(E633:E640)+F633*E640)</f>
        <v>0.85519597666890679</v>
      </c>
    </row>
    <row r="634" spans="1:7" ht="15.6" x14ac:dyDescent="0.3">
      <c r="A634" s="229" t="s">
        <v>101</v>
      </c>
      <c r="B634" s="230">
        <v>2044</v>
      </c>
      <c r="C634" s="229" t="s">
        <v>799</v>
      </c>
      <c r="D634" s="229">
        <v>0.95082909274504346</v>
      </c>
      <c r="E634" s="229">
        <v>2.8923921559023701E-2</v>
      </c>
      <c r="F634" s="250">
        <v>23</v>
      </c>
      <c r="G634" s="251">
        <f>(SUM(E634:E640)+F634*E640)</f>
        <v>0.85458205812259469</v>
      </c>
    </row>
    <row r="635" spans="1:7" ht="15.6" x14ac:dyDescent="0.3">
      <c r="A635" s="229" t="s">
        <v>101</v>
      </c>
      <c r="B635" s="230">
        <v>2045</v>
      </c>
      <c r="C635" s="229" t="s">
        <v>800</v>
      </c>
      <c r="D635" s="229">
        <v>0.95048659938130053</v>
      </c>
      <c r="E635" s="229">
        <v>2.8810815851429795E-2</v>
      </c>
      <c r="F635" s="250">
        <v>24</v>
      </c>
      <c r="G635" s="251">
        <f>(SUM(E635:E640)+F635*E640)</f>
        <v>0.85409426601224914</v>
      </c>
    </row>
    <row r="636" spans="1:7" ht="15.6" x14ac:dyDescent="0.3">
      <c r="A636" s="229" t="s">
        <v>101</v>
      </c>
      <c r="B636" s="230">
        <v>2046</v>
      </c>
      <c r="C636" s="229" t="s">
        <v>801</v>
      </c>
      <c r="D636" s="229">
        <v>0.9501995874544904</v>
      </c>
      <c r="E636" s="229">
        <v>2.8711211884750946E-2</v>
      </c>
      <c r="F636" s="250">
        <v>25</v>
      </c>
      <c r="G636" s="251">
        <f>(SUM(E636:E640)+F636*E640)</f>
        <v>0.8537195796094974</v>
      </c>
    </row>
    <row r="637" spans="1:7" ht="15.6" x14ac:dyDescent="0.3">
      <c r="A637" s="229" t="s">
        <v>101</v>
      </c>
      <c r="B637" s="230">
        <v>2047</v>
      </c>
      <c r="C637" s="229" t="s">
        <v>802</v>
      </c>
      <c r="D637" s="229">
        <v>0.94996293013901845</v>
      </c>
      <c r="E637" s="229">
        <v>2.8627265518603989E-2</v>
      </c>
      <c r="F637" s="250">
        <v>26</v>
      </c>
      <c r="G637" s="251">
        <f>(SUM(E637:E640)+F637*E640)</f>
        <v>0.85344449717342463</v>
      </c>
    </row>
    <row r="638" spans="1:7" ht="15.6" x14ac:dyDescent="0.3">
      <c r="A638" s="229" t="s">
        <v>101</v>
      </c>
      <c r="B638" s="230">
        <v>2048</v>
      </c>
      <c r="C638" s="229" t="s">
        <v>803</v>
      </c>
      <c r="D638" s="229">
        <v>0.94976517547546102</v>
      </c>
      <c r="E638" s="229">
        <v>2.8552178263928304E-2</v>
      </c>
      <c r="F638" s="250">
        <v>27</v>
      </c>
      <c r="G638" s="251">
        <f>(SUM(E638:E640)+F638*E640)</f>
        <v>0.85325336110349881</v>
      </c>
    </row>
    <row r="639" spans="1:7" ht="15.6" x14ac:dyDescent="0.3">
      <c r="A639" s="229" t="s">
        <v>101</v>
      </c>
      <c r="B639" s="230">
        <v>2049</v>
      </c>
      <c r="C639" s="229" t="s">
        <v>804</v>
      </c>
      <c r="D639" s="229">
        <v>0.94960159039381409</v>
      </c>
      <c r="E639" s="229">
        <v>2.8489558276582908E-2</v>
      </c>
      <c r="F639" s="250">
        <v>28</v>
      </c>
      <c r="G639" s="251">
        <f>(SUM(E639:E640)+F639*E640)</f>
        <v>0.85313731228824863</v>
      </c>
    </row>
    <row r="640" spans="1:7" ht="15.6" x14ac:dyDescent="0.3">
      <c r="A640" s="229" t="s">
        <v>101</v>
      </c>
      <c r="B640" s="230">
        <v>2050</v>
      </c>
      <c r="C640" s="229" t="s">
        <v>805</v>
      </c>
      <c r="D640" s="229">
        <v>0.94946409726332037</v>
      </c>
      <c r="E640" s="229">
        <v>2.8436129448678127E-2</v>
      </c>
      <c r="F640" s="250">
        <v>29</v>
      </c>
      <c r="G640" s="251">
        <f>(SUM(E640:E640)+F640*E640)</f>
        <v>0.85308388346034381</v>
      </c>
    </row>
    <row r="641" spans="1:7" ht="15.6" x14ac:dyDescent="0.3">
      <c r="A641" s="229" t="s">
        <v>102</v>
      </c>
      <c r="B641" s="230">
        <v>2017</v>
      </c>
      <c r="C641" s="229" t="s">
        <v>806</v>
      </c>
      <c r="D641" s="229">
        <v>0.99765921365692167</v>
      </c>
      <c r="E641" s="229">
        <v>4.6557978417725923E-2</v>
      </c>
      <c r="F641" s="252">
        <v>0</v>
      </c>
      <c r="G641" s="251">
        <f>(SUM(E641:E670))</f>
        <v>1.0188842393084383</v>
      </c>
    </row>
    <row r="642" spans="1:7" ht="15.6" x14ac:dyDescent="0.3">
      <c r="A642" s="229" t="s">
        <v>102</v>
      </c>
      <c r="B642" s="230">
        <v>2018</v>
      </c>
      <c r="C642" s="229" t="s">
        <v>807</v>
      </c>
      <c r="D642" s="229">
        <v>0.99652727788776041</v>
      </c>
      <c r="E642" s="229">
        <v>4.5314774350880972E-2</v>
      </c>
      <c r="F642" s="250">
        <v>0</v>
      </c>
      <c r="G642" s="251">
        <f>(SUM(E642:E671))</f>
        <v>1.0005700541092315</v>
      </c>
    </row>
    <row r="643" spans="1:7" ht="15.6" x14ac:dyDescent="0.3">
      <c r="A643" s="229" t="s">
        <v>102</v>
      </c>
      <c r="B643" s="230">
        <v>2019</v>
      </c>
      <c r="C643" s="229" t="s">
        <v>808</v>
      </c>
      <c r="D643" s="229">
        <v>0.99525492863643394</v>
      </c>
      <c r="E643" s="229">
        <v>4.4001451237050376E-2</v>
      </c>
      <c r="F643" s="250">
        <v>0</v>
      </c>
      <c r="G643" s="251">
        <f>(SUM(E643:E672))</f>
        <v>0.98343858252462213</v>
      </c>
    </row>
    <row r="644" spans="1:7" ht="15.6" x14ac:dyDescent="0.3">
      <c r="A644" s="229" t="s">
        <v>102</v>
      </c>
      <c r="B644" s="230">
        <v>2020</v>
      </c>
      <c r="C644" s="229" t="s">
        <v>809</v>
      </c>
      <c r="D644" s="229">
        <v>0.99359584858876782</v>
      </c>
      <c r="E644" s="229">
        <v>4.2641992352269807E-2</v>
      </c>
      <c r="F644" s="250">
        <v>0</v>
      </c>
      <c r="G644" s="251">
        <f>(SUM(E644:E673))</f>
        <v>0.96757076462245528</v>
      </c>
    </row>
    <row r="645" spans="1:7" ht="15.6" x14ac:dyDescent="0.3">
      <c r="A645" s="229" t="s">
        <v>102</v>
      </c>
      <c r="B645" s="230">
        <v>2021</v>
      </c>
      <c r="C645" s="229" t="s">
        <v>810</v>
      </c>
      <c r="D645" s="229">
        <v>0.9914770649472151</v>
      </c>
      <c r="E645" s="229">
        <v>4.1337973270992916E-2</v>
      </c>
      <c r="F645" s="250">
        <v>0</v>
      </c>
      <c r="G645" s="251">
        <f>(SUM(E645:E674))</f>
        <v>0.9530189817946555</v>
      </c>
    </row>
    <row r="646" spans="1:7" ht="15.6" x14ac:dyDescent="0.3">
      <c r="A646" s="229" t="s">
        <v>102</v>
      </c>
      <c r="B646" s="230">
        <v>2022</v>
      </c>
      <c r="C646" s="229" t="s">
        <v>811</v>
      </c>
      <c r="D646" s="229">
        <v>0.9888813824617656</v>
      </c>
      <c r="E646" s="229">
        <v>4.0110506689560829E-2</v>
      </c>
      <c r="F646" s="250">
        <v>1</v>
      </c>
      <c r="G646" s="251">
        <f>(SUM(E646:E674)+F646*E674)</f>
        <v>0.93977121804813257</v>
      </c>
    </row>
    <row r="647" spans="1:7" ht="15.6" x14ac:dyDescent="0.3">
      <c r="A647" s="229" t="s">
        <v>102</v>
      </c>
      <c r="B647" s="230">
        <v>2023</v>
      </c>
      <c r="C647" s="229" t="s">
        <v>812</v>
      </c>
      <c r="D647" s="229">
        <v>0.98582917053577357</v>
      </c>
      <c r="E647" s="229">
        <v>3.8951193965467243E-2</v>
      </c>
      <c r="F647" s="250">
        <v>2</v>
      </c>
      <c r="G647" s="251">
        <f>(SUM(E647:E674)+F647*E674)</f>
        <v>0.92775092088304167</v>
      </c>
    </row>
    <row r="648" spans="1:7" ht="15.6" x14ac:dyDescent="0.3">
      <c r="A648" s="229" t="s">
        <v>102</v>
      </c>
      <c r="B648" s="230">
        <v>2024</v>
      </c>
      <c r="C648" s="229" t="s">
        <v>813</v>
      </c>
      <c r="D648" s="229">
        <v>0.98234521454836121</v>
      </c>
      <c r="E648" s="229">
        <v>3.7865019886046097E-2</v>
      </c>
      <c r="F648" s="250">
        <v>3</v>
      </c>
      <c r="G648" s="251">
        <f>(SUM(E648:E674)+F648*E674)</f>
        <v>0.91688993644204431</v>
      </c>
    </row>
    <row r="649" spans="1:7" ht="15.6" x14ac:dyDescent="0.3">
      <c r="A649" s="229" t="s">
        <v>102</v>
      </c>
      <c r="B649" s="230">
        <v>2025</v>
      </c>
      <c r="C649" s="229" t="s">
        <v>814</v>
      </c>
      <c r="D649" s="229">
        <v>0.978460655543826</v>
      </c>
      <c r="E649" s="229">
        <v>3.6870217048929919E-2</v>
      </c>
      <c r="F649" s="250">
        <v>4</v>
      </c>
      <c r="G649" s="251">
        <f>(SUM(E649:E674)+F649*E674)</f>
        <v>0.90711512608046807</v>
      </c>
    </row>
    <row r="650" spans="1:7" ht="15.6" x14ac:dyDescent="0.3">
      <c r="A650" s="229" t="s">
        <v>102</v>
      </c>
      <c r="B650" s="230">
        <v>2026</v>
      </c>
      <c r="C650" s="229" t="s">
        <v>815</v>
      </c>
      <c r="D650" s="229">
        <v>0.97519108321609393</v>
      </c>
      <c r="E650" s="229">
        <v>3.5896778046273059E-2</v>
      </c>
      <c r="F650" s="250">
        <v>5</v>
      </c>
      <c r="G650" s="251">
        <f>(SUM(E650:E674)+F650*E674)</f>
        <v>0.89833511855600812</v>
      </c>
    </row>
    <row r="651" spans="1:7" ht="15.6" x14ac:dyDescent="0.3">
      <c r="A651" s="229" t="s">
        <v>102</v>
      </c>
      <c r="B651" s="230">
        <v>2027</v>
      </c>
      <c r="C651" s="229" t="s">
        <v>816</v>
      </c>
      <c r="D651" s="229">
        <v>0.97211080247836879</v>
      </c>
      <c r="E651" s="229">
        <v>3.4983893399171961E-2</v>
      </c>
      <c r="F651" s="250">
        <v>6</v>
      </c>
      <c r="G651" s="251">
        <f>(SUM(E651:E674)+F651*E674)</f>
        <v>0.89052855003420495</v>
      </c>
    </row>
    <row r="652" spans="1:7" ht="15.6" x14ac:dyDescent="0.3">
      <c r="A652" s="229" t="s">
        <v>102</v>
      </c>
      <c r="B652" s="230">
        <v>2028</v>
      </c>
      <c r="C652" s="229" t="s">
        <v>817</v>
      </c>
      <c r="D652" s="229">
        <v>0.96924035022366417</v>
      </c>
      <c r="E652" s="229">
        <v>3.4151331603157344E-2</v>
      </c>
      <c r="F652" s="250">
        <v>7</v>
      </c>
      <c r="G652" s="251">
        <f>(SUM(E652:E674)+F652*E674)</f>
        <v>0.88363486615950282</v>
      </c>
    </row>
    <row r="653" spans="1:7" ht="15.6" x14ac:dyDescent="0.3">
      <c r="A653" s="229" t="s">
        <v>102</v>
      </c>
      <c r="B653" s="230">
        <v>2029</v>
      </c>
      <c r="C653" s="229" t="s">
        <v>818</v>
      </c>
      <c r="D653" s="229">
        <v>0.96658171223442635</v>
      </c>
      <c r="E653" s="229">
        <v>3.3391051379796546E-2</v>
      </c>
      <c r="F653" s="250">
        <v>8</v>
      </c>
      <c r="G653" s="251">
        <f>(SUM(E653:E674)+F653*E674)</f>
        <v>0.87757374408081545</v>
      </c>
    </row>
    <row r="654" spans="1:7" ht="15.6" x14ac:dyDescent="0.3">
      <c r="A654" s="229" t="s">
        <v>102</v>
      </c>
      <c r="B654" s="230">
        <v>2030</v>
      </c>
      <c r="C654" s="229" t="s">
        <v>819</v>
      </c>
      <c r="D654" s="229">
        <v>0.96413298937264336</v>
      </c>
      <c r="E654" s="229">
        <v>3.2708909952394019E-2</v>
      </c>
      <c r="F654" s="250">
        <v>9</v>
      </c>
      <c r="G654" s="251">
        <f>(SUM(E654:E674)+F654*E674)</f>
        <v>0.87227290222548881</v>
      </c>
    </row>
    <row r="655" spans="1:7" ht="15.6" x14ac:dyDescent="0.3">
      <c r="A655" s="229" t="s">
        <v>102</v>
      </c>
      <c r="B655" s="230">
        <v>2031</v>
      </c>
      <c r="C655" s="229" t="s">
        <v>820</v>
      </c>
      <c r="D655" s="229">
        <v>0.96189337736519798</v>
      </c>
      <c r="E655" s="229">
        <v>3.2094483026217896E-2</v>
      </c>
      <c r="F655" s="250">
        <v>10</v>
      </c>
      <c r="G655" s="251">
        <f>(SUM(E655:E674)+F655*E674)</f>
        <v>0.86765420179756469</v>
      </c>
    </row>
    <row r="656" spans="1:7" ht="15.6" x14ac:dyDescent="0.3">
      <c r="A656" s="229" t="s">
        <v>102</v>
      </c>
      <c r="B656" s="230">
        <v>2032</v>
      </c>
      <c r="C656" s="229" t="s">
        <v>821</v>
      </c>
      <c r="D656" s="229">
        <v>0.95985524932130206</v>
      </c>
      <c r="E656" s="229">
        <v>3.1547690582672198E-2</v>
      </c>
      <c r="F656" s="250">
        <v>11</v>
      </c>
      <c r="G656" s="251">
        <f>(SUM(E656:E674)+F656*E674)</f>
        <v>0.86364992829581677</v>
      </c>
    </row>
    <row r="657" spans="1:7" ht="15.6" x14ac:dyDescent="0.3">
      <c r="A657" s="229" t="s">
        <v>102</v>
      </c>
      <c r="B657" s="230">
        <v>2033</v>
      </c>
      <c r="C657" s="229" t="s">
        <v>822</v>
      </c>
      <c r="D657" s="229">
        <v>0.95801559990263352</v>
      </c>
      <c r="E657" s="229">
        <v>3.1061686951476576E-2</v>
      </c>
      <c r="F657" s="250">
        <v>12</v>
      </c>
      <c r="G657" s="251">
        <f>(SUM(E657:E674)+F657*E674)</f>
        <v>0.86019244723761457</v>
      </c>
    </row>
    <row r="658" spans="1:7" ht="15.6" x14ac:dyDescent="0.3">
      <c r="A658" s="229" t="s">
        <v>102</v>
      </c>
      <c r="B658" s="230">
        <v>2034</v>
      </c>
      <c r="C658" s="229" t="s">
        <v>823</v>
      </c>
      <c r="D658" s="229">
        <v>0.95636581400070197</v>
      </c>
      <c r="E658" s="229">
        <v>3.0634503593308902E-2</v>
      </c>
      <c r="F658" s="250">
        <v>13</v>
      </c>
      <c r="G658" s="251">
        <f>(SUM(E658:E674)+F658*E674)</f>
        <v>0.8572209698106078</v>
      </c>
    </row>
    <row r="659" spans="1:7" ht="15.6" x14ac:dyDescent="0.3">
      <c r="A659" s="229" t="s">
        <v>102</v>
      </c>
      <c r="B659" s="230">
        <v>2035</v>
      </c>
      <c r="C659" s="229" t="s">
        <v>824</v>
      </c>
      <c r="D659" s="229">
        <v>0.95489343870913501</v>
      </c>
      <c r="E659" s="229">
        <v>3.0259060278886911E-2</v>
      </c>
      <c r="F659" s="250">
        <v>14</v>
      </c>
      <c r="G659" s="251">
        <f>(SUM(E659:E674)+F659*E674)</f>
        <v>0.85467667574176875</v>
      </c>
    </row>
    <row r="660" spans="1:7" ht="15.6" x14ac:dyDescent="0.3">
      <c r="A660" s="229" t="s">
        <v>102</v>
      </c>
      <c r="B660" s="230">
        <v>2036</v>
      </c>
      <c r="C660" s="229" t="s">
        <v>825</v>
      </c>
      <c r="D660" s="229">
        <v>0.95359652932357664</v>
      </c>
      <c r="E660" s="229">
        <v>2.9930935861813189E-2</v>
      </c>
      <c r="F660" s="250">
        <v>15</v>
      </c>
      <c r="G660" s="251">
        <f>(SUM(E660:E674)+F660*E674)</f>
        <v>0.85250782498735189</v>
      </c>
    </row>
    <row r="661" spans="1:7" ht="15.6" x14ac:dyDescent="0.3">
      <c r="A661" s="229" t="s">
        <v>102</v>
      </c>
      <c r="B661" s="230">
        <v>2037</v>
      </c>
      <c r="C661" s="229" t="s">
        <v>826</v>
      </c>
      <c r="D661" s="229">
        <v>0.95246496424675653</v>
      </c>
      <c r="E661" s="229">
        <v>2.9645989015957074E-2</v>
      </c>
      <c r="F661" s="250">
        <v>16</v>
      </c>
      <c r="G661" s="251">
        <f>(SUM(E661:E674)+F661*E674)</f>
        <v>0.85066709865000856</v>
      </c>
    </row>
    <row r="662" spans="1:7" ht="15.6" x14ac:dyDescent="0.3">
      <c r="A662" s="229" t="s">
        <v>102</v>
      </c>
      <c r="B662" s="230">
        <v>2038</v>
      </c>
      <c r="C662" s="229" t="s">
        <v>827</v>
      </c>
      <c r="D662" s="229">
        <v>0.95148488625815797</v>
      </c>
      <c r="E662" s="229">
        <v>2.9401187012943152E-2</v>
      </c>
      <c r="F662" s="250">
        <v>17</v>
      </c>
      <c r="G662" s="251">
        <f>(SUM(E662:E674)+F662*E674)</f>
        <v>0.84911131915852145</v>
      </c>
    </row>
    <row r="663" spans="1:7" ht="15.6" x14ac:dyDescent="0.3">
      <c r="A663" s="229" t="s">
        <v>102</v>
      </c>
      <c r="B663" s="230">
        <v>2039</v>
      </c>
      <c r="C663" s="229" t="s">
        <v>828</v>
      </c>
      <c r="D663" s="229">
        <v>0.95064347987301645</v>
      </c>
      <c r="E663" s="229">
        <v>2.9188866972386585E-2</v>
      </c>
      <c r="F663" s="250">
        <v>18</v>
      </c>
      <c r="G663" s="251">
        <f>(SUM(E663:E674)+F663*E674)</f>
        <v>0.84780034167004814</v>
      </c>
    </row>
    <row r="664" spans="1:7" ht="15.6" x14ac:dyDescent="0.3">
      <c r="A664" s="229" t="s">
        <v>102</v>
      </c>
      <c r="B664" s="230">
        <v>2040</v>
      </c>
      <c r="C664" s="229" t="s">
        <v>829</v>
      </c>
      <c r="D664" s="229">
        <v>0.94992472676222151</v>
      </c>
      <c r="E664" s="229">
        <v>2.9004657961251071E-2</v>
      </c>
      <c r="F664" s="250">
        <v>19</v>
      </c>
      <c r="G664" s="251">
        <f>(SUM(E664:E674)+F664*E674)</f>
        <v>0.84670168422213155</v>
      </c>
    </row>
    <row r="665" spans="1:7" ht="15.6" x14ac:dyDescent="0.3">
      <c r="A665" s="229" t="s">
        <v>102</v>
      </c>
      <c r="B665" s="230">
        <v>2041</v>
      </c>
      <c r="C665" s="229" t="s">
        <v>830</v>
      </c>
      <c r="D665" s="229">
        <v>0.94931738571816127</v>
      </c>
      <c r="E665" s="229">
        <v>2.884596751770192E-2</v>
      </c>
      <c r="F665" s="250">
        <v>20</v>
      </c>
      <c r="G665" s="251">
        <f>(SUM(E665:E674)+F665*E674)</f>
        <v>0.84578723578535042</v>
      </c>
    </row>
    <row r="666" spans="1:7" ht="15.6" x14ac:dyDescent="0.3">
      <c r="A666" s="229" t="s">
        <v>102</v>
      </c>
      <c r="B666" s="230">
        <v>2042</v>
      </c>
      <c r="C666" s="229" t="s">
        <v>831</v>
      </c>
      <c r="D666" s="229">
        <v>0.94880514254605852</v>
      </c>
      <c r="E666" s="229">
        <v>2.8708597621139642E-2</v>
      </c>
      <c r="F666" s="250">
        <v>21</v>
      </c>
      <c r="G666" s="251">
        <f>(SUM(E666:E674)+F666*E674)</f>
        <v>0.8450314777921184</v>
      </c>
    </row>
    <row r="667" spans="1:7" ht="15.6" x14ac:dyDescent="0.3">
      <c r="A667" s="229" t="s">
        <v>102</v>
      </c>
      <c r="B667" s="230">
        <v>2043</v>
      </c>
      <c r="C667" s="229" t="s">
        <v>832</v>
      </c>
      <c r="D667" s="229">
        <v>0.94837577779771032</v>
      </c>
      <c r="E667" s="229">
        <v>2.8588360027847134E-2</v>
      </c>
      <c r="F667" s="250">
        <v>22</v>
      </c>
      <c r="G667" s="251">
        <f>(SUM(E667:E674)+F667*E674)</f>
        <v>0.8444130896954487</v>
      </c>
    </row>
    <row r="668" spans="1:7" ht="15.6" x14ac:dyDescent="0.3">
      <c r="A668" s="229" t="s">
        <v>102</v>
      </c>
      <c r="B668" s="230">
        <v>2044</v>
      </c>
      <c r="C668" s="229" t="s">
        <v>833</v>
      </c>
      <c r="D668" s="229">
        <v>0.94801945648989083</v>
      </c>
      <c r="E668" s="229">
        <v>2.8484539288567604E-2</v>
      </c>
      <c r="F668" s="250">
        <v>23</v>
      </c>
      <c r="G668" s="251">
        <f>(SUM(E668:E674)+F668*E674)</f>
        <v>0.8439149391920715</v>
      </c>
    </row>
    <row r="669" spans="1:7" ht="15.6" x14ac:dyDescent="0.3">
      <c r="A669" s="229" t="s">
        <v>102</v>
      </c>
      <c r="B669" s="230">
        <v>2045</v>
      </c>
      <c r="C669" s="229" t="s">
        <v>834</v>
      </c>
      <c r="D669" s="229">
        <v>0.94772289243116725</v>
      </c>
      <c r="E669" s="229">
        <v>2.8392104945090379E-2</v>
      </c>
      <c r="F669" s="250">
        <v>24</v>
      </c>
      <c r="G669" s="251">
        <f>(SUM(E669:E674)+F669*E674)</f>
        <v>0.8435206094279738</v>
      </c>
    </row>
    <row r="670" spans="1:7" ht="15.6" x14ac:dyDescent="0.3">
      <c r="A670" s="229" t="s">
        <v>102</v>
      </c>
      <c r="B670" s="230">
        <v>2046</v>
      </c>
      <c r="C670" s="229" t="s">
        <v>835</v>
      </c>
      <c r="D670" s="229">
        <v>0.94747943781927002</v>
      </c>
      <c r="E670" s="229">
        <v>2.8312537051460949E-2</v>
      </c>
      <c r="F670" s="250">
        <v>25</v>
      </c>
      <c r="G670" s="251">
        <f>(SUM(E670:E674)+F670*E674)</f>
        <v>0.84321871400735338</v>
      </c>
    </row>
    <row r="671" spans="1:7" ht="15.6" x14ac:dyDescent="0.3">
      <c r="A671" s="229" t="s">
        <v>102</v>
      </c>
      <c r="B671" s="230">
        <v>2047</v>
      </c>
      <c r="C671" s="229" t="s">
        <v>836</v>
      </c>
      <c r="D671" s="229">
        <v>0.94727881793774682</v>
      </c>
      <c r="E671" s="229">
        <v>2.8243793218519313E-2</v>
      </c>
      <c r="F671" s="250">
        <v>26</v>
      </c>
      <c r="G671" s="251">
        <f>(SUM(E671:E674)+F671*E674)</f>
        <v>0.84299638648036224</v>
      </c>
    </row>
    <row r="672" spans="1:7" ht="15.6" x14ac:dyDescent="0.3">
      <c r="A672" s="229" t="s">
        <v>102</v>
      </c>
      <c r="B672" s="230">
        <v>2048</v>
      </c>
      <c r="C672" s="229" t="s">
        <v>837</v>
      </c>
      <c r="D672" s="229">
        <v>0.9471150996376474</v>
      </c>
      <c r="E672" s="229">
        <v>2.8183302766271477E-2</v>
      </c>
      <c r="F672" s="250">
        <v>27</v>
      </c>
      <c r="G672" s="251">
        <f>(SUM(E672:E674)+F672*E674)</f>
        <v>0.84284280278631285</v>
      </c>
    </row>
    <row r="673" spans="1:7" ht="15.6" x14ac:dyDescent="0.3">
      <c r="A673" s="229" t="s">
        <v>102</v>
      </c>
      <c r="B673" s="230">
        <v>2049</v>
      </c>
      <c r="C673" s="229" t="s">
        <v>838</v>
      </c>
      <c r="D673" s="229">
        <v>0.94698073895787993</v>
      </c>
      <c r="E673" s="229">
        <v>2.8133633334883629E-2</v>
      </c>
      <c r="F673" s="250">
        <v>28</v>
      </c>
      <c r="G673" s="251">
        <f>(SUM(E673:E674)+F673*E674)</f>
        <v>0.84274970954451134</v>
      </c>
    </row>
    <row r="674" spans="1:7" ht="15.6" x14ac:dyDescent="0.3">
      <c r="A674" s="229" t="s">
        <v>102</v>
      </c>
      <c r="B674" s="230">
        <v>2050</v>
      </c>
      <c r="C674" s="229" t="s">
        <v>839</v>
      </c>
      <c r="D674" s="229">
        <v>0.94686565767126796</v>
      </c>
      <c r="E674" s="229">
        <v>2.809020952446992E-2</v>
      </c>
      <c r="F674" s="250">
        <v>29</v>
      </c>
      <c r="G674" s="251">
        <f>(SUM(E674:E674)+F674*E674)</f>
        <v>0.84270628573409767</v>
      </c>
    </row>
    <row r="675" spans="1:7" ht="15.6" x14ac:dyDescent="0.3">
      <c r="A675" s="229" t="s">
        <v>103</v>
      </c>
      <c r="B675" s="230">
        <v>2017</v>
      </c>
      <c r="C675" s="229" t="s">
        <v>840</v>
      </c>
      <c r="D675" s="229">
        <v>0.9979843730278527</v>
      </c>
      <c r="E675" s="229">
        <v>4.4966527934774528E-2</v>
      </c>
      <c r="F675" s="252">
        <v>0</v>
      </c>
      <c r="G675" s="251">
        <f>(SUM(E675:E704))</f>
        <v>1.0220200893949867</v>
      </c>
    </row>
    <row r="676" spans="1:7" ht="15.6" x14ac:dyDescent="0.3">
      <c r="A676" s="229" t="s">
        <v>103</v>
      </c>
      <c r="B676" s="230">
        <v>2018</v>
      </c>
      <c r="C676" s="229" t="s">
        <v>841</v>
      </c>
      <c r="D676" s="229">
        <v>0.99690743117917513</v>
      </c>
      <c r="E676" s="229">
        <v>4.3913566365152805E-2</v>
      </c>
      <c r="F676" s="250">
        <v>0</v>
      </c>
      <c r="G676" s="251">
        <f>(SUM(E676:E705))</f>
        <v>1.0056808269748412</v>
      </c>
    </row>
    <row r="677" spans="1:7" ht="15.6" x14ac:dyDescent="0.3">
      <c r="A677" s="229" t="s">
        <v>103</v>
      </c>
      <c r="B677" s="230">
        <v>2019</v>
      </c>
      <c r="C677" s="229" t="s">
        <v>842</v>
      </c>
      <c r="D677" s="229">
        <v>0.9956870924709601</v>
      </c>
      <c r="E677" s="229">
        <v>4.2803768231724444E-2</v>
      </c>
      <c r="F677" s="250">
        <v>0</v>
      </c>
      <c r="G677" s="251">
        <f>(SUM(E677:E706))</f>
        <v>0.990319438875081</v>
      </c>
    </row>
    <row r="678" spans="1:7" ht="15.6" x14ac:dyDescent="0.3">
      <c r="A678" s="229" t="s">
        <v>103</v>
      </c>
      <c r="B678" s="230">
        <v>2020</v>
      </c>
      <c r="C678" s="229" t="s">
        <v>843</v>
      </c>
      <c r="D678" s="229">
        <v>0.99413766271453086</v>
      </c>
      <c r="E678" s="229">
        <v>4.1657173674756687E-2</v>
      </c>
      <c r="F678" s="250">
        <v>0</v>
      </c>
      <c r="G678" s="251">
        <f>(SUM(E678:E707))</f>
        <v>0.9760052289187735</v>
      </c>
    </row>
    <row r="679" spans="1:7" ht="15.6" x14ac:dyDescent="0.3">
      <c r="A679" s="229" t="s">
        <v>103</v>
      </c>
      <c r="B679" s="230">
        <v>2021</v>
      </c>
      <c r="C679" s="229" t="s">
        <v>844</v>
      </c>
      <c r="D679" s="229">
        <v>0.99217836524771608</v>
      </c>
      <c r="E679" s="229">
        <v>4.0560430004455424E-2</v>
      </c>
      <c r="F679" s="250">
        <v>0</v>
      </c>
      <c r="G679" s="251">
        <f>(SUM(E679:E708))</f>
        <v>0.96278418468842941</v>
      </c>
    </row>
    <row r="680" spans="1:7" ht="15.6" x14ac:dyDescent="0.3">
      <c r="A680" s="229" t="s">
        <v>103</v>
      </c>
      <c r="B680" s="230">
        <v>2022</v>
      </c>
      <c r="C680" s="229" t="s">
        <v>845</v>
      </c>
      <c r="D680" s="229">
        <v>0.98980275607744783</v>
      </c>
      <c r="E680" s="229">
        <v>3.9529492325716391E-2</v>
      </c>
      <c r="F680" s="250">
        <v>1</v>
      </c>
      <c r="G680" s="251">
        <f>(SUM(E680:E708)+F680*E708)</f>
        <v>0.95065988412838687</v>
      </c>
    </row>
    <row r="681" spans="1:7" ht="15.6" x14ac:dyDescent="0.3">
      <c r="A681" s="229" t="s">
        <v>103</v>
      </c>
      <c r="B681" s="230">
        <v>2023</v>
      </c>
      <c r="C681" s="229" t="s">
        <v>846</v>
      </c>
      <c r="D681" s="229">
        <v>0.98701431990224553</v>
      </c>
      <c r="E681" s="229">
        <v>3.8560568168830613E-2</v>
      </c>
      <c r="F681" s="250">
        <v>2</v>
      </c>
      <c r="G681" s="251">
        <f>(SUM(E681:E708)+F681*E708)</f>
        <v>0.93956652124708306</v>
      </c>
    </row>
    <row r="682" spans="1:7" ht="15.6" x14ac:dyDescent="0.3">
      <c r="A682" s="229" t="s">
        <v>103</v>
      </c>
      <c r="B682" s="230">
        <v>2024</v>
      </c>
      <c r="C682" s="229" t="s">
        <v>847</v>
      </c>
      <c r="D682" s="229">
        <v>0.98383266436089323</v>
      </c>
      <c r="E682" s="229">
        <v>3.7655504778368931E-2</v>
      </c>
      <c r="F682" s="250">
        <v>3</v>
      </c>
      <c r="G682" s="251">
        <f>(SUM(E682:E708)+F682*E708)</f>
        <v>0.92944208252266525</v>
      </c>
    </row>
    <row r="683" spans="1:7" ht="15.6" x14ac:dyDescent="0.3">
      <c r="A683" s="229" t="s">
        <v>103</v>
      </c>
      <c r="B683" s="230">
        <v>2025</v>
      </c>
      <c r="C683" s="229" t="s">
        <v>848</v>
      </c>
      <c r="D683" s="229">
        <v>0.98028102429709663</v>
      </c>
      <c r="E683" s="229">
        <v>3.6829715835712547E-2</v>
      </c>
      <c r="F683" s="250">
        <v>4</v>
      </c>
      <c r="G683" s="251">
        <f>(SUM(E683:E708)+F683*E708)</f>
        <v>0.92022270718870913</v>
      </c>
    </row>
    <row r="684" spans="1:7" ht="15.6" x14ac:dyDescent="0.3">
      <c r="A684" s="229" t="s">
        <v>103</v>
      </c>
      <c r="B684" s="230">
        <v>2026</v>
      </c>
      <c r="C684" s="229" t="s">
        <v>849</v>
      </c>
      <c r="D684" s="229">
        <v>0.97725589215715125</v>
      </c>
      <c r="E684" s="229">
        <v>3.6005633000507721E-2</v>
      </c>
      <c r="F684" s="250">
        <v>5</v>
      </c>
      <c r="G684" s="251">
        <f>(SUM(E684:E708)+F684*E708)</f>
        <v>0.9118291207974093</v>
      </c>
    </row>
    <row r="685" spans="1:7" ht="15.6" x14ac:dyDescent="0.3">
      <c r="A685" s="229" t="s">
        <v>103</v>
      </c>
      <c r="B685" s="230">
        <v>2027</v>
      </c>
      <c r="C685" s="229" t="s">
        <v>850</v>
      </c>
      <c r="D685" s="229">
        <v>0.97438461222568784</v>
      </c>
      <c r="E685" s="229">
        <v>3.5221302015413548E-2</v>
      </c>
      <c r="F685" s="250">
        <v>6</v>
      </c>
      <c r="G685" s="251">
        <f>(SUM(E685:E708)+F685*E708)</f>
        <v>0.90425961724131443</v>
      </c>
    </row>
    <row r="686" spans="1:7" ht="15.6" x14ac:dyDescent="0.3">
      <c r="A686" s="229" t="s">
        <v>103</v>
      </c>
      <c r="B686" s="230">
        <v>2028</v>
      </c>
      <c r="C686" s="229" t="s">
        <v>851</v>
      </c>
      <c r="D686" s="229">
        <v>0.97169954774255418</v>
      </c>
      <c r="E686" s="229">
        <v>3.4497938267310589E-2</v>
      </c>
      <c r="F686" s="250">
        <v>7</v>
      </c>
      <c r="G686" s="251">
        <f>(SUM(E686:E708)+F686*E708)</f>
        <v>0.89747444467031379</v>
      </c>
    </row>
    <row r="687" spans="1:7" ht="15.6" x14ac:dyDescent="0.3">
      <c r="A687" s="229" t="s">
        <v>103</v>
      </c>
      <c r="B687" s="230">
        <v>2029</v>
      </c>
      <c r="C687" s="229" t="s">
        <v>852</v>
      </c>
      <c r="D687" s="229">
        <v>0.96920498146546019</v>
      </c>
      <c r="E687" s="229">
        <v>3.3825883403237479E-2</v>
      </c>
      <c r="F687" s="250">
        <v>8</v>
      </c>
      <c r="G687" s="251">
        <f>(SUM(E687:E708)+F687*E708)</f>
        <v>0.89141263584741615</v>
      </c>
    </row>
    <row r="688" spans="1:7" ht="15.6" x14ac:dyDescent="0.3">
      <c r="A688" s="229" t="s">
        <v>103</v>
      </c>
      <c r="B688" s="230">
        <v>2030</v>
      </c>
      <c r="C688" s="229" t="s">
        <v>853</v>
      </c>
      <c r="D688" s="229">
        <v>0.96690098146289893</v>
      </c>
      <c r="E688" s="229">
        <v>3.3214042826871584E-2</v>
      </c>
      <c r="F688" s="250">
        <v>9</v>
      </c>
      <c r="G688" s="251">
        <f>(SUM(E688:E708)+F688*E708)</f>
        <v>0.88602288188859135</v>
      </c>
    </row>
    <row r="689" spans="1:7" ht="15.6" x14ac:dyDescent="0.3">
      <c r="A689" s="229" t="s">
        <v>103</v>
      </c>
      <c r="B689" s="230">
        <v>2031</v>
      </c>
      <c r="C689" s="229" t="s">
        <v>854</v>
      </c>
      <c r="D689" s="229">
        <v>0.96478151184560135</v>
      </c>
      <c r="E689" s="229">
        <v>3.2651958021257435E-2</v>
      </c>
      <c r="F689" s="250">
        <v>10</v>
      </c>
      <c r="G689" s="251">
        <f>(SUM(E689:E708)+F689*E708)</f>
        <v>0.88124496850613254</v>
      </c>
    </row>
    <row r="690" spans="1:7" ht="15.6" x14ac:dyDescent="0.3">
      <c r="A690" s="229" t="s">
        <v>103</v>
      </c>
      <c r="B690" s="230">
        <v>2032</v>
      </c>
      <c r="C690" s="229" t="s">
        <v>855</v>
      </c>
      <c r="D690" s="229">
        <v>0.96284640318450787</v>
      </c>
      <c r="E690" s="229">
        <v>3.2143913611878801E-2</v>
      </c>
      <c r="F690" s="250">
        <v>11</v>
      </c>
      <c r="G690" s="251">
        <f>(SUM(E690:E708)+F690*E708)</f>
        <v>0.87702913992928777</v>
      </c>
    </row>
    <row r="691" spans="1:7" ht="15.6" x14ac:dyDescent="0.3">
      <c r="A691" s="229" t="s">
        <v>103</v>
      </c>
      <c r="B691" s="230">
        <v>2033</v>
      </c>
      <c r="C691" s="229" t="s">
        <v>856</v>
      </c>
      <c r="D691" s="229">
        <v>0.96108681870824308</v>
      </c>
      <c r="E691" s="229">
        <v>3.1683774464126901E-2</v>
      </c>
      <c r="F691" s="250">
        <v>12</v>
      </c>
      <c r="G691" s="251">
        <f>(SUM(E691:E708)+F691*E708)</f>
        <v>0.87332135576182179</v>
      </c>
    </row>
    <row r="692" spans="1:7" ht="15.6" x14ac:dyDescent="0.3">
      <c r="A692" s="229" t="s">
        <v>103</v>
      </c>
      <c r="B692" s="230">
        <v>2034</v>
      </c>
      <c r="C692" s="229" t="s">
        <v>857</v>
      </c>
      <c r="D692" s="229">
        <v>0.95948811255442856</v>
      </c>
      <c r="E692" s="229">
        <v>3.1266473417291461E-2</v>
      </c>
      <c r="F692" s="250">
        <v>13</v>
      </c>
      <c r="G692" s="251">
        <f>(SUM(E692:E708)+F692*E708)</f>
        <v>0.87007371074210771</v>
      </c>
    </row>
    <row r="693" spans="1:7" ht="15.6" x14ac:dyDescent="0.3">
      <c r="A693" s="229" t="s">
        <v>103</v>
      </c>
      <c r="B693" s="230">
        <v>2035</v>
      </c>
      <c r="C693" s="229" t="s">
        <v>858</v>
      </c>
      <c r="D693" s="229">
        <v>0.95804868255694864</v>
      </c>
      <c r="E693" s="229">
        <v>3.0892900831870969E-2</v>
      </c>
      <c r="F693" s="250">
        <v>14</v>
      </c>
      <c r="G693" s="251">
        <f>(SUM(E693:E708)+F693*E708)</f>
        <v>0.86724336676922897</v>
      </c>
    </row>
    <row r="694" spans="1:7" ht="15.6" x14ac:dyDescent="0.3">
      <c r="A694" s="229" t="s">
        <v>103</v>
      </c>
      <c r="B694" s="230">
        <v>2036</v>
      </c>
      <c r="C694" s="229" t="s">
        <v>859</v>
      </c>
      <c r="D694" s="229">
        <v>0.95675928202149763</v>
      </c>
      <c r="E694" s="229">
        <v>3.0555537567487825E-2</v>
      </c>
      <c r="F694" s="250">
        <v>15</v>
      </c>
      <c r="G694" s="251">
        <f>(SUM(E694:E708)+F694*E708)</f>
        <v>0.86478659538177083</v>
      </c>
    </row>
    <row r="695" spans="1:7" ht="15.6" x14ac:dyDescent="0.3">
      <c r="A695" s="229" t="s">
        <v>103</v>
      </c>
      <c r="B695" s="230">
        <v>2037</v>
      </c>
      <c r="C695" s="229" t="s">
        <v>860</v>
      </c>
      <c r="D695" s="229">
        <v>0.95561450643345214</v>
      </c>
      <c r="E695" s="229">
        <v>3.0255414392760079E-2</v>
      </c>
      <c r="F695" s="250">
        <v>16</v>
      </c>
      <c r="G695" s="251">
        <f>(SUM(E695:E708)+F695*E708)</f>
        <v>0.86266718725869573</v>
      </c>
    </row>
    <row r="696" spans="1:7" ht="15.6" x14ac:dyDescent="0.3">
      <c r="A696" s="229" t="s">
        <v>103</v>
      </c>
      <c r="B696" s="230">
        <v>2038</v>
      </c>
      <c r="C696" s="229" t="s">
        <v>861</v>
      </c>
      <c r="D696" s="229">
        <v>0.95460392348580558</v>
      </c>
      <c r="E696" s="229">
        <v>2.9990007202289483E-2</v>
      </c>
      <c r="F696" s="250">
        <v>17</v>
      </c>
      <c r="G696" s="251">
        <f>(SUM(E696:E708)+F696*E708)</f>
        <v>0.86084790231034836</v>
      </c>
    </row>
    <row r="697" spans="1:7" ht="15.6" x14ac:dyDescent="0.3">
      <c r="A697" s="229" t="s">
        <v>103</v>
      </c>
      <c r="B697" s="230">
        <v>2039</v>
      </c>
      <c r="C697" s="229" t="s">
        <v>862</v>
      </c>
      <c r="D697" s="229">
        <v>0.95371783245804242</v>
      </c>
      <c r="E697" s="229">
        <v>2.9751556884531585E-2</v>
      </c>
      <c r="F697" s="250">
        <v>18</v>
      </c>
      <c r="G697" s="251">
        <f>(SUM(E697:E708)+F697*E708)</f>
        <v>0.85929402455247161</v>
      </c>
    </row>
    <row r="698" spans="1:7" ht="15.6" x14ac:dyDescent="0.3">
      <c r="A698" s="229" t="s">
        <v>103</v>
      </c>
      <c r="B698" s="230">
        <v>2040</v>
      </c>
      <c r="C698" s="229" t="s">
        <v>863</v>
      </c>
      <c r="D698" s="229">
        <v>0.95294417841579915</v>
      </c>
      <c r="E698" s="229">
        <v>2.9540197930411127E-2</v>
      </c>
      <c r="F698" s="250">
        <v>19</v>
      </c>
      <c r="G698" s="251">
        <f>(SUM(E698:E708)+F698*E708)</f>
        <v>0.8579785971123528</v>
      </c>
    </row>
    <row r="699" spans="1:7" ht="15.6" x14ac:dyDescent="0.3">
      <c r="A699" s="229" t="s">
        <v>103</v>
      </c>
      <c r="B699" s="230">
        <v>2041</v>
      </c>
      <c r="C699" s="229" t="s">
        <v>864</v>
      </c>
      <c r="D699" s="229">
        <v>0.95228338673637525</v>
      </c>
      <c r="E699" s="229">
        <v>2.9356677031240556E-2</v>
      </c>
      <c r="F699" s="250">
        <v>20</v>
      </c>
      <c r="G699" s="251">
        <f>(SUM(E699:E708)+F699*E708)</f>
        <v>0.85687452862635449</v>
      </c>
    </row>
    <row r="700" spans="1:7" ht="15.6" x14ac:dyDescent="0.3">
      <c r="A700" s="229" t="s">
        <v>103</v>
      </c>
      <c r="B700" s="230">
        <v>2042</v>
      </c>
      <c r="C700" s="229" t="s">
        <v>865</v>
      </c>
      <c r="D700" s="229">
        <v>0.95171527755019347</v>
      </c>
      <c r="E700" s="229">
        <v>2.9194133920637542E-2</v>
      </c>
      <c r="F700" s="250">
        <v>21</v>
      </c>
      <c r="G700" s="251">
        <f>(SUM(E700:E708)+F700*E708)</f>
        <v>0.85595398103952669</v>
      </c>
    </row>
    <row r="701" spans="1:7" ht="15.6" x14ac:dyDescent="0.3">
      <c r="A701" s="229" t="s">
        <v>103</v>
      </c>
      <c r="B701" s="230">
        <v>2043</v>
      </c>
      <c r="C701" s="229" t="s">
        <v>866</v>
      </c>
      <c r="D701" s="229">
        <v>0.95123473149351145</v>
      </c>
      <c r="E701" s="229">
        <v>2.9050047999711254E-2</v>
      </c>
      <c r="F701" s="250">
        <v>22</v>
      </c>
      <c r="G701" s="251">
        <f>(SUM(E701:E708)+F701*E708)</f>
        <v>0.85519597656330193</v>
      </c>
    </row>
    <row r="702" spans="1:7" ht="15.6" x14ac:dyDescent="0.3">
      <c r="A702" s="229" t="s">
        <v>103</v>
      </c>
      <c r="B702" s="230">
        <v>2044</v>
      </c>
      <c r="C702" s="229" t="s">
        <v>867</v>
      </c>
      <c r="D702" s="229">
        <v>0.95082909274642002</v>
      </c>
      <c r="E702" s="229">
        <v>2.8923921557087381E-2</v>
      </c>
      <c r="F702" s="250">
        <v>23</v>
      </c>
      <c r="G702" s="251">
        <f>(SUM(E702:E708)+F702*E708)</f>
        <v>0.85458205800800346</v>
      </c>
    </row>
    <row r="703" spans="1:7" ht="15.6" x14ac:dyDescent="0.3">
      <c r="A703" s="229" t="s">
        <v>103</v>
      </c>
      <c r="B703" s="230">
        <v>2045</v>
      </c>
      <c r="C703" s="229" t="s">
        <v>868</v>
      </c>
      <c r="D703" s="229">
        <v>0.95048659938482238</v>
      </c>
      <c r="E703" s="229">
        <v>2.8810815848804332E-2</v>
      </c>
      <c r="F703" s="250">
        <v>24</v>
      </c>
      <c r="G703" s="251">
        <f>(SUM(E703:E708)+F703*E708)</f>
        <v>0.85409426589532889</v>
      </c>
    </row>
    <row r="704" spans="1:7" ht="15.6" x14ac:dyDescent="0.3">
      <c r="A704" s="229" t="s">
        <v>103</v>
      </c>
      <c r="B704" s="230">
        <v>2046</v>
      </c>
      <c r="C704" s="229" t="s">
        <v>869</v>
      </c>
      <c r="D704" s="229">
        <v>0.95019958746192412</v>
      </c>
      <c r="E704" s="229">
        <v>2.8711211880766536E-2</v>
      </c>
      <c r="F704" s="250">
        <v>25</v>
      </c>
      <c r="G704" s="251">
        <f>(SUM(E704:E708)+F704*E708)</f>
        <v>0.85371957949093735</v>
      </c>
    </row>
    <row r="705" spans="1:7" ht="15.6" x14ac:dyDescent="0.3">
      <c r="A705" s="229" t="s">
        <v>103</v>
      </c>
      <c r="B705" s="230">
        <v>2047</v>
      </c>
      <c r="C705" s="229" t="s">
        <v>870</v>
      </c>
      <c r="D705" s="229">
        <v>0.94996293014555266</v>
      </c>
      <c r="E705" s="229">
        <v>2.8627265514629307E-2</v>
      </c>
      <c r="F705" s="250">
        <v>26</v>
      </c>
      <c r="G705" s="251">
        <f>(SUM(E705:E708)+F705*E708)</f>
        <v>0.85344449705458358</v>
      </c>
    </row>
    <row r="706" spans="1:7" ht="15.6" x14ac:dyDescent="0.3">
      <c r="A706" s="229" t="s">
        <v>103</v>
      </c>
      <c r="B706" s="230">
        <v>2048</v>
      </c>
      <c r="C706" s="229" t="s">
        <v>871</v>
      </c>
      <c r="D706" s="229">
        <v>0.94976517547742711</v>
      </c>
      <c r="E706" s="229">
        <v>2.8552178265392605E-2</v>
      </c>
      <c r="F706" s="250">
        <v>27</v>
      </c>
      <c r="G706" s="251">
        <f>(SUM(E706:E708)+F706*E708)</f>
        <v>0.85325336098436699</v>
      </c>
    </row>
    <row r="707" spans="1:7" ht="15.6" x14ac:dyDescent="0.3">
      <c r="A707" s="229" t="s">
        <v>103</v>
      </c>
      <c r="B707" s="230">
        <v>2049</v>
      </c>
      <c r="C707" s="229" t="s">
        <v>872</v>
      </c>
      <c r="D707" s="229">
        <v>0.94960159039573666</v>
      </c>
      <c r="E707" s="229">
        <v>2.8489558275416882E-2</v>
      </c>
      <c r="F707" s="250">
        <v>28</v>
      </c>
      <c r="G707" s="251">
        <f>(SUM(E707:E708)+F707*E708)</f>
        <v>0.85313731216338717</v>
      </c>
    </row>
    <row r="708" spans="1:7" ht="15.6" x14ac:dyDescent="0.3">
      <c r="A708" s="229" t="s">
        <v>103</v>
      </c>
      <c r="B708" s="230">
        <v>2050</v>
      </c>
      <c r="C708" s="229" t="s">
        <v>873</v>
      </c>
      <c r="D708" s="229">
        <v>0.94946409726880243</v>
      </c>
      <c r="E708" s="229">
        <v>2.8436129444412768E-2</v>
      </c>
      <c r="F708" s="250">
        <v>29</v>
      </c>
      <c r="G708" s="251">
        <f>(SUM(E708:E708)+F708*E708)</f>
        <v>0.85308388333238305</v>
      </c>
    </row>
    <row r="709" spans="1:7" ht="15.6" x14ac:dyDescent="0.3">
      <c r="A709" s="229" t="s">
        <v>104</v>
      </c>
      <c r="B709" s="230">
        <v>2017</v>
      </c>
      <c r="C709" s="229" t="s">
        <v>874</v>
      </c>
      <c r="D709" s="229">
        <v>0.99887287313025719</v>
      </c>
      <c r="E709" s="229">
        <v>4.5407774681680536E-2</v>
      </c>
      <c r="F709" s="252">
        <v>0</v>
      </c>
      <c r="G709" s="251">
        <f>(SUM(E709:E738))</f>
        <v>1.0348598138240583</v>
      </c>
    </row>
    <row r="710" spans="1:7" ht="15.6" x14ac:dyDescent="0.3">
      <c r="A710" s="229" t="s">
        <v>104</v>
      </c>
      <c r="B710" s="230">
        <v>2018</v>
      </c>
      <c r="C710" s="229" t="s">
        <v>875</v>
      </c>
      <c r="D710" s="229">
        <v>0.99754991592535858</v>
      </c>
      <c r="E710" s="229">
        <v>4.4244426852285225E-2</v>
      </c>
      <c r="F710" s="250">
        <v>0</v>
      </c>
      <c r="G710" s="251">
        <f>(SUM(E710:E739))</f>
        <v>1.0192363966127747</v>
      </c>
    </row>
    <row r="711" spans="1:7" ht="15.6" x14ac:dyDescent="0.3">
      <c r="A711" s="229" t="s">
        <v>104</v>
      </c>
      <c r="B711" s="230">
        <v>2019</v>
      </c>
      <c r="C711" s="229" t="s">
        <v>876</v>
      </c>
      <c r="D711" s="229">
        <v>0.99610217741843499</v>
      </c>
      <c r="E711" s="229">
        <v>4.3029144809358745E-2</v>
      </c>
      <c r="F711" s="250">
        <v>0</v>
      </c>
      <c r="G711" s="251">
        <f>(SUM(E711:E740))</f>
        <v>1.0047336862545102</v>
      </c>
    </row>
    <row r="712" spans="1:7" ht="15.6" x14ac:dyDescent="0.3">
      <c r="A712" s="229" t="s">
        <v>104</v>
      </c>
      <c r="B712" s="230">
        <v>2020</v>
      </c>
      <c r="C712" s="229" t="s">
        <v>877</v>
      </c>
      <c r="D712" s="229">
        <v>0.99427391539839105</v>
      </c>
      <c r="E712" s="229">
        <v>4.1798375459887779E-2</v>
      </c>
      <c r="F712" s="250">
        <v>0</v>
      </c>
      <c r="G712" s="251">
        <f>(SUM(E712:E741))</f>
        <v>0.99141031229648768</v>
      </c>
    </row>
    <row r="713" spans="1:7" ht="15.6" x14ac:dyDescent="0.3">
      <c r="A713" s="229" t="s">
        <v>104</v>
      </c>
      <c r="B713" s="230">
        <v>2021</v>
      </c>
      <c r="C713" s="229" t="s">
        <v>878</v>
      </c>
      <c r="D713" s="229">
        <v>0.99198772571931382</v>
      </c>
      <c r="E713" s="229">
        <v>4.0641722676284062E-2</v>
      </c>
      <c r="F713" s="250">
        <v>0</v>
      </c>
      <c r="G713" s="251">
        <f>(SUM(E713:E742))</f>
        <v>0.97928656363297051</v>
      </c>
    </row>
    <row r="714" spans="1:7" ht="15.6" x14ac:dyDescent="0.3">
      <c r="A714" s="229" t="s">
        <v>104</v>
      </c>
      <c r="B714" s="230">
        <v>2022</v>
      </c>
      <c r="C714" s="229" t="s">
        <v>879</v>
      </c>
      <c r="D714" s="229">
        <v>0.98923452340219908</v>
      </c>
      <c r="E714" s="229">
        <v>3.9560843838543233E-2</v>
      </c>
      <c r="F714" s="250">
        <v>1</v>
      </c>
      <c r="G714" s="251">
        <f>(SUM(E714:E742)+F714*E742)</f>
        <v>0.96831946775305688</v>
      </c>
    </row>
    <row r="715" spans="1:7" ht="15.6" x14ac:dyDescent="0.3">
      <c r="A715" s="229" t="s">
        <v>104</v>
      </c>
      <c r="B715" s="230">
        <v>2023</v>
      </c>
      <c r="C715" s="229" t="s">
        <v>880</v>
      </c>
      <c r="D715" s="229">
        <v>0.98605579327583404</v>
      </c>
      <c r="E715" s="229">
        <v>3.8564921547866768E-2</v>
      </c>
      <c r="F715" s="250">
        <v>2</v>
      </c>
      <c r="G715" s="251">
        <f>(SUM(E715:E742)+F715*E742)</f>
        <v>0.95843325071088403</v>
      </c>
    </row>
    <row r="716" spans="1:7" ht="15.6" x14ac:dyDescent="0.3">
      <c r="A716" s="229" t="s">
        <v>104</v>
      </c>
      <c r="B716" s="230">
        <v>2024</v>
      </c>
      <c r="C716" s="229" t="s">
        <v>881</v>
      </c>
      <c r="D716" s="229">
        <v>0.98247918084923092</v>
      </c>
      <c r="E716" s="229">
        <v>3.7641912597065209E-2</v>
      </c>
      <c r="F716" s="250">
        <v>3</v>
      </c>
      <c r="G716" s="251">
        <f>(SUM(E716:E742)+F716*E742)</f>
        <v>0.94954295595938787</v>
      </c>
    </row>
    <row r="717" spans="1:7" ht="15.6" x14ac:dyDescent="0.3">
      <c r="A717" s="229" t="s">
        <v>104</v>
      </c>
      <c r="B717" s="230">
        <v>2025</v>
      </c>
      <c r="C717" s="229" t="s">
        <v>882</v>
      </c>
      <c r="D717" s="229">
        <v>0.97853099067183935</v>
      </c>
      <c r="E717" s="229">
        <v>3.6801679840070163E-2</v>
      </c>
      <c r="F717" s="250">
        <v>4</v>
      </c>
      <c r="G717" s="251">
        <f>(SUM(E717:E742)+F717*E742)</f>
        <v>0.94157567015869303</v>
      </c>
    </row>
    <row r="718" spans="1:7" ht="15.6" x14ac:dyDescent="0.3">
      <c r="A718" s="229" t="s">
        <v>104</v>
      </c>
      <c r="B718" s="230">
        <v>2026</v>
      </c>
      <c r="C718" s="229" t="s">
        <v>883</v>
      </c>
      <c r="D718" s="229">
        <v>0.97524954250316798</v>
      </c>
      <c r="E718" s="229">
        <v>3.5985695114497236E-2</v>
      </c>
      <c r="F718" s="250">
        <v>5</v>
      </c>
      <c r="G718" s="251">
        <f>(SUM(E718:E742)+F718*E742)</f>
        <v>0.9344486171149935</v>
      </c>
    </row>
    <row r="719" spans="1:7" ht="15.6" x14ac:dyDescent="0.3">
      <c r="A719" s="229" t="s">
        <v>104</v>
      </c>
      <c r="B719" s="230">
        <v>2027</v>
      </c>
      <c r="C719" s="229" t="s">
        <v>884</v>
      </c>
      <c r="D719" s="229">
        <v>0.97221133601355658</v>
      </c>
      <c r="E719" s="229">
        <v>3.5229610588485546E-2</v>
      </c>
      <c r="F719" s="250">
        <v>6</v>
      </c>
      <c r="G719" s="251">
        <f>(SUM(E719:E742)+F719*E742)</f>
        <v>0.92813754879686661</v>
      </c>
    </row>
    <row r="720" spans="1:7" ht="15.6" x14ac:dyDescent="0.3">
      <c r="A720" s="229" t="s">
        <v>104</v>
      </c>
      <c r="B720" s="230">
        <v>2028</v>
      </c>
      <c r="C720" s="229" t="s">
        <v>885</v>
      </c>
      <c r="D720" s="229">
        <v>0.96941863876038781</v>
      </c>
      <c r="E720" s="229">
        <v>3.454737819570209E-2</v>
      </c>
      <c r="F720" s="250">
        <v>7</v>
      </c>
      <c r="G720" s="251">
        <f>(SUM(E720:E742)+F720*E742)</f>
        <v>0.92258256500475155</v>
      </c>
    </row>
    <row r="721" spans="1:7" ht="15.6" x14ac:dyDescent="0.3">
      <c r="A721" s="229" t="s">
        <v>104</v>
      </c>
      <c r="B721" s="230">
        <v>2029</v>
      </c>
      <c r="C721" s="229" t="s">
        <v>886</v>
      </c>
      <c r="D721" s="229">
        <v>0.96686016132811503</v>
      </c>
      <c r="E721" s="229">
        <v>3.3926982196212166E-2</v>
      </c>
      <c r="F721" s="250">
        <v>8</v>
      </c>
      <c r="G721" s="251">
        <f>(SUM(E721:E742)+F721*E742)</f>
        <v>0.91770981360541981</v>
      </c>
    </row>
    <row r="722" spans="1:7" ht="15.6" x14ac:dyDescent="0.3">
      <c r="A722" s="229" t="s">
        <v>104</v>
      </c>
      <c r="B722" s="230">
        <v>2030</v>
      </c>
      <c r="C722" s="229" t="s">
        <v>887</v>
      </c>
      <c r="D722" s="229">
        <v>0.96452307289378258</v>
      </c>
      <c r="E722" s="229">
        <v>3.3373148456412274E-2</v>
      </c>
      <c r="F722" s="250">
        <v>9</v>
      </c>
      <c r="G722" s="251">
        <f>(SUM(E722:E742)+F722*E742)</f>
        <v>0.91345745820557822</v>
      </c>
    </row>
    <row r="723" spans="1:7" ht="15.6" x14ac:dyDescent="0.3">
      <c r="A723" s="229" t="s">
        <v>104</v>
      </c>
      <c r="B723" s="230">
        <v>2031</v>
      </c>
      <c r="C723" s="229" t="s">
        <v>888</v>
      </c>
      <c r="D723" s="229">
        <v>0.96240249743000061</v>
      </c>
      <c r="E723" s="229">
        <v>3.2876408981980972E-2</v>
      </c>
      <c r="F723" s="250">
        <v>10</v>
      </c>
      <c r="G723" s="251">
        <f>(SUM(E723:E742)+F723*E742)</f>
        <v>0.90975893654553641</v>
      </c>
    </row>
    <row r="724" spans="1:7" ht="15.6" x14ac:dyDescent="0.3">
      <c r="A724" s="229" t="s">
        <v>104</v>
      </c>
      <c r="B724" s="230">
        <v>2032</v>
      </c>
      <c r="C724" s="229" t="s">
        <v>889</v>
      </c>
      <c r="D724" s="229">
        <v>0.96048570949994816</v>
      </c>
      <c r="E724" s="229">
        <v>3.2434414943069041E-2</v>
      </c>
      <c r="F724" s="250">
        <v>11</v>
      </c>
      <c r="G724" s="251">
        <f>(SUM(E724:E742)+F724*E742)</f>
        <v>0.9065571543599259</v>
      </c>
    </row>
    <row r="725" spans="1:7" ht="15.6" x14ac:dyDescent="0.3">
      <c r="A725" s="229" t="s">
        <v>104</v>
      </c>
      <c r="B725" s="230">
        <v>2033</v>
      </c>
      <c r="C725" s="229" t="s">
        <v>890</v>
      </c>
      <c r="D725" s="229">
        <v>0.95876324187584716</v>
      </c>
      <c r="E725" s="229">
        <v>3.2040717872899006E-2</v>
      </c>
      <c r="F725" s="250">
        <v>12</v>
      </c>
      <c r="G725" s="251">
        <f>(SUM(E725:E742)+F725*E742)</f>
        <v>0.90379736621322726</v>
      </c>
    </row>
    <row r="726" spans="1:7" ht="15.6" x14ac:dyDescent="0.3">
      <c r="A726" s="229" t="s">
        <v>104</v>
      </c>
      <c r="B726" s="230">
        <v>2034</v>
      </c>
      <c r="C726" s="229" t="s">
        <v>891</v>
      </c>
      <c r="D726" s="229">
        <v>0.95722277309048132</v>
      </c>
      <c r="E726" s="229">
        <v>3.1690715054502973E-2</v>
      </c>
      <c r="F726" s="250">
        <v>13</v>
      </c>
      <c r="G726" s="251">
        <f>(SUM(E726:E742)+F726*E742)</f>
        <v>0.90143127513669874</v>
      </c>
    </row>
    <row r="727" spans="1:7" ht="15.6" x14ac:dyDescent="0.3">
      <c r="A727" s="229" t="s">
        <v>104</v>
      </c>
      <c r="B727" s="230">
        <v>2035</v>
      </c>
      <c r="C727" s="229" t="s">
        <v>892</v>
      </c>
      <c r="D727" s="229">
        <v>0.95585706191107223</v>
      </c>
      <c r="E727" s="229">
        <v>3.1387038495866583E-2</v>
      </c>
      <c r="F727" s="250">
        <v>14</v>
      </c>
      <c r="G727" s="251">
        <f>(SUM(E727:E742)+F727*E742)</f>
        <v>0.89941518687856625</v>
      </c>
    </row>
    <row r="728" spans="1:7" ht="15.6" x14ac:dyDescent="0.3">
      <c r="A728" s="229" t="s">
        <v>104</v>
      </c>
      <c r="B728" s="230">
        <v>2036</v>
      </c>
      <c r="C728" s="229" t="s">
        <v>893</v>
      </c>
      <c r="D728" s="229">
        <v>0.95465507992135046</v>
      </c>
      <c r="E728" s="229">
        <v>3.111967494194302E-2</v>
      </c>
      <c r="F728" s="250">
        <v>15</v>
      </c>
      <c r="G728" s="251">
        <f>(SUM(E728:E742)+F728*E742)</f>
        <v>0.89770277517907016</v>
      </c>
    </row>
    <row r="729" spans="1:7" ht="15.6" x14ac:dyDescent="0.3">
      <c r="A729" s="229" t="s">
        <v>104</v>
      </c>
      <c r="B729" s="230">
        <v>2037</v>
      </c>
      <c r="C729" s="229" t="s">
        <v>894</v>
      </c>
      <c r="D729" s="229">
        <v>0.95360542376668522</v>
      </c>
      <c r="E729" s="229">
        <v>3.0887130178580025E-2</v>
      </c>
      <c r="F729" s="250">
        <v>16</v>
      </c>
      <c r="G729" s="251">
        <f>(SUM(E729:E742)+F729*E742)</f>
        <v>0.89625772703349749</v>
      </c>
    </row>
    <row r="730" spans="1:7" ht="15.6" x14ac:dyDescent="0.3">
      <c r="A730" s="229" t="s">
        <v>104</v>
      </c>
      <c r="B730" s="230">
        <v>2038</v>
      </c>
      <c r="C730" s="229" t="s">
        <v>895</v>
      </c>
      <c r="D730" s="229">
        <v>0.95269510571384386</v>
      </c>
      <c r="E730" s="229">
        <v>3.0687233526288903E-2</v>
      </c>
      <c r="F730" s="250">
        <v>17</v>
      </c>
      <c r="G730" s="251">
        <f>(SUM(E730:E742)+F730*E742)</f>
        <v>0.89504522365128802</v>
      </c>
    </row>
    <row r="731" spans="1:7" ht="15.6" x14ac:dyDescent="0.3">
      <c r="A731" s="229" t="s">
        <v>104</v>
      </c>
      <c r="B731" s="230">
        <v>2039</v>
      </c>
      <c r="C731" s="229" t="s">
        <v>896</v>
      </c>
      <c r="D731" s="229">
        <v>0.95191300979014248</v>
      </c>
      <c r="E731" s="229">
        <v>3.0513230225537563E-2</v>
      </c>
      <c r="F731" s="250">
        <v>18</v>
      </c>
      <c r="G731" s="251">
        <f>(SUM(E731:E742)+F731*E742)</f>
        <v>0.89403261692136959</v>
      </c>
    </row>
    <row r="732" spans="1:7" ht="15.6" x14ac:dyDescent="0.3">
      <c r="A732" s="229" t="s">
        <v>104</v>
      </c>
      <c r="B732" s="230">
        <v>2040</v>
      </c>
      <c r="C732" s="229" t="s">
        <v>897</v>
      </c>
      <c r="D732" s="229">
        <v>0.95124627579219656</v>
      </c>
      <c r="E732" s="229">
        <v>3.0364569688993912E-2</v>
      </c>
      <c r="F732" s="250">
        <v>19</v>
      </c>
      <c r="G732" s="251">
        <f>(SUM(E732:E742)+F732*E742)</f>
        <v>0.89319401349220251</v>
      </c>
    </row>
    <row r="733" spans="1:7" ht="15.6" x14ac:dyDescent="0.3">
      <c r="A733" s="229" t="s">
        <v>104</v>
      </c>
      <c r="B733" s="230">
        <v>2041</v>
      </c>
      <c r="C733" s="229" t="s">
        <v>898</v>
      </c>
      <c r="D733" s="229">
        <v>0.95068594267994577</v>
      </c>
      <c r="E733" s="229">
        <v>3.023992264435002E-2</v>
      </c>
      <c r="F733" s="250">
        <v>20</v>
      </c>
      <c r="G733" s="251">
        <f>(SUM(E733:E742)+F733*E742)</f>
        <v>0.89250407059957904</v>
      </c>
    </row>
    <row r="734" spans="1:7" ht="15.6" x14ac:dyDescent="0.3">
      <c r="A734" s="229" t="s">
        <v>104</v>
      </c>
      <c r="B734" s="230">
        <v>2042</v>
      </c>
      <c r="C734" s="229" t="s">
        <v>899</v>
      </c>
      <c r="D734" s="229">
        <v>0.95021413237130981</v>
      </c>
      <c r="E734" s="229">
        <v>3.0133869316545724E-2</v>
      </c>
      <c r="F734" s="250">
        <v>21</v>
      </c>
      <c r="G734" s="251">
        <f>(SUM(E734:E742)+F734*E742)</f>
        <v>0.89193877475159944</v>
      </c>
    </row>
    <row r="735" spans="1:7" ht="15.6" x14ac:dyDescent="0.3">
      <c r="A735" s="229" t="s">
        <v>104</v>
      </c>
      <c r="B735" s="230">
        <v>2043</v>
      </c>
      <c r="C735" s="229" t="s">
        <v>900</v>
      </c>
      <c r="D735" s="229">
        <v>0.94982017524369422</v>
      </c>
      <c r="E735" s="229">
        <v>3.0041223742217474E-2</v>
      </c>
      <c r="F735" s="250">
        <v>22</v>
      </c>
      <c r="G735" s="251">
        <f>(SUM(E735:E742)+F735*E742)</f>
        <v>0.89147953223142418</v>
      </c>
    </row>
    <row r="736" spans="1:7" ht="15.6" x14ac:dyDescent="0.3">
      <c r="A736" s="229" t="s">
        <v>104</v>
      </c>
      <c r="B736" s="230">
        <v>2044</v>
      </c>
      <c r="C736" s="229" t="s">
        <v>901</v>
      </c>
      <c r="D736" s="229">
        <v>0.94949255232359153</v>
      </c>
      <c r="E736" s="229">
        <v>2.9962578521889098E-2</v>
      </c>
      <c r="F736" s="250">
        <v>23</v>
      </c>
      <c r="G736" s="251">
        <f>(SUM(E736:E742)+F736*E742)</f>
        <v>0.89111293528557722</v>
      </c>
    </row>
    <row r="737" spans="1:7" ht="15.6" x14ac:dyDescent="0.3">
      <c r="A737" s="229" t="s">
        <v>104</v>
      </c>
      <c r="B737" s="230">
        <v>2045</v>
      </c>
      <c r="C737" s="229" t="s">
        <v>902</v>
      </c>
      <c r="D737" s="229">
        <v>0.94922160280354706</v>
      </c>
      <c r="E737" s="229">
        <v>2.9893835873898059E-2</v>
      </c>
      <c r="F737" s="250">
        <v>24</v>
      </c>
      <c r="G737" s="251">
        <f>(SUM(E737:E742)+F737*E742)</f>
        <v>0.89082498356005857</v>
      </c>
    </row>
    <row r="738" spans="1:7" ht="15.6" x14ac:dyDescent="0.3">
      <c r="A738" s="229" t="s">
        <v>104</v>
      </c>
      <c r="B738" s="230">
        <v>2046</v>
      </c>
      <c r="C738" s="229" t="s">
        <v>903</v>
      </c>
      <c r="D738" s="229">
        <v>0.94899793778625718</v>
      </c>
      <c r="E738" s="229">
        <v>2.9833632961144874E-2</v>
      </c>
      <c r="F738" s="250">
        <v>25</v>
      </c>
      <c r="G738" s="251">
        <f>(SUM(E738:E742)+F738*E742)</f>
        <v>0.89060577448253087</v>
      </c>
    </row>
    <row r="739" spans="1:7" ht="15.6" x14ac:dyDescent="0.3">
      <c r="A739" s="229" t="s">
        <v>104</v>
      </c>
      <c r="B739" s="230">
        <v>2047</v>
      </c>
      <c r="C739" s="229" t="s">
        <v>904</v>
      </c>
      <c r="D739" s="229">
        <v>0.9488149484037508</v>
      </c>
      <c r="E739" s="229">
        <v>2.9784357470396889E-2</v>
      </c>
      <c r="F739" s="250">
        <v>26</v>
      </c>
      <c r="G739" s="251">
        <f>(SUM(E739:E742)+F739*E742)</f>
        <v>0.89044676831775649</v>
      </c>
    </row>
    <row r="740" spans="1:7" ht="15.6" x14ac:dyDescent="0.3">
      <c r="A740" s="229" t="s">
        <v>104</v>
      </c>
      <c r="B740" s="230">
        <v>2048</v>
      </c>
      <c r="C740" s="229" t="s">
        <v>905</v>
      </c>
      <c r="D740" s="229">
        <v>0.94866568490126746</v>
      </c>
      <c r="E740" s="229">
        <v>2.9741716494020836E-2</v>
      </c>
      <c r="F740" s="250">
        <v>27</v>
      </c>
      <c r="G740" s="251">
        <f>(SUM(E740:E742)+F740*E742)</f>
        <v>0.89033703764373018</v>
      </c>
    </row>
    <row r="741" spans="1:7" ht="15.6" x14ac:dyDescent="0.3">
      <c r="A741" s="229" t="s">
        <v>104</v>
      </c>
      <c r="B741" s="230">
        <v>2049</v>
      </c>
      <c r="C741" s="229" t="s">
        <v>906</v>
      </c>
      <c r="D741" s="229">
        <v>0.94853965102670612</v>
      </c>
      <c r="E741" s="229">
        <v>2.9705770851336372E-2</v>
      </c>
      <c r="F741" s="250">
        <v>28</v>
      </c>
      <c r="G741" s="251">
        <f>(SUM(E741:E742)+F741*E742)</f>
        <v>0.89026994794607983</v>
      </c>
    </row>
    <row r="742" spans="1:7" ht="15.6" x14ac:dyDescent="0.3">
      <c r="A742" s="229" t="s">
        <v>104</v>
      </c>
      <c r="B742" s="230">
        <v>2050</v>
      </c>
      <c r="C742" s="229" t="s">
        <v>907</v>
      </c>
      <c r="D742" s="229">
        <v>0.94843352501305156</v>
      </c>
      <c r="E742" s="229">
        <v>2.9674626796370462E-2</v>
      </c>
      <c r="F742" s="250">
        <v>29</v>
      </c>
      <c r="G742" s="251">
        <f>(SUM(E742:E742)+F742*E742)</f>
        <v>0.89023880389111387</v>
      </c>
    </row>
    <row r="743" spans="1:7" ht="15.6" x14ac:dyDescent="0.3">
      <c r="A743" s="229" t="s">
        <v>105</v>
      </c>
      <c r="B743" s="230">
        <v>2017</v>
      </c>
      <c r="C743" s="229" t="s">
        <v>908</v>
      </c>
      <c r="D743" s="229">
        <v>0.99418794427994739</v>
      </c>
      <c r="E743" s="229">
        <v>4.2637557440023378E-2</v>
      </c>
      <c r="F743" s="252">
        <v>0</v>
      </c>
      <c r="G743" s="251">
        <f>(SUM(E743:E772))</f>
        <v>1.0048581727519736</v>
      </c>
    </row>
    <row r="744" spans="1:7" ht="15.6" x14ac:dyDescent="0.3">
      <c r="A744" s="229" t="s">
        <v>105</v>
      </c>
      <c r="B744" s="230">
        <v>2018</v>
      </c>
      <c r="C744" s="229" t="s">
        <v>909</v>
      </c>
      <c r="D744" s="229">
        <v>0.99289957770281212</v>
      </c>
      <c r="E744" s="229">
        <v>4.1608189132656452E-2</v>
      </c>
      <c r="F744" s="250">
        <v>0</v>
      </c>
      <c r="G744" s="251">
        <f>(SUM(E744:E773))</f>
        <v>0.99216378695423402</v>
      </c>
    </row>
    <row r="745" spans="1:7" ht="15.6" x14ac:dyDescent="0.3">
      <c r="A745" s="229" t="s">
        <v>105</v>
      </c>
      <c r="B745" s="230">
        <v>2019</v>
      </c>
      <c r="C745" s="229" t="s">
        <v>910</v>
      </c>
      <c r="D745" s="229">
        <v>0.99156649023933408</v>
      </c>
      <c r="E745" s="229">
        <v>4.045262511472153E-2</v>
      </c>
      <c r="F745" s="250">
        <v>0</v>
      </c>
      <c r="G745" s="251">
        <f>(SUM(E745:E774))</f>
        <v>0.98047071045130496</v>
      </c>
    </row>
    <row r="746" spans="1:7" ht="15.6" x14ac:dyDescent="0.3">
      <c r="A746" s="229" t="s">
        <v>105</v>
      </c>
      <c r="B746" s="230">
        <v>2020</v>
      </c>
      <c r="C746" s="229" t="s">
        <v>911</v>
      </c>
      <c r="D746" s="229">
        <v>0.98972517818577443</v>
      </c>
      <c r="E746" s="229">
        <v>3.9359449508563543E-2</v>
      </c>
      <c r="F746" s="250">
        <v>0</v>
      </c>
      <c r="G746" s="251">
        <f>(SUM(E746:E775))</f>
        <v>0.9699113515399842</v>
      </c>
    </row>
    <row r="747" spans="1:7" ht="15.6" x14ac:dyDescent="0.3">
      <c r="A747" s="229" t="s">
        <v>105</v>
      </c>
      <c r="B747" s="230">
        <v>2021</v>
      </c>
      <c r="C747" s="229" t="s">
        <v>912</v>
      </c>
      <c r="D747" s="229">
        <v>0.98734342699414301</v>
      </c>
      <c r="E747" s="229">
        <v>3.8382917676115146E-2</v>
      </c>
      <c r="F747" s="250">
        <v>0</v>
      </c>
      <c r="G747" s="251">
        <f>(SUM(E747:E776))</f>
        <v>0.9604281923374145</v>
      </c>
    </row>
    <row r="748" spans="1:7" ht="15.6" x14ac:dyDescent="0.3">
      <c r="A748" s="229" t="s">
        <v>105</v>
      </c>
      <c r="B748" s="230">
        <v>2022</v>
      </c>
      <c r="C748" s="229" t="s">
        <v>913</v>
      </c>
      <c r="D748" s="229">
        <v>0.9844326076498392</v>
      </c>
      <c r="E748" s="229">
        <v>3.7437740490429083E-2</v>
      </c>
      <c r="F748" s="250">
        <v>1</v>
      </c>
      <c r="G748" s="251">
        <f>(SUM(E748:E776)+F748*E776)</f>
        <v>0.95192156496729319</v>
      </c>
    </row>
    <row r="749" spans="1:7" ht="15.6" x14ac:dyDescent="0.3">
      <c r="A749" s="229" t="s">
        <v>105</v>
      </c>
      <c r="B749" s="230">
        <v>2023</v>
      </c>
      <c r="C749" s="229" t="s">
        <v>914</v>
      </c>
      <c r="D749" s="229">
        <v>0.98110772471956131</v>
      </c>
      <c r="E749" s="229">
        <v>3.6557872472430891E-2</v>
      </c>
      <c r="F749" s="250">
        <v>2</v>
      </c>
      <c r="G749" s="251">
        <f>(SUM(E749:E776)+F749*E776)</f>
        <v>0.94436011478285797</v>
      </c>
    </row>
    <row r="750" spans="1:7" ht="15.6" x14ac:dyDescent="0.3">
      <c r="A750" s="229" t="s">
        <v>105</v>
      </c>
      <c r="B750" s="230">
        <v>2024</v>
      </c>
      <c r="C750" s="229" t="s">
        <v>915</v>
      </c>
      <c r="D750" s="229">
        <v>0.97741116154995411</v>
      </c>
      <c r="E750" s="229">
        <v>3.5917547142298112E-2</v>
      </c>
      <c r="F750" s="250">
        <v>3</v>
      </c>
      <c r="G750" s="251">
        <f>(SUM(E750:E776)+F750*E776)</f>
        <v>0.93767853261642098</v>
      </c>
    </row>
    <row r="751" spans="1:7" ht="15.6" x14ac:dyDescent="0.3">
      <c r="A751" s="229" t="s">
        <v>105</v>
      </c>
      <c r="B751" s="230">
        <v>2025</v>
      </c>
      <c r="C751" s="229" t="s">
        <v>916</v>
      </c>
      <c r="D751" s="229">
        <v>0.97337709629154279</v>
      </c>
      <c r="E751" s="229">
        <v>3.5163448160323171E-2</v>
      </c>
      <c r="F751" s="250">
        <v>4</v>
      </c>
      <c r="G751" s="251">
        <f>(SUM(E751:E776)+F751*E776)</f>
        <v>0.93163727578011657</v>
      </c>
    </row>
    <row r="752" spans="1:7" ht="15.6" x14ac:dyDescent="0.3">
      <c r="A752" s="229" t="s">
        <v>105</v>
      </c>
      <c r="B752" s="230">
        <v>2026</v>
      </c>
      <c r="C752" s="229" t="s">
        <v>917</v>
      </c>
      <c r="D752" s="229">
        <v>0.97033891948140849</v>
      </c>
      <c r="E752" s="229">
        <v>3.4462183404035396E-2</v>
      </c>
      <c r="F752" s="250">
        <v>5</v>
      </c>
      <c r="G752" s="251">
        <f>(SUM(E752:E776)+F752*E776)</f>
        <v>0.92635011792578714</v>
      </c>
    </row>
    <row r="753" spans="1:7" ht="15.6" x14ac:dyDescent="0.3">
      <c r="A753" s="229" t="s">
        <v>105</v>
      </c>
      <c r="B753" s="230">
        <v>2027</v>
      </c>
      <c r="C753" s="229" t="s">
        <v>918</v>
      </c>
      <c r="D753" s="229">
        <v>0.96766662725008723</v>
      </c>
      <c r="E753" s="229">
        <v>3.3838427972121735E-2</v>
      </c>
      <c r="F753" s="250">
        <v>6</v>
      </c>
      <c r="G753" s="251">
        <f>(SUM(E753:E776)+F753*E776)</f>
        <v>0.92176422482774567</v>
      </c>
    </row>
    <row r="754" spans="1:7" ht="15.6" x14ac:dyDescent="0.3">
      <c r="A754" s="229" t="s">
        <v>105</v>
      </c>
      <c r="B754" s="230">
        <v>2028</v>
      </c>
      <c r="C754" s="229" t="s">
        <v>919</v>
      </c>
      <c r="D754" s="229">
        <v>0.96528739458552182</v>
      </c>
      <c r="E754" s="229">
        <v>3.3293908113127178E-2</v>
      </c>
      <c r="F754" s="250">
        <v>7</v>
      </c>
      <c r="G754" s="251">
        <f>(SUM(E754:E776)+F754*E776)</f>
        <v>0.9178020871616176</v>
      </c>
    </row>
    <row r="755" spans="1:7" ht="15.6" x14ac:dyDescent="0.3">
      <c r="A755" s="229" t="s">
        <v>105</v>
      </c>
      <c r="B755" s="230">
        <v>2029</v>
      </c>
      <c r="C755" s="229" t="s">
        <v>920</v>
      </c>
      <c r="D755" s="229">
        <v>0.96314957499067089</v>
      </c>
      <c r="E755" s="229">
        <v>3.2810205822532718E-2</v>
      </c>
      <c r="F755" s="250">
        <v>8</v>
      </c>
      <c r="G755" s="251">
        <f>(SUM(E755:E776)+F755*E776)</f>
        <v>0.91438446935448425</v>
      </c>
    </row>
    <row r="756" spans="1:7" ht="15.6" x14ac:dyDescent="0.3">
      <c r="A756" s="229" t="s">
        <v>105</v>
      </c>
      <c r="B756" s="230">
        <v>2030</v>
      </c>
      <c r="C756" s="229" t="s">
        <v>921</v>
      </c>
      <c r="D756" s="229">
        <v>0.96123033103681321</v>
      </c>
      <c r="E756" s="229">
        <v>3.2388887323865877E-2</v>
      </c>
      <c r="F756" s="250">
        <v>9</v>
      </c>
      <c r="G756" s="251">
        <f>(SUM(E756:E776)+F756*E776)</f>
        <v>0.91145055383794515</v>
      </c>
    </row>
    <row r="757" spans="1:7" ht="15.6" x14ac:dyDescent="0.3">
      <c r="A757" s="229" t="s">
        <v>105</v>
      </c>
      <c r="B757" s="230">
        <v>2031</v>
      </c>
      <c r="C757" s="229" t="s">
        <v>922</v>
      </c>
      <c r="D757" s="229">
        <v>0.9595127089737856</v>
      </c>
      <c r="E757" s="229">
        <v>3.2056932911221935E-2</v>
      </c>
      <c r="F757" s="250">
        <v>10</v>
      </c>
      <c r="G757" s="251">
        <f>(SUM(E757:E776)+F757*E776)</f>
        <v>0.90893795682007317</v>
      </c>
    </row>
    <row r="758" spans="1:7" ht="15.6" x14ac:dyDescent="0.3">
      <c r="A758" s="229" t="s">
        <v>105</v>
      </c>
      <c r="B758" s="230">
        <v>2032</v>
      </c>
      <c r="C758" s="229" t="s">
        <v>923</v>
      </c>
      <c r="D758" s="229">
        <v>0.95798060379515348</v>
      </c>
      <c r="E758" s="229">
        <v>3.1730926823636874E-2</v>
      </c>
      <c r="F758" s="250">
        <v>11</v>
      </c>
      <c r="G758" s="251">
        <f>(SUM(E758:E776)+F758*E776)</f>
        <v>0.90675731421484496</v>
      </c>
    </row>
    <row r="759" spans="1:7" ht="15.6" x14ac:dyDescent="0.3">
      <c r="A759" s="229" t="s">
        <v>105</v>
      </c>
      <c r="B759" s="230">
        <v>2033</v>
      </c>
      <c r="C759" s="229" t="s">
        <v>924</v>
      </c>
      <c r="D759" s="229">
        <v>0.95662141437880255</v>
      </c>
      <c r="E759" s="229">
        <v>3.144508041715037E-2</v>
      </c>
      <c r="F759" s="250">
        <v>12</v>
      </c>
      <c r="G759" s="251">
        <f>(SUM(E759:E776)+F759*E776)</f>
        <v>0.90490267769720201</v>
      </c>
    </row>
    <row r="760" spans="1:7" ht="15.6" x14ac:dyDescent="0.3">
      <c r="A760" s="229" t="s">
        <v>105</v>
      </c>
      <c r="B760" s="230">
        <v>2034</v>
      </c>
      <c r="C760" s="229" t="s">
        <v>925</v>
      </c>
      <c r="D760" s="229">
        <v>0.95542099249132439</v>
      </c>
      <c r="E760" s="229">
        <v>3.1195002153866815E-2</v>
      </c>
      <c r="F760" s="250">
        <v>13</v>
      </c>
      <c r="G760" s="251">
        <f>(SUM(E760:E776)+F760*E776)</f>
        <v>0.90333388758604527</v>
      </c>
    </row>
    <row r="761" spans="1:7" ht="15.6" x14ac:dyDescent="0.3">
      <c r="A761" s="229" t="s">
        <v>105</v>
      </c>
      <c r="B761" s="230">
        <v>2035</v>
      </c>
      <c r="C761" s="229" t="s">
        <v>926</v>
      </c>
      <c r="D761" s="229">
        <v>0.95437195853264589</v>
      </c>
      <c r="E761" s="229">
        <v>3.0982380425360154E-2</v>
      </c>
      <c r="F761" s="250">
        <v>14</v>
      </c>
      <c r="G761" s="251">
        <f>(SUM(E761:E776)+F761*E776)</f>
        <v>0.90201517573817225</v>
      </c>
    </row>
    <row r="762" spans="1:7" ht="15.6" x14ac:dyDescent="0.3">
      <c r="A762" s="229" t="s">
        <v>105</v>
      </c>
      <c r="B762" s="230">
        <v>2036</v>
      </c>
      <c r="C762" s="229" t="s">
        <v>927</v>
      </c>
      <c r="D762" s="229">
        <v>0.95346074956605753</v>
      </c>
      <c r="E762" s="229">
        <v>3.0796798500114995E-2</v>
      </c>
      <c r="F762" s="250">
        <v>15</v>
      </c>
      <c r="G762" s="251">
        <f>(SUM(E762:E776)+F762*E776)</f>
        <v>0.90090908561880578</v>
      </c>
    </row>
    <row r="763" spans="1:7" ht="15.6" x14ac:dyDescent="0.3">
      <c r="A763" s="229" t="s">
        <v>105</v>
      </c>
      <c r="B763" s="230">
        <v>2037</v>
      </c>
      <c r="C763" s="229" t="s">
        <v>928</v>
      </c>
      <c r="D763" s="229">
        <v>0.95267902618425759</v>
      </c>
      <c r="E763" s="229">
        <v>3.0639529763977769E-2</v>
      </c>
      <c r="F763" s="250">
        <v>16</v>
      </c>
      <c r="G763" s="251">
        <f>(SUM(E763:E776)+F763*E776)</f>
        <v>0.89998857742468474</v>
      </c>
    </row>
    <row r="764" spans="1:7" ht="15.6" x14ac:dyDescent="0.3">
      <c r="A764" s="229" t="s">
        <v>105</v>
      </c>
      <c r="B764" s="230">
        <v>2038</v>
      </c>
      <c r="C764" s="229" t="s">
        <v>929</v>
      </c>
      <c r="D764" s="229">
        <v>0.95201272831181272</v>
      </c>
      <c r="E764" s="229">
        <v>3.050646226959922E-2</v>
      </c>
      <c r="F764" s="250">
        <v>17</v>
      </c>
      <c r="G764" s="251">
        <f>(SUM(E764:E776)+F764*E776)</f>
        <v>0.89922533796670079</v>
      </c>
    </row>
    <row r="765" spans="1:7" ht="15.6" x14ac:dyDescent="0.3">
      <c r="A765" s="229" t="s">
        <v>105</v>
      </c>
      <c r="B765" s="230">
        <v>2039</v>
      </c>
      <c r="C765" s="229" t="s">
        <v>930</v>
      </c>
      <c r="D765" s="229">
        <v>0.95145159791290734</v>
      </c>
      <c r="E765" s="229">
        <v>3.0392890723911818E-2</v>
      </c>
      <c r="F765" s="250">
        <v>18</v>
      </c>
      <c r="G765" s="251">
        <f>(SUM(E765:E776)+F765*E776)</f>
        <v>0.8985951660030953</v>
      </c>
    </row>
    <row r="766" spans="1:7" ht="15.6" x14ac:dyDescent="0.3">
      <c r="A766" s="229" t="s">
        <v>105</v>
      </c>
      <c r="B766" s="230">
        <v>2040</v>
      </c>
      <c r="C766" s="229" t="s">
        <v>931</v>
      </c>
      <c r="D766" s="229">
        <v>0.95098373868723474</v>
      </c>
      <c r="E766" s="229">
        <v>3.0297604284062099E-2</v>
      </c>
      <c r="F766" s="250">
        <v>19</v>
      </c>
      <c r="G766" s="251">
        <f>(SUM(E766:E776)+F766*E776)</f>
        <v>0.89807856558517729</v>
      </c>
    </row>
    <row r="767" spans="1:7" ht="15.6" x14ac:dyDescent="0.3">
      <c r="A767" s="229" t="s">
        <v>105</v>
      </c>
      <c r="B767" s="230">
        <v>2041</v>
      </c>
      <c r="C767" s="229" t="s">
        <v>932</v>
      </c>
      <c r="D767" s="229">
        <v>0.9506016670800187</v>
      </c>
      <c r="E767" s="229">
        <v>3.0219473012716366E-2</v>
      </c>
      <c r="F767" s="250">
        <v>20</v>
      </c>
      <c r="G767" s="251">
        <f>(SUM(E767:E776)+F767*E776)</f>
        <v>0.89765725160710907</v>
      </c>
    </row>
    <row r="768" spans="1:7" ht="15.6" x14ac:dyDescent="0.3">
      <c r="A768" s="229" t="s">
        <v>105</v>
      </c>
      <c r="B768" s="230">
        <v>2042</v>
      </c>
      <c r="C768" s="229" t="s">
        <v>933</v>
      </c>
      <c r="D768" s="229">
        <v>0.95028919906508269</v>
      </c>
      <c r="E768" s="229">
        <v>3.01540321768521E-2</v>
      </c>
      <c r="F768" s="250">
        <v>21</v>
      </c>
      <c r="G768" s="251">
        <f>(SUM(E768:E776)+F768*E776)</f>
        <v>0.89731406890038645</v>
      </c>
    </row>
    <row r="769" spans="1:7" ht="15.6" x14ac:dyDescent="0.3">
      <c r="A769" s="229" t="s">
        <v>105</v>
      </c>
      <c r="B769" s="230">
        <v>2043</v>
      </c>
      <c r="C769" s="229" t="s">
        <v>934</v>
      </c>
      <c r="D769" s="229">
        <v>0.95003816006213593</v>
      </c>
      <c r="E769" s="229">
        <v>3.0097476189263471E-2</v>
      </c>
      <c r="F769" s="250">
        <v>22</v>
      </c>
      <c r="G769" s="251">
        <f>(SUM(E769:E776)+F769*E776)</f>
        <v>0.89703632702952807</v>
      </c>
    </row>
    <row r="770" spans="1:7" ht="15.6" x14ac:dyDescent="0.3">
      <c r="A770" s="229" t="s">
        <v>105</v>
      </c>
      <c r="B770" s="230">
        <v>2044</v>
      </c>
      <c r="C770" s="229" t="s">
        <v>935</v>
      </c>
      <c r="D770" s="229">
        <v>0.94983667846577857</v>
      </c>
      <c r="E770" s="229">
        <v>3.0050475788216565E-2</v>
      </c>
      <c r="F770" s="250">
        <v>23</v>
      </c>
      <c r="G770" s="251">
        <f>(SUM(E770:E776)+F770*E776)</f>
        <v>0.89681514114625849</v>
      </c>
    </row>
    <row r="771" spans="1:7" ht="15.6" x14ac:dyDescent="0.3">
      <c r="A771" s="229" t="s">
        <v>105</v>
      </c>
      <c r="B771" s="230">
        <v>2045</v>
      </c>
      <c r="C771" s="229" t="s">
        <v>936</v>
      </c>
      <c r="D771" s="229">
        <v>0.94967524486631794</v>
      </c>
      <c r="E771" s="229">
        <v>3.0008903706684038E-2</v>
      </c>
      <c r="F771" s="250">
        <v>24</v>
      </c>
      <c r="G771" s="251">
        <f>(SUM(E771:E776)+F771*E776)</f>
        <v>0.89664095566403568</v>
      </c>
    </row>
    <row r="772" spans="1:7" ht="15.6" x14ac:dyDescent="0.3">
      <c r="A772" s="229" t="s">
        <v>105</v>
      </c>
      <c r="B772" s="230">
        <v>2046</v>
      </c>
      <c r="C772" s="229" t="s">
        <v>937</v>
      </c>
      <c r="D772" s="229">
        <v>0.94954776615405301</v>
      </c>
      <c r="E772" s="229">
        <v>2.9973243832094765E-2</v>
      </c>
      <c r="F772" s="250">
        <v>25</v>
      </c>
      <c r="G772" s="251">
        <f>(SUM(E772:E776)+F772*E776)</f>
        <v>0.8965083422633453</v>
      </c>
    </row>
    <row r="773" spans="1:7" ht="15.6" x14ac:dyDescent="0.3">
      <c r="A773" s="229" t="s">
        <v>105</v>
      </c>
      <c r="B773" s="230">
        <v>2047</v>
      </c>
      <c r="C773" s="229" t="s">
        <v>938</v>
      </c>
      <c r="D773" s="229">
        <v>0.9494465010301707</v>
      </c>
      <c r="E773" s="229">
        <v>2.9943171642283928E-2</v>
      </c>
      <c r="F773" s="250">
        <v>26</v>
      </c>
      <c r="G773" s="251">
        <f>(SUM(E773:E776)+F773*E776)</f>
        <v>0.89641138873724446</v>
      </c>
    </row>
    <row r="774" spans="1:7" ht="15.6" x14ac:dyDescent="0.3">
      <c r="A774" s="229" t="s">
        <v>105</v>
      </c>
      <c r="B774" s="230">
        <v>2048</v>
      </c>
      <c r="C774" s="229" t="s">
        <v>939</v>
      </c>
      <c r="D774" s="229">
        <v>0.94936585244721483</v>
      </c>
      <c r="E774" s="229">
        <v>2.9915112629727431E-2</v>
      </c>
      <c r="F774" s="250">
        <v>27</v>
      </c>
      <c r="G774" s="251">
        <f>(SUM(E774:E776)+F774*E776)</f>
        <v>0.89634450740095428</v>
      </c>
    </row>
    <row r="775" spans="1:7" ht="15.6" x14ac:dyDescent="0.3">
      <c r="A775" s="229" t="s">
        <v>105</v>
      </c>
      <c r="B775" s="230">
        <v>2049</v>
      </c>
      <c r="C775" s="229" t="s">
        <v>940</v>
      </c>
      <c r="D775" s="229">
        <v>0.94930155587872378</v>
      </c>
      <c r="E775" s="229">
        <v>2.989326620340068E-2</v>
      </c>
      <c r="F775" s="250">
        <v>28</v>
      </c>
      <c r="G775" s="251">
        <f>(SUM(E775:E776)+F775*E776)</f>
        <v>0.89630568507722064</v>
      </c>
    </row>
    <row r="776" spans="1:7" ht="15.6" x14ac:dyDescent="0.3">
      <c r="A776" s="229" t="s">
        <v>105</v>
      </c>
      <c r="B776" s="230">
        <v>2050</v>
      </c>
      <c r="C776" s="229" t="s">
        <v>941</v>
      </c>
      <c r="D776" s="229">
        <v>0.94925193342806857</v>
      </c>
      <c r="E776" s="229">
        <v>2.9876290305993793E-2</v>
      </c>
      <c r="F776" s="250">
        <v>29</v>
      </c>
      <c r="G776" s="251">
        <f>(SUM(E776:E776)+F776*E776)</f>
        <v>0.89628870917981385</v>
      </c>
    </row>
    <row r="777" spans="1:7" ht="15.6" x14ac:dyDescent="0.3">
      <c r="A777" s="229" t="s">
        <v>106</v>
      </c>
      <c r="B777" s="230">
        <v>2017</v>
      </c>
      <c r="C777" s="229" t="s">
        <v>942</v>
      </c>
      <c r="D777" s="229">
        <v>0.99672655250791087</v>
      </c>
      <c r="E777" s="229">
        <v>4.4851546137329376E-2</v>
      </c>
      <c r="F777" s="252">
        <v>0</v>
      </c>
      <c r="G777" s="251">
        <f>(SUM(E777:E806))</f>
        <v>1.0279769085073285</v>
      </c>
    </row>
    <row r="778" spans="1:7" ht="15.6" x14ac:dyDescent="0.3">
      <c r="A778" s="229" t="s">
        <v>106</v>
      </c>
      <c r="B778" s="230">
        <v>2018</v>
      </c>
      <c r="C778" s="229" t="s">
        <v>943</v>
      </c>
      <c r="D778" s="229">
        <v>0.9954908367806804</v>
      </c>
      <c r="E778" s="229">
        <v>4.4108312978178833E-2</v>
      </c>
      <c r="F778" s="250">
        <v>0</v>
      </c>
      <c r="G778" s="251">
        <f>(SUM(E778:E807))</f>
        <v>1.0128861939364915</v>
      </c>
    </row>
    <row r="779" spans="1:7" ht="15.6" x14ac:dyDescent="0.3">
      <c r="A779" s="229" t="s">
        <v>106</v>
      </c>
      <c r="B779" s="230">
        <v>2019</v>
      </c>
      <c r="C779" s="229" t="s">
        <v>944</v>
      </c>
      <c r="D779" s="229">
        <v>0.99413305341716685</v>
      </c>
      <c r="E779" s="229">
        <v>4.2829200190777295E-2</v>
      </c>
      <c r="F779" s="250">
        <v>0</v>
      </c>
      <c r="G779" s="251">
        <f>(SUM(E779:E808))</f>
        <v>0.99851127790986283</v>
      </c>
    </row>
    <row r="780" spans="1:7" ht="15.6" x14ac:dyDescent="0.3">
      <c r="A780" s="229" t="s">
        <v>106</v>
      </c>
      <c r="B780" s="230">
        <v>2020</v>
      </c>
      <c r="C780" s="229" t="s">
        <v>945</v>
      </c>
      <c r="D780" s="229">
        <v>0.99240446673671734</v>
      </c>
      <c r="E780" s="229">
        <v>4.1522731659456594E-2</v>
      </c>
      <c r="F780" s="250">
        <v>0</v>
      </c>
      <c r="G780" s="251">
        <f>(SUM(E780:E809))</f>
        <v>0.98539524864788797</v>
      </c>
    </row>
    <row r="781" spans="1:7" ht="15.6" x14ac:dyDescent="0.3">
      <c r="A781" s="229" t="s">
        <v>106</v>
      </c>
      <c r="B781" s="230">
        <v>2021</v>
      </c>
      <c r="C781" s="229" t="s">
        <v>946</v>
      </c>
      <c r="D781" s="229">
        <v>0.99024234273841882</v>
      </c>
      <c r="E781" s="229">
        <v>4.012613976940347E-2</v>
      </c>
      <c r="F781" s="250">
        <v>0</v>
      </c>
      <c r="G781" s="251">
        <f>(SUM(E781:E810))</f>
        <v>0.97356890313029376</v>
      </c>
    </row>
    <row r="782" spans="1:7" ht="15.6" x14ac:dyDescent="0.3">
      <c r="A782" s="229" t="s">
        <v>106</v>
      </c>
      <c r="B782" s="230">
        <v>2022</v>
      </c>
      <c r="C782" s="229" t="s">
        <v>947</v>
      </c>
      <c r="D782" s="229">
        <v>0.98762430196048345</v>
      </c>
      <c r="E782" s="229">
        <v>3.8991189244604256E-2</v>
      </c>
      <c r="F782" s="250">
        <v>1</v>
      </c>
      <c r="G782" s="251">
        <f>(SUM(E782:E810)+F782*E810)</f>
        <v>0.96313914950275259</v>
      </c>
    </row>
    <row r="783" spans="1:7" ht="15.6" x14ac:dyDescent="0.3">
      <c r="A783" s="229" t="s">
        <v>106</v>
      </c>
      <c r="B783" s="230">
        <v>2023</v>
      </c>
      <c r="C783" s="229" t="s">
        <v>948</v>
      </c>
      <c r="D783" s="229">
        <v>0.98458237799020132</v>
      </c>
      <c r="E783" s="229">
        <v>3.79310047311128E-2</v>
      </c>
      <c r="F783" s="250">
        <v>2</v>
      </c>
      <c r="G783" s="251">
        <f>(SUM(E783:E810)+F783*E810)</f>
        <v>0.9538443464000107</v>
      </c>
    </row>
    <row r="784" spans="1:7" ht="15.6" x14ac:dyDescent="0.3">
      <c r="A784" s="229" t="s">
        <v>106</v>
      </c>
      <c r="B784" s="230">
        <v>2024</v>
      </c>
      <c r="C784" s="229" t="s">
        <v>949</v>
      </c>
      <c r="D784" s="229">
        <v>0.98112990289399638</v>
      </c>
      <c r="E784" s="229">
        <v>3.7283008003850336E-2</v>
      </c>
      <c r="F784" s="250">
        <v>3</v>
      </c>
      <c r="G784" s="251">
        <f>(SUM(E784:E810)+F784*E810)</f>
        <v>0.94560972781076014</v>
      </c>
    </row>
    <row r="785" spans="1:7" ht="15.6" x14ac:dyDescent="0.3">
      <c r="A785" s="229" t="s">
        <v>106</v>
      </c>
      <c r="B785" s="230">
        <v>2025</v>
      </c>
      <c r="C785" s="229" t="s">
        <v>950</v>
      </c>
      <c r="D785" s="229">
        <v>0.97728826027023286</v>
      </c>
      <c r="E785" s="229">
        <v>3.6372606754132536E-2</v>
      </c>
      <c r="F785" s="250">
        <v>4</v>
      </c>
      <c r="G785" s="251">
        <f>(SUM(E785:E810)+F785*E810)</f>
        <v>0.93802310594877214</v>
      </c>
    </row>
    <row r="786" spans="1:7" ht="15.6" x14ac:dyDescent="0.3">
      <c r="A786" s="229" t="s">
        <v>106</v>
      </c>
      <c r="B786" s="230">
        <v>2026</v>
      </c>
      <c r="C786" s="229" t="s">
        <v>951</v>
      </c>
      <c r="D786" s="229">
        <v>0.97410943197999988</v>
      </c>
      <c r="E786" s="229">
        <v>3.6019279999580982E-2</v>
      </c>
      <c r="F786" s="250">
        <v>5</v>
      </c>
      <c r="G786" s="251">
        <f>(SUM(E786:E810)+F786*E810)</f>
        <v>0.9313468853365019</v>
      </c>
    </row>
    <row r="787" spans="1:7" ht="15.6" x14ac:dyDescent="0.3">
      <c r="A787" s="229" t="s">
        <v>106</v>
      </c>
      <c r="B787" s="230">
        <v>2027</v>
      </c>
      <c r="C787" s="229" t="s">
        <v>952</v>
      </c>
      <c r="D787" s="229">
        <v>0.9711349314430987</v>
      </c>
      <c r="E787" s="229">
        <v>3.5186977485307157E-2</v>
      </c>
      <c r="F787" s="250">
        <v>6</v>
      </c>
      <c r="G787" s="251">
        <f>(SUM(E787:E810)+F787*E810)</f>
        <v>0.92502399147878323</v>
      </c>
    </row>
    <row r="788" spans="1:7" ht="15.6" x14ac:dyDescent="0.3">
      <c r="A788" s="229" t="s">
        <v>106</v>
      </c>
      <c r="B788" s="230">
        <v>2028</v>
      </c>
      <c r="C788" s="229" t="s">
        <v>953</v>
      </c>
      <c r="D788" s="229">
        <v>0.96839198865474685</v>
      </c>
      <c r="E788" s="229">
        <v>3.4439723857393585E-2</v>
      </c>
      <c r="F788" s="250">
        <v>7</v>
      </c>
      <c r="G788" s="251">
        <f>(SUM(E788:E810)+F788*E810)</f>
        <v>0.91953340013533835</v>
      </c>
    </row>
    <row r="789" spans="1:7" ht="15.6" x14ac:dyDescent="0.3">
      <c r="A789" s="229" t="s">
        <v>106</v>
      </c>
      <c r="B789" s="230">
        <v>2029</v>
      </c>
      <c r="C789" s="229" t="s">
        <v>954</v>
      </c>
      <c r="D789" s="229">
        <v>0.9658871057635694</v>
      </c>
      <c r="E789" s="229">
        <v>3.3768817522433048E-2</v>
      </c>
      <c r="F789" s="250">
        <v>8</v>
      </c>
      <c r="G789" s="251">
        <f>(SUM(E789:E810)+F789*E810)</f>
        <v>0.9147900624198072</v>
      </c>
    </row>
    <row r="790" spans="1:7" ht="15.6" x14ac:dyDescent="0.3">
      <c r="A790" s="229" t="s">
        <v>106</v>
      </c>
      <c r="B790" s="230">
        <v>2030</v>
      </c>
      <c r="C790" s="229" t="s">
        <v>955</v>
      </c>
      <c r="D790" s="229">
        <v>0.96361488297613107</v>
      </c>
      <c r="E790" s="229">
        <v>3.3178836110009297E-2</v>
      </c>
      <c r="F790" s="250">
        <v>9</v>
      </c>
      <c r="G790" s="251">
        <f>(SUM(E790:E810)+F790*E810)</f>
        <v>0.91071763103923642</v>
      </c>
    </row>
    <row r="791" spans="1:7" ht="15.6" x14ac:dyDescent="0.3">
      <c r="A791" s="229" t="s">
        <v>106</v>
      </c>
      <c r="B791" s="230">
        <v>2031</v>
      </c>
      <c r="C791" s="229" t="s">
        <v>956</v>
      </c>
      <c r="D791" s="229">
        <v>0.96156804850885347</v>
      </c>
      <c r="E791" s="229">
        <v>3.2655027846928135E-2</v>
      </c>
      <c r="F791" s="250">
        <v>10</v>
      </c>
      <c r="G791" s="251">
        <f>(SUM(E791:E810)+F791*E810)</f>
        <v>0.90723518107108947</v>
      </c>
    </row>
    <row r="792" spans="1:7" ht="15.6" x14ac:dyDescent="0.3">
      <c r="A792" s="229" t="s">
        <v>106</v>
      </c>
      <c r="B792" s="230">
        <v>2032</v>
      </c>
      <c r="C792" s="229" t="s">
        <v>957</v>
      </c>
      <c r="D792" s="229">
        <v>0.95973120951888935</v>
      </c>
      <c r="E792" s="229">
        <v>3.2197288050931805E-2</v>
      </c>
      <c r="F792" s="250">
        <v>11</v>
      </c>
      <c r="G792" s="251">
        <f>(SUM(E792:E810)+F792*E810)</f>
        <v>0.90427653936602348</v>
      </c>
    </row>
    <row r="793" spans="1:7" ht="15.6" x14ac:dyDescent="0.3">
      <c r="A793" s="229" t="s">
        <v>106</v>
      </c>
      <c r="B793" s="230">
        <v>2033</v>
      </c>
      <c r="C793" s="229" t="s">
        <v>958</v>
      </c>
      <c r="D793" s="229">
        <v>0.95809210739839523</v>
      </c>
      <c r="E793" s="229">
        <v>3.1795732315679823E-2</v>
      </c>
      <c r="F793" s="250">
        <v>12</v>
      </c>
      <c r="G793" s="251">
        <f>(SUM(E793:E810)+F793*E810)</f>
        <v>0.9017756374569541</v>
      </c>
    </row>
    <row r="794" spans="1:7" ht="15.6" x14ac:dyDescent="0.3">
      <c r="A794" s="229" t="s">
        <v>106</v>
      </c>
      <c r="B794" s="230">
        <v>2034</v>
      </c>
      <c r="C794" s="229" t="s">
        <v>959</v>
      </c>
      <c r="D794" s="229">
        <v>0.95663569264006654</v>
      </c>
      <c r="E794" s="229">
        <v>3.1447299487450675E-2</v>
      </c>
      <c r="F794" s="250">
        <v>13</v>
      </c>
      <c r="G794" s="251">
        <f>(SUM(E794:E810)+F794*E810)</f>
        <v>0.89967629128313642</v>
      </c>
    </row>
    <row r="795" spans="1:7" ht="15.6" x14ac:dyDescent="0.3">
      <c r="A795" s="229" t="s">
        <v>106</v>
      </c>
      <c r="B795" s="230">
        <v>2035</v>
      </c>
      <c r="C795" s="229" t="s">
        <v>960</v>
      </c>
      <c r="D795" s="229">
        <v>0.95535273500491258</v>
      </c>
      <c r="E795" s="229">
        <v>3.1149413322169497E-2</v>
      </c>
      <c r="F795" s="250">
        <v>14</v>
      </c>
      <c r="G795" s="251">
        <f>(SUM(E795:E810)+F795*E810)</f>
        <v>0.89792537793754801</v>
      </c>
    </row>
    <row r="796" spans="1:7" ht="15.6" x14ac:dyDescent="0.3">
      <c r="A796" s="229" t="s">
        <v>106</v>
      </c>
      <c r="B796" s="230">
        <v>2036</v>
      </c>
      <c r="C796" s="229" t="s">
        <v>961</v>
      </c>
      <c r="D796" s="229">
        <v>0.95423099993301408</v>
      </c>
      <c r="E796" s="229">
        <v>3.0890689138606847E-2</v>
      </c>
      <c r="F796" s="250">
        <v>15</v>
      </c>
      <c r="G796" s="251">
        <f>(SUM(E796:E810)+F796*E810)</f>
        <v>0.89647235075724074</v>
      </c>
    </row>
    <row r="797" spans="1:7" ht="15.6" x14ac:dyDescent="0.3">
      <c r="A797" s="229" t="s">
        <v>106</v>
      </c>
      <c r="B797" s="230">
        <v>2037</v>
      </c>
      <c r="C797" s="229" t="s">
        <v>962</v>
      </c>
      <c r="D797" s="229">
        <v>0.95326111040012873</v>
      </c>
      <c r="E797" s="229">
        <v>3.0670939862963518E-2</v>
      </c>
      <c r="F797" s="250">
        <v>16</v>
      </c>
      <c r="G797" s="251">
        <f>(SUM(E797:E810)+F797*E810)</f>
        <v>0.89527804776049624</v>
      </c>
    </row>
    <row r="798" spans="1:7" ht="15.6" x14ac:dyDescent="0.3">
      <c r="A798" s="229" t="s">
        <v>106</v>
      </c>
      <c r="B798" s="230">
        <v>2038</v>
      </c>
      <c r="C798" s="229" t="s">
        <v>963</v>
      </c>
      <c r="D798" s="229">
        <v>0.95243005280761395</v>
      </c>
      <c r="E798" s="229">
        <v>3.0485588313071833E-2</v>
      </c>
      <c r="F798" s="250">
        <v>17</v>
      </c>
      <c r="G798" s="251">
        <f>(SUM(E798:E810)+F798*E810)</f>
        <v>0.89430349403939502</v>
      </c>
    </row>
    <row r="799" spans="1:7" ht="15.6" x14ac:dyDescent="0.3">
      <c r="A799" s="229" t="s">
        <v>106</v>
      </c>
      <c r="B799" s="230">
        <v>2039</v>
      </c>
      <c r="C799" s="229" t="s">
        <v>964</v>
      </c>
      <c r="D799" s="229">
        <v>0.95172719451695997</v>
      </c>
      <c r="E799" s="229">
        <v>3.0329099591094567E-2</v>
      </c>
      <c r="F799" s="250">
        <v>18</v>
      </c>
      <c r="G799" s="251">
        <f>(SUM(E799:E810)+F799*E810)</f>
        <v>0.89351429186818554</v>
      </c>
    </row>
    <row r="800" spans="1:7" ht="15.6" x14ac:dyDescent="0.3">
      <c r="A800" s="229" t="s">
        <v>106</v>
      </c>
      <c r="B800" s="230">
        <v>2040</v>
      </c>
      <c r="C800" s="229" t="s">
        <v>965</v>
      </c>
      <c r="D800" s="229">
        <v>0.95113957977818653</v>
      </c>
      <c r="E800" s="229">
        <v>3.0200110689937346E-2</v>
      </c>
      <c r="F800" s="250">
        <v>19</v>
      </c>
      <c r="G800" s="251">
        <f>(SUM(E800:E810)+F800*E810)</f>
        <v>0.89288157841895321</v>
      </c>
    </row>
    <row r="801" spans="1:7" ht="15.6" x14ac:dyDescent="0.3">
      <c r="A801" s="229" t="s">
        <v>106</v>
      </c>
      <c r="B801" s="230">
        <v>2041</v>
      </c>
      <c r="C801" s="229" t="s">
        <v>966</v>
      </c>
      <c r="D801" s="229">
        <v>0.95065557585452687</v>
      </c>
      <c r="E801" s="229">
        <v>3.0095099580884001E-2</v>
      </c>
      <c r="F801" s="250">
        <v>20</v>
      </c>
      <c r="G801" s="251">
        <f>(SUM(E801:E810)+F801*E810)</f>
        <v>0.8923778538708782</v>
      </c>
    </row>
    <row r="802" spans="1:7" ht="15.6" x14ac:dyDescent="0.3">
      <c r="A802" s="229" t="s">
        <v>106</v>
      </c>
      <c r="B802" s="230">
        <v>2042</v>
      </c>
      <c r="C802" s="229" t="s">
        <v>967</v>
      </c>
      <c r="D802" s="229">
        <v>0.95025814666461184</v>
      </c>
      <c r="E802" s="229">
        <v>3.0009695866560646E-2</v>
      </c>
      <c r="F802" s="250">
        <v>21</v>
      </c>
      <c r="G802" s="251">
        <f>(SUM(E802:E810)+F802*E810)</f>
        <v>0.89197914043185644</v>
      </c>
    </row>
    <row r="803" spans="1:7" ht="15.6" x14ac:dyDescent="0.3">
      <c r="A803" s="229" t="s">
        <v>106</v>
      </c>
      <c r="B803" s="230">
        <v>2043</v>
      </c>
      <c r="C803" s="229" t="s">
        <v>968</v>
      </c>
      <c r="D803" s="229">
        <v>0.94993656469521948</v>
      </c>
      <c r="E803" s="229">
        <v>2.9937782097007367E-2</v>
      </c>
      <c r="F803" s="250">
        <v>22</v>
      </c>
      <c r="G803" s="251">
        <f>(SUM(E803:E810)+F803*E810)</f>
        <v>0.8916658307071581</v>
      </c>
    </row>
    <row r="804" spans="1:7" ht="15.6" x14ac:dyDescent="0.3">
      <c r="A804" s="229" t="s">
        <v>106</v>
      </c>
      <c r="B804" s="230">
        <v>2044</v>
      </c>
      <c r="C804" s="229" t="s">
        <v>969</v>
      </c>
      <c r="D804" s="229">
        <v>0.9496773402637535</v>
      </c>
      <c r="E804" s="229">
        <v>2.987961458000547E-2</v>
      </c>
      <c r="F804" s="250">
        <v>23</v>
      </c>
      <c r="G804" s="251">
        <f>(SUM(E804:E810)+F804*E810)</f>
        <v>0.89142443475201305</v>
      </c>
    </row>
    <row r="805" spans="1:7" ht="15.6" x14ac:dyDescent="0.3">
      <c r="A805" s="229" t="s">
        <v>106</v>
      </c>
      <c r="B805" s="230">
        <v>2045</v>
      </c>
      <c r="C805" s="229" t="s">
        <v>970</v>
      </c>
      <c r="D805" s="229">
        <v>0.94947016466643519</v>
      </c>
      <c r="E805" s="229">
        <v>2.983210726337918E-2</v>
      </c>
      <c r="F805" s="250">
        <v>24</v>
      </c>
      <c r="G805" s="251">
        <f>(SUM(E805:E810)+F805*E810)</f>
        <v>0.89124120631386994</v>
      </c>
    </row>
    <row r="806" spans="1:7" ht="15.6" x14ac:dyDescent="0.3">
      <c r="A806" s="229" t="s">
        <v>106</v>
      </c>
      <c r="B806" s="230">
        <v>2046</v>
      </c>
      <c r="C806" s="229" t="s">
        <v>971</v>
      </c>
      <c r="D806" s="229">
        <v>0.94930578577795932</v>
      </c>
      <c r="E806" s="229">
        <v>2.9792046057088611E-2</v>
      </c>
      <c r="F806" s="250">
        <v>25</v>
      </c>
      <c r="G806" s="251">
        <f>(SUM(E806:E810)+F806*E810)</f>
        <v>0.891105485192353</v>
      </c>
    </row>
    <row r="807" spans="1:7" ht="15.6" x14ac:dyDescent="0.3">
      <c r="A807" s="229" t="s">
        <v>106</v>
      </c>
      <c r="B807" s="230">
        <v>2047</v>
      </c>
      <c r="C807" s="229" t="s">
        <v>972</v>
      </c>
      <c r="D807" s="229">
        <v>0.94917613896438469</v>
      </c>
      <c r="E807" s="229">
        <v>2.9760831566492289E-2</v>
      </c>
      <c r="F807" s="250">
        <v>26</v>
      </c>
      <c r="G807" s="251">
        <f>(SUM(E807:E810)+F807*E810)</f>
        <v>0.89100982527712658</v>
      </c>
    </row>
    <row r="808" spans="1:7" ht="15.6" x14ac:dyDescent="0.3">
      <c r="A808" s="229" t="s">
        <v>106</v>
      </c>
      <c r="B808" s="230">
        <v>2048</v>
      </c>
      <c r="C808" s="229" t="s">
        <v>973</v>
      </c>
      <c r="D808" s="229">
        <v>0.94907300674917017</v>
      </c>
      <c r="E808" s="229">
        <v>2.9733396951549987E-2</v>
      </c>
      <c r="F808" s="250">
        <v>27</v>
      </c>
      <c r="G808" s="251">
        <f>(SUM(E808:E810)+F808*E810)</f>
        <v>0.89094537985249667</v>
      </c>
    </row>
    <row r="809" spans="1:7" ht="15.6" x14ac:dyDescent="0.3">
      <c r="A809" s="229" t="s">
        <v>106</v>
      </c>
      <c r="B809" s="230">
        <v>2049</v>
      </c>
      <c r="C809" s="229" t="s">
        <v>974</v>
      </c>
      <c r="D809" s="229">
        <v>0.94899066074069727</v>
      </c>
      <c r="E809" s="229">
        <v>2.9713170928802452E-2</v>
      </c>
      <c r="F809" s="250">
        <v>28</v>
      </c>
      <c r="G809" s="251">
        <f>(SUM(E809:E810)+F809*E810)</f>
        <v>0.89090836904280901</v>
      </c>
    </row>
    <row r="810" spans="1:7" ht="15.6" x14ac:dyDescent="0.3">
      <c r="A810" s="229" t="s">
        <v>106</v>
      </c>
      <c r="B810" s="230">
        <v>2050</v>
      </c>
      <c r="C810" s="229" t="s">
        <v>975</v>
      </c>
      <c r="D810" s="229">
        <v>0.94892484385147136</v>
      </c>
      <c r="E810" s="229">
        <v>2.9696386141862294E-2</v>
      </c>
      <c r="F810" s="250">
        <v>29</v>
      </c>
      <c r="G810" s="251">
        <f>(SUM(E810:E810)+F810*E810)</f>
        <v>0.8908915842558689</v>
      </c>
    </row>
    <row r="811" spans="1:7" ht="15.6" x14ac:dyDescent="0.3">
      <c r="A811" s="229" t="s">
        <v>107</v>
      </c>
      <c r="B811" s="230">
        <v>2017</v>
      </c>
      <c r="C811" s="229" t="s">
        <v>976</v>
      </c>
      <c r="D811" s="229">
        <v>0.98629419301668242</v>
      </c>
      <c r="E811" s="229">
        <v>4.1153696451531954E-2</v>
      </c>
      <c r="F811" s="252">
        <v>0</v>
      </c>
      <c r="G811" s="251">
        <f>(SUM(E811:E840))</f>
        <v>0.96008921750343679</v>
      </c>
    </row>
    <row r="812" spans="1:7" ht="15.6" x14ac:dyDescent="0.3">
      <c r="A812" s="229" t="s">
        <v>107</v>
      </c>
      <c r="B812" s="230">
        <v>2018</v>
      </c>
      <c r="C812" s="229" t="s">
        <v>977</v>
      </c>
      <c r="D812" s="229">
        <v>0.9850578701960464</v>
      </c>
      <c r="E812" s="229">
        <v>4.0164083501263242E-2</v>
      </c>
      <c r="F812" s="250">
        <v>0</v>
      </c>
      <c r="G812" s="251">
        <f>(SUM(E812:E841))</f>
        <v>0.94728526757861176</v>
      </c>
    </row>
    <row r="813" spans="1:7" ht="15.6" x14ac:dyDescent="0.3">
      <c r="A813" s="229" t="s">
        <v>107</v>
      </c>
      <c r="B813" s="230">
        <v>2019</v>
      </c>
      <c r="C813" s="229" t="s">
        <v>978</v>
      </c>
      <c r="D813" s="229">
        <v>0.9838361966211574</v>
      </c>
      <c r="E813" s="229">
        <v>3.9136242830724782E-2</v>
      </c>
      <c r="F813" s="250">
        <v>0</v>
      </c>
      <c r="G813" s="251">
        <f>(SUM(E813:E842))</f>
        <v>0.93545107968844277</v>
      </c>
    </row>
    <row r="814" spans="1:7" ht="15.6" x14ac:dyDescent="0.3">
      <c r="A814" s="229" t="s">
        <v>107</v>
      </c>
      <c r="B814" s="230">
        <v>2020</v>
      </c>
      <c r="C814" s="229" t="s">
        <v>979</v>
      </c>
      <c r="D814" s="229">
        <v>0.98217900468105668</v>
      </c>
      <c r="E814" s="229">
        <v>3.808475231893791E-2</v>
      </c>
      <c r="F814" s="250">
        <v>0</v>
      </c>
      <c r="G814" s="251">
        <f>(SUM(E814:E843))</f>
        <v>0.92462982397264204</v>
      </c>
    </row>
    <row r="815" spans="1:7" ht="15.6" x14ac:dyDescent="0.3">
      <c r="A815" s="229" t="s">
        <v>107</v>
      </c>
      <c r="B815" s="230">
        <v>2021</v>
      </c>
      <c r="C815" s="229" t="s">
        <v>980</v>
      </c>
      <c r="D815" s="229">
        <v>0.9800394696034076</v>
      </c>
      <c r="E815" s="229">
        <v>3.7099052716289584E-2</v>
      </c>
      <c r="F815" s="250">
        <v>0</v>
      </c>
      <c r="G815" s="251">
        <f>(SUM(E815:E844))</f>
        <v>0.91484794305504125</v>
      </c>
    </row>
    <row r="816" spans="1:7" ht="15.6" x14ac:dyDescent="0.3">
      <c r="A816" s="229" t="s">
        <v>107</v>
      </c>
      <c r="B816" s="230">
        <v>2022</v>
      </c>
      <c r="C816" s="229" t="s">
        <v>981</v>
      </c>
      <c r="D816" s="229">
        <v>0.97739392994753227</v>
      </c>
      <c r="E816" s="229">
        <v>3.6189352796252114E-2</v>
      </c>
      <c r="F816" s="250">
        <v>1</v>
      </c>
      <c r="G816" s="251">
        <f>(SUM(E816:E844)+F816*E844)</f>
        <v>0.90605176174008872</v>
      </c>
    </row>
    <row r="817" spans="1:7" ht="15.6" x14ac:dyDescent="0.3">
      <c r="A817" s="229" t="s">
        <v>107</v>
      </c>
      <c r="B817" s="230">
        <v>2023</v>
      </c>
      <c r="C817" s="229" t="s">
        <v>982</v>
      </c>
      <c r="D817" s="229">
        <v>0.97431162025662454</v>
      </c>
      <c r="E817" s="229">
        <v>3.5338793690874469E-2</v>
      </c>
      <c r="F817" s="250">
        <v>2</v>
      </c>
      <c r="G817" s="251">
        <f>(SUM(E817:E844)+F817*E844)</f>
        <v>0.89816528034517351</v>
      </c>
    </row>
    <row r="818" spans="1:7" ht="15.6" x14ac:dyDescent="0.3">
      <c r="A818" s="229" t="s">
        <v>107</v>
      </c>
      <c r="B818" s="230">
        <v>2024</v>
      </c>
      <c r="C818" s="229" t="s">
        <v>983</v>
      </c>
      <c r="D818" s="229">
        <v>0.97081914452200369</v>
      </c>
      <c r="E818" s="229">
        <v>3.4550678161676202E-2</v>
      </c>
      <c r="F818" s="250">
        <v>3</v>
      </c>
      <c r="G818" s="251">
        <f>(SUM(E818:E844)+F818*E844)</f>
        <v>0.89112935805563609</v>
      </c>
    </row>
    <row r="819" spans="1:7" ht="15.6" x14ac:dyDescent="0.3">
      <c r="A819" s="229" t="s">
        <v>107</v>
      </c>
      <c r="B819" s="230">
        <v>2025</v>
      </c>
      <c r="C819" s="229" t="s">
        <v>984</v>
      </c>
      <c r="D819" s="229">
        <v>0.9669335734602118</v>
      </c>
      <c r="E819" s="229">
        <v>3.3820665969833297E-2</v>
      </c>
      <c r="F819" s="250">
        <v>4</v>
      </c>
      <c r="G819" s="251">
        <f>(SUM(E819:E844)+F819*E844)</f>
        <v>0.88488155129529689</v>
      </c>
    </row>
    <row r="820" spans="1:7" ht="15.6" x14ac:dyDescent="0.3">
      <c r="A820" s="229" t="s">
        <v>107</v>
      </c>
      <c r="B820" s="230">
        <v>2026</v>
      </c>
      <c r="C820" s="229" t="s">
        <v>985</v>
      </c>
      <c r="D820" s="229">
        <v>0.96408774305411249</v>
      </c>
      <c r="E820" s="229">
        <v>3.3115625043523708E-2</v>
      </c>
      <c r="F820" s="250">
        <v>5</v>
      </c>
      <c r="G820" s="251">
        <f>(SUM(E820:E844)+F820*E844)</f>
        <v>0.87936375672680067</v>
      </c>
    </row>
    <row r="821" spans="1:7" ht="15.6" x14ac:dyDescent="0.3">
      <c r="A821" s="229" t="s">
        <v>107</v>
      </c>
      <c r="B821" s="230">
        <v>2027</v>
      </c>
      <c r="C821" s="229" t="s">
        <v>986</v>
      </c>
      <c r="D821" s="229">
        <v>0.96150477537525059</v>
      </c>
      <c r="E821" s="229">
        <v>3.2469011614735109E-2</v>
      </c>
      <c r="F821" s="250">
        <v>6</v>
      </c>
      <c r="G821" s="251">
        <f>(SUM(E821:E844)+F821*E844)</f>
        <v>0.87455100308461398</v>
      </c>
    </row>
    <row r="822" spans="1:7" ht="15.6" x14ac:dyDescent="0.3">
      <c r="A822" s="229" t="s">
        <v>107</v>
      </c>
      <c r="B822" s="230">
        <v>2028</v>
      </c>
      <c r="C822" s="229" t="s">
        <v>987</v>
      </c>
      <c r="D822" s="229">
        <v>0.9591653186576049</v>
      </c>
      <c r="E822" s="229">
        <v>3.1892589751678871E-2</v>
      </c>
      <c r="F822" s="250">
        <v>7</v>
      </c>
      <c r="G822" s="251">
        <f>(SUM(E822:E844)+F822*E844)</f>
        <v>0.87038486287121597</v>
      </c>
    </row>
    <row r="823" spans="1:7" ht="15.6" x14ac:dyDescent="0.3">
      <c r="A823" s="229" t="s">
        <v>107</v>
      </c>
      <c r="B823" s="230">
        <v>2029</v>
      </c>
      <c r="C823" s="229" t="s">
        <v>988</v>
      </c>
      <c r="D823" s="229">
        <v>0.95703533855643763</v>
      </c>
      <c r="E823" s="229">
        <v>3.1375261662341121E-2</v>
      </c>
      <c r="F823" s="250">
        <v>8</v>
      </c>
      <c r="G823" s="251">
        <f>(SUM(E823:E844)+F823*E844)</f>
        <v>0.86679514452087414</v>
      </c>
    </row>
    <row r="824" spans="1:7" ht="15.6" x14ac:dyDescent="0.3">
      <c r="A824" s="229" t="s">
        <v>107</v>
      </c>
      <c r="B824" s="230">
        <v>2030</v>
      </c>
      <c r="C824" s="229" t="s">
        <v>989</v>
      </c>
      <c r="D824" s="229">
        <v>0.95510581537024863</v>
      </c>
      <c r="E824" s="229">
        <v>3.092119833971655E-2</v>
      </c>
      <c r="F824" s="250">
        <v>9</v>
      </c>
      <c r="G824" s="251">
        <f>(SUM(E824:E844)+F824*E844)</f>
        <v>0.86372275425987011</v>
      </c>
    </row>
    <row r="825" spans="1:7" ht="15.6" x14ac:dyDescent="0.3">
      <c r="A825" s="229" t="s">
        <v>107</v>
      </c>
      <c r="B825" s="230">
        <v>2031</v>
      </c>
      <c r="C825" s="229" t="s">
        <v>990</v>
      </c>
      <c r="D825" s="229">
        <v>0.95336160594174957</v>
      </c>
      <c r="E825" s="229">
        <v>3.0517418754462164E-2</v>
      </c>
      <c r="F825" s="250">
        <v>10</v>
      </c>
      <c r="G825" s="251">
        <f>(SUM(E825:E844)+F825*E844)</f>
        <v>0.86110442732149051</v>
      </c>
    </row>
    <row r="826" spans="1:7" ht="15.6" x14ac:dyDescent="0.3">
      <c r="A826" s="229" t="s">
        <v>107</v>
      </c>
      <c r="B826" s="230">
        <v>2032</v>
      </c>
      <c r="C826" s="229" t="s">
        <v>991</v>
      </c>
      <c r="D826" s="229">
        <v>0.95179382375008759</v>
      </c>
      <c r="E826" s="229">
        <v>3.0164723654292735E-2</v>
      </c>
      <c r="F826" s="250">
        <v>11</v>
      </c>
      <c r="G826" s="251">
        <f>(SUM(E826:E844)+F826*E844)</f>
        <v>0.85888987996836541</v>
      </c>
    </row>
    <row r="827" spans="1:7" ht="15.6" x14ac:dyDescent="0.3">
      <c r="A827" s="229" t="s">
        <v>107</v>
      </c>
      <c r="B827" s="230">
        <v>2033</v>
      </c>
      <c r="C827" s="229" t="s">
        <v>992</v>
      </c>
      <c r="D827" s="229">
        <v>0.95039814266481837</v>
      </c>
      <c r="E827" s="229">
        <v>2.9857544758731227E-2</v>
      </c>
      <c r="F827" s="250">
        <v>12</v>
      </c>
      <c r="G827" s="251">
        <f>(SUM(E827:E844)+F827*E844)</f>
        <v>0.85702802771540965</v>
      </c>
    </row>
    <row r="828" spans="1:7" ht="15.6" x14ac:dyDescent="0.3">
      <c r="A828" s="229" t="s">
        <v>107</v>
      </c>
      <c r="B828" s="230">
        <v>2034</v>
      </c>
      <c r="C828" s="229" t="s">
        <v>993</v>
      </c>
      <c r="D828" s="229">
        <v>0.94915908738648702</v>
      </c>
      <c r="E828" s="229">
        <v>2.9591103932678345E-2</v>
      </c>
      <c r="F828" s="250">
        <v>13</v>
      </c>
      <c r="G828" s="251">
        <f>(SUM(E828:E844)+F828*E844)</f>
        <v>0.85547335435801541</v>
      </c>
    </row>
    <row r="829" spans="1:7" ht="15.6" x14ac:dyDescent="0.3">
      <c r="A829" s="229" t="s">
        <v>107</v>
      </c>
      <c r="B829" s="230">
        <v>2035</v>
      </c>
      <c r="C829" s="229" t="s">
        <v>994</v>
      </c>
      <c r="D829" s="229">
        <v>0.94806853877831598</v>
      </c>
      <c r="E829" s="229">
        <v>2.9365222252541307E-2</v>
      </c>
      <c r="F829" s="250">
        <v>14</v>
      </c>
      <c r="G829" s="251">
        <f>(SUM(E829:E844)+F829*E844)</f>
        <v>0.85418512182667405</v>
      </c>
    </row>
    <row r="830" spans="1:7" ht="15.6" x14ac:dyDescent="0.3">
      <c r="A830" s="229" t="s">
        <v>107</v>
      </c>
      <c r="B830" s="230">
        <v>2036</v>
      </c>
      <c r="C830" s="229" t="s">
        <v>995</v>
      </c>
      <c r="D830" s="229">
        <v>0.94711663367997634</v>
      </c>
      <c r="E830" s="229">
        <v>2.9170778337221728E-2</v>
      </c>
      <c r="F830" s="250">
        <v>15</v>
      </c>
      <c r="G830" s="251">
        <f>(SUM(E830:E844)+F830*E844)</f>
        <v>0.85312277097546974</v>
      </c>
    </row>
    <row r="831" spans="1:7" ht="15.6" x14ac:dyDescent="0.3">
      <c r="A831" s="229" t="s">
        <v>107</v>
      </c>
      <c r="B831" s="230">
        <v>2037</v>
      </c>
      <c r="C831" s="229" t="s">
        <v>996</v>
      </c>
      <c r="D831" s="229">
        <v>0.94629820648071761</v>
      </c>
      <c r="E831" s="229">
        <v>2.9008303382274673E-2</v>
      </c>
      <c r="F831" s="250">
        <v>16</v>
      </c>
      <c r="G831" s="251">
        <f>(SUM(E831:E844)+F831*E844)</f>
        <v>0.85225486403958506</v>
      </c>
    </row>
    <row r="832" spans="1:7" ht="15.6" x14ac:dyDescent="0.3">
      <c r="A832" s="229" t="s">
        <v>107</v>
      </c>
      <c r="B832" s="230">
        <v>2038</v>
      </c>
      <c r="C832" s="229" t="s">
        <v>997</v>
      </c>
      <c r="D832" s="229">
        <v>0.94559658845707151</v>
      </c>
      <c r="E832" s="229">
        <v>2.8873029244940052E-2</v>
      </c>
      <c r="F832" s="250">
        <v>17</v>
      </c>
      <c r="G832" s="251">
        <f>(SUM(E832:E844)+F832*E844)</f>
        <v>0.85154943205864742</v>
      </c>
    </row>
    <row r="833" spans="1:7" ht="15.6" x14ac:dyDescent="0.3">
      <c r="A833" s="229" t="s">
        <v>107</v>
      </c>
      <c r="B833" s="230">
        <v>2039</v>
      </c>
      <c r="C833" s="229" t="s">
        <v>998</v>
      </c>
      <c r="D833" s="229">
        <v>0.94499753230994998</v>
      </c>
      <c r="E833" s="229">
        <v>2.8759671348546484E-2</v>
      </c>
      <c r="F833" s="250">
        <v>18</v>
      </c>
      <c r="G833" s="251">
        <f>(SUM(E833:E844)+F833*E844)</f>
        <v>0.85097927421504438</v>
      </c>
    </row>
    <row r="834" spans="1:7" ht="15.6" x14ac:dyDescent="0.3">
      <c r="A834" s="229" t="s">
        <v>107</v>
      </c>
      <c r="B834" s="230">
        <v>2040</v>
      </c>
      <c r="C834" s="229" t="s">
        <v>999</v>
      </c>
      <c r="D834" s="229">
        <v>0.94449109223171801</v>
      </c>
      <c r="E834" s="229">
        <v>2.8666286870194277E-2</v>
      </c>
      <c r="F834" s="250">
        <v>19</v>
      </c>
      <c r="G834" s="251">
        <f>(SUM(E834:E844)+F834*E844)</f>
        <v>0.85052247426783489</v>
      </c>
    </row>
    <row r="835" spans="1:7" ht="15.6" x14ac:dyDescent="0.3">
      <c r="A835" s="229" t="s">
        <v>107</v>
      </c>
      <c r="B835" s="230">
        <v>2041</v>
      </c>
      <c r="C835" s="229" t="s">
        <v>1000</v>
      </c>
      <c r="D835" s="229">
        <v>0.94407181182207467</v>
      </c>
      <c r="E835" s="229">
        <v>2.8590474926246928E-2</v>
      </c>
      <c r="F835" s="250">
        <v>20</v>
      </c>
      <c r="G835" s="251">
        <f>(SUM(E835:E844)+F835*E844)</f>
        <v>0.85015905879897757</v>
      </c>
    </row>
    <row r="836" spans="1:7" ht="15.6" x14ac:dyDescent="0.3">
      <c r="A836" s="229" t="s">
        <v>107</v>
      </c>
      <c r="B836" s="230">
        <v>2042</v>
      </c>
      <c r="C836" s="229" t="s">
        <v>1001</v>
      </c>
      <c r="D836" s="229">
        <v>0.94372505219361247</v>
      </c>
      <c r="E836" s="229">
        <v>2.8528992832430749E-2</v>
      </c>
      <c r="F836" s="250">
        <v>21</v>
      </c>
      <c r="G836" s="251">
        <f>(SUM(E836:E844)+F836*E844)</f>
        <v>0.84987145527406771</v>
      </c>
    </row>
    <row r="837" spans="1:7" ht="15.6" x14ac:dyDescent="0.3">
      <c r="A837" s="229" t="s">
        <v>107</v>
      </c>
      <c r="B837" s="230">
        <v>2043</v>
      </c>
      <c r="C837" s="229" t="s">
        <v>1002</v>
      </c>
      <c r="D837" s="229">
        <v>0.94344343553138332</v>
      </c>
      <c r="E837" s="229">
        <v>2.8477147898084032E-2</v>
      </c>
      <c r="F837" s="250">
        <v>22</v>
      </c>
      <c r="G837" s="251">
        <f>(SUM(E837:E844)+F837*E844)</f>
        <v>0.84964533384297403</v>
      </c>
    </row>
    <row r="838" spans="1:7" ht="15.6" x14ac:dyDescent="0.3">
      <c r="A838" s="229" t="s">
        <v>107</v>
      </c>
      <c r="B838" s="230">
        <v>2044</v>
      </c>
      <c r="C838" s="229" t="s">
        <v>1003</v>
      </c>
      <c r="D838" s="229">
        <v>0.94321574023515897</v>
      </c>
      <c r="E838" s="229">
        <v>2.8435265166133414E-2</v>
      </c>
      <c r="F838" s="250">
        <v>23</v>
      </c>
      <c r="G838" s="251">
        <f>(SUM(E838:E844)+F838*E844)</f>
        <v>0.84947105734622697</v>
      </c>
    </row>
    <row r="839" spans="1:7" ht="15.6" x14ac:dyDescent="0.3">
      <c r="A839" s="229" t="s">
        <v>107</v>
      </c>
      <c r="B839" s="230">
        <v>2045</v>
      </c>
      <c r="C839" s="229" t="s">
        <v>1004</v>
      </c>
      <c r="D839" s="229">
        <v>0.94303202592373792</v>
      </c>
      <c r="E839" s="229">
        <v>2.8400396190908242E-2</v>
      </c>
      <c r="F839" s="250">
        <v>24</v>
      </c>
      <c r="G839" s="251">
        <f>(SUM(E839:E844)+F839*E844)</f>
        <v>0.84933866358143062</v>
      </c>
    </row>
    <row r="840" spans="1:7" ht="15.6" x14ac:dyDescent="0.3">
      <c r="A840" s="229" t="s">
        <v>107</v>
      </c>
      <c r="B840" s="230">
        <v>2046</v>
      </c>
      <c r="C840" s="229" t="s">
        <v>1005</v>
      </c>
      <c r="D840" s="229">
        <v>0.94288488499321121</v>
      </c>
      <c r="E840" s="229">
        <v>2.8371853104371614E-2</v>
      </c>
      <c r="F840" s="250">
        <v>25</v>
      </c>
      <c r="G840" s="251">
        <f>(SUM(E840:E844)+F840*E844)</f>
        <v>0.84924113879185936</v>
      </c>
    </row>
    <row r="841" spans="1:7" ht="15.6" x14ac:dyDescent="0.3">
      <c r="A841" s="229" t="s">
        <v>107</v>
      </c>
      <c r="B841" s="230">
        <v>2047</v>
      </c>
      <c r="C841" s="229" t="s">
        <v>1006</v>
      </c>
      <c r="D841" s="229">
        <v>0.9427673310107485</v>
      </c>
      <c r="E841" s="229">
        <v>2.8349746526706729E-2</v>
      </c>
      <c r="F841" s="250">
        <v>26</v>
      </c>
      <c r="G841" s="251">
        <f>(SUM(E841:E844)+F841*E844)</f>
        <v>0.84917215708882476</v>
      </c>
    </row>
    <row r="842" spans="1:7" ht="15.6" x14ac:dyDescent="0.3">
      <c r="A842" s="229" t="s">
        <v>107</v>
      </c>
      <c r="B842" s="230">
        <v>2048</v>
      </c>
      <c r="C842" s="229" t="s">
        <v>1007</v>
      </c>
      <c r="D842" s="229">
        <v>0.94267321625985967</v>
      </c>
      <c r="E842" s="229">
        <v>2.8329895611094391E-2</v>
      </c>
      <c r="F842" s="250">
        <v>27</v>
      </c>
      <c r="G842" s="251">
        <f>(SUM(E842:E844)+F842*E844)</f>
        <v>0.84912528196345494</v>
      </c>
    </row>
    <row r="843" spans="1:7" ht="15.6" x14ac:dyDescent="0.3">
      <c r="A843" s="229" t="s">
        <v>107</v>
      </c>
      <c r="B843" s="230">
        <v>2049</v>
      </c>
      <c r="C843" s="229" t="s">
        <v>1008</v>
      </c>
      <c r="D843" s="229">
        <v>0.94259741930825403</v>
      </c>
      <c r="E843" s="229">
        <v>2.8314987114924188E-2</v>
      </c>
      <c r="F843" s="250">
        <v>28</v>
      </c>
      <c r="G843" s="251">
        <f>(SUM(E843:E844)+F843*E844)</f>
        <v>0.84909825775369763</v>
      </c>
    </row>
    <row r="844" spans="1:7" ht="15.6" x14ac:dyDescent="0.3">
      <c r="A844" s="229" t="s">
        <v>107</v>
      </c>
      <c r="B844" s="230">
        <v>2050</v>
      </c>
      <c r="C844" s="229" t="s">
        <v>1009</v>
      </c>
      <c r="D844" s="229">
        <v>0.94253672630571195</v>
      </c>
      <c r="E844" s="229">
        <v>2.8302871401337016E-2</v>
      </c>
      <c r="F844" s="250">
        <v>29</v>
      </c>
      <c r="G844" s="251">
        <f>(SUM(E844:E844)+F844*E844)</f>
        <v>0.84908614204011046</v>
      </c>
    </row>
    <row r="845" spans="1:7" ht="15.6" x14ac:dyDescent="0.3">
      <c r="A845" s="229" t="s">
        <v>108</v>
      </c>
      <c r="B845" s="230">
        <v>2017</v>
      </c>
      <c r="C845" s="229" t="s">
        <v>1010</v>
      </c>
      <c r="D845" s="229">
        <v>0.99838165096461329</v>
      </c>
      <c r="E845" s="229">
        <v>4.670555202227597E-2</v>
      </c>
      <c r="F845" s="252">
        <v>0</v>
      </c>
      <c r="G845" s="251">
        <f>(SUM(E845:E874))</f>
        <v>1.0465773669473941</v>
      </c>
    </row>
    <row r="846" spans="1:7" ht="15.6" x14ac:dyDescent="0.3">
      <c r="A846" s="229" t="s">
        <v>108</v>
      </c>
      <c r="B846" s="230">
        <v>2018</v>
      </c>
      <c r="C846" s="229" t="s">
        <v>1011</v>
      </c>
      <c r="D846" s="229">
        <v>0.99745057755156818</v>
      </c>
      <c r="E846" s="229">
        <v>4.5643568666285418E-2</v>
      </c>
      <c r="F846" s="250">
        <v>0</v>
      </c>
      <c r="G846" s="251">
        <f>(SUM(E846:E875))</f>
        <v>1.0287038641184867</v>
      </c>
    </row>
    <row r="847" spans="1:7" ht="15.6" x14ac:dyDescent="0.3">
      <c r="A847" s="229" t="s">
        <v>108</v>
      </c>
      <c r="B847" s="230">
        <v>2019</v>
      </c>
      <c r="C847" s="229" t="s">
        <v>1012</v>
      </c>
      <c r="D847" s="229">
        <v>0.9963789958425463</v>
      </c>
      <c r="E847" s="229">
        <v>4.4504894504305406E-2</v>
      </c>
      <c r="F847" s="250">
        <v>0</v>
      </c>
      <c r="G847" s="251">
        <f>(SUM(E847:E876))</f>
        <v>1.0118007993730025</v>
      </c>
    </row>
    <row r="848" spans="1:7" ht="15.6" x14ac:dyDescent="0.3">
      <c r="A848" s="229" t="s">
        <v>108</v>
      </c>
      <c r="B848" s="230">
        <v>2020</v>
      </c>
      <c r="C848" s="229" t="s">
        <v>1013</v>
      </c>
      <c r="D848" s="229">
        <v>0.99499264100390694</v>
      </c>
      <c r="E848" s="229">
        <v>4.3308464078344953E-2</v>
      </c>
      <c r="F848" s="250">
        <v>0</v>
      </c>
      <c r="G848" s="251">
        <f>(SUM(E848:E877))</f>
        <v>0.99595709331171223</v>
      </c>
    </row>
    <row r="849" spans="1:7" ht="15.6" x14ac:dyDescent="0.3">
      <c r="A849" s="229" t="s">
        <v>108</v>
      </c>
      <c r="B849" s="230">
        <v>2021</v>
      </c>
      <c r="C849" s="229" t="s">
        <v>1014</v>
      </c>
      <c r="D849" s="229">
        <v>0.99321848504733945</v>
      </c>
      <c r="E849" s="229">
        <v>4.2136509061520007E-2</v>
      </c>
      <c r="F849" s="250">
        <v>0</v>
      </c>
      <c r="G849" s="251">
        <f>(SUM(E849:E878))</f>
        <v>0.98124002846440739</v>
      </c>
    </row>
    <row r="850" spans="1:7" ht="15.6" x14ac:dyDescent="0.3">
      <c r="A850" s="229" t="s">
        <v>108</v>
      </c>
      <c r="B850" s="230">
        <v>2022</v>
      </c>
      <c r="C850" s="229" t="s">
        <v>1015</v>
      </c>
      <c r="D850" s="229">
        <v>0.9910181152654074</v>
      </c>
      <c r="E850" s="229">
        <v>4.1013372579945112E-2</v>
      </c>
      <c r="F850" s="250">
        <v>1</v>
      </c>
      <c r="G850" s="251">
        <f>(SUM(E850:E878)+F850*E878)</f>
        <v>0.96769491863392731</v>
      </c>
    </row>
    <row r="851" spans="1:7" ht="15.6" x14ac:dyDescent="0.3">
      <c r="A851" s="229" t="s">
        <v>108</v>
      </c>
      <c r="B851" s="230">
        <v>2023</v>
      </c>
      <c r="C851" s="229" t="s">
        <v>1016</v>
      </c>
      <c r="D851" s="229">
        <v>0.98839150922923757</v>
      </c>
      <c r="E851" s="229">
        <v>3.9960801420656576E-2</v>
      </c>
      <c r="F851" s="250">
        <v>2</v>
      </c>
      <c r="G851" s="251">
        <f>(SUM(E851:E878)+F851*E878)</f>
        <v>0.95527294528502205</v>
      </c>
    </row>
    <row r="852" spans="1:7" ht="15.6" x14ac:dyDescent="0.3">
      <c r="A852" s="229" t="s">
        <v>108</v>
      </c>
      <c r="B852" s="230">
        <v>2024</v>
      </c>
      <c r="C852" s="229" t="s">
        <v>1017</v>
      </c>
      <c r="D852" s="229">
        <v>0.98534986744699404</v>
      </c>
      <c r="E852" s="229">
        <v>3.8965632934647193E-2</v>
      </c>
      <c r="F852" s="250">
        <v>3</v>
      </c>
      <c r="G852" s="251">
        <f>(SUM(E852:E878)+F852*E878)</f>
        <v>0.94390354309540525</v>
      </c>
    </row>
    <row r="853" spans="1:7" ht="15.6" x14ac:dyDescent="0.3">
      <c r="A853" s="229" t="s">
        <v>108</v>
      </c>
      <c r="B853" s="230">
        <v>2025</v>
      </c>
      <c r="C853" s="229" t="s">
        <v>1018</v>
      </c>
      <c r="D853" s="229">
        <v>0.98190946191248496</v>
      </c>
      <c r="E853" s="229">
        <v>3.8057282824313629E-2</v>
      </c>
      <c r="F853" s="250">
        <v>4</v>
      </c>
      <c r="G853" s="251">
        <f>(SUM(E853:E878)+F853*E878)</f>
        <v>0.93352930939179801</v>
      </c>
    </row>
    <row r="854" spans="1:7" ht="15.6" x14ac:dyDescent="0.3">
      <c r="A854" s="229" t="s">
        <v>108</v>
      </c>
      <c r="B854" s="230">
        <v>2026</v>
      </c>
      <c r="C854" s="229" t="s">
        <v>1019</v>
      </c>
      <c r="D854" s="229">
        <v>0.97890879464996294</v>
      </c>
      <c r="E854" s="229">
        <v>3.7143268511192873E-2</v>
      </c>
      <c r="F854" s="250">
        <v>5</v>
      </c>
      <c r="G854" s="251">
        <f>(SUM(E854:E878)+F854*E878)</f>
        <v>0.92406342579852419</v>
      </c>
    </row>
    <row r="855" spans="1:7" ht="15.6" x14ac:dyDescent="0.3">
      <c r="A855" s="229" t="s">
        <v>108</v>
      </c>
      <c r="B855" s="230">
        <v>2027</v>
      </c>
      <c r="C855" s="229" t="s">
        <v>1020</v>
      </c>
      <c r="D855" s="229">
        <v>0.97601172219804444</v>
      </c>
      <c r="E855" s="229">
        <v>3.626383968464892E-2</v>
      </c>
      <c r="F855" s="250">
        <v>6</v>
      </c>
      <c r="G855" s="251">
        <f>(SUM(E855:E878)+F855*E878)</f>
        <v>0.91551155651837135</v>
      </c>
    </row>
    <row r="856" spans="1:7" ht="15.6" x14ac:dyDescent="0.3">
      <c r="A856" s="229" t="s">
        <v>108</v>
      </c>
      <c r="B856" s="230">
        <v>2028</v>
      </c>
      <c r="C856" s="229" t="s">
        <v>1021</v>
      </c>
      <c r="D856" s="229">
        <v>0.97326532822697265</v>
      </c>
      <c r="E856" s="229">
        <v>3.5439869877149921E-2</v>
      </c>
      <c r="F856" s="250">
        <v>7</v>
      </c>
      <c r="G856" s="251">
        <f>(SUM(E856:E878)+F856*E878)</f>
        <v>0.90783911606476209</v>
      </c>
    </row>
    <row r="857" spans="1:7" ht="15.6" x14ac:dyDescent="0.3">
      <c r="A857" s="229" t="s">
        <v>108</v>
      </c>
      <c r="B857" s="230">
        <v>2029</v>
      </c>
      <c r="C857" s="229" t="s">
        <v>1022</v>
      </c>
      <c r="D857" s="229">
        <v>0.97068680776636351</v>
      </c>
      <c r="E857" s="229">
        <v>3.4672606603056946E-2</v>
      </c>
      <c r="F857" s="250">
        <v>8</v>
      </c>
      <c r="G857" s="251">
        <f>(SUM(E857:E878)+F857*E878)</f>
        <v>0.90099064541865204</v>
      </c>
    </row>
    <row r="858" spans="1:7" ht="15.6" x14ac:dyDescent="0.3">
      <c r="A858" s="229" t="s">
        <v>108</v>
      </c>
      <c r="B858" s="230">
        <v>2030</v>
      </c>
      <c r="C858" s="229" t="s">
        <v>1023</v>
      </c>
      <c r="D858" s="229">
        <v>0.96828538636031014</v>
      </c>
      <c r="E858" s="229">
        <v>3.3965411437021434E-2</v>
      </c>
      <c r="F858" s="250">
        <v>9</v>
      </c>
      <c r="G858" s="251">
        <f>(SUM(E858:E878)+F858*E878)</f>
        <v>0.89490943804663503</v>
      </c>
    </row>
    <row r="859" spans="1:7" ht="15.6" x14ac:dyDescent="0.3">
      <c r="A859" s="229" t="s">
        <v>108</v>
      </c>
      <c r="B859" s="230">
        <v>2031</v>
      </c>
      <c r="C859" s="229" t="s">
        <v>1024</v>
      </c>
      <c r="D859" s="229">
        <v>0.96606734533412308</v>
      </c>
      <c r="E859" s="229">
        <v>3.3319883736931281E-2</v>
      </c>
      <c r="F859" s="250">
        <v>10</v>
      </c>
      <c r="G859" s="251">
        <f>(SUM(E859:E878)+F859*E878)</f>
        <v>0.88953542584065337</v>
      </c>
    </row>
    <row r="860" spans="1:7" ht="15.6" x14ac:dyDescent="0.3">
      <c r="A860" s="229" t="s">
        <v>108</v>
      </c>
      <c r="B860" s="230">
        <v>2032</v>
      </c>
      <c r="C860" s="229" t="s">
        <v>1025</v>
      </c>
      <c r="D860" s="229">
        <v>0.96403661377282968</v>
      </c>
      <c r="E860" s="229">
        <v>3.2742882469366533E-2</v>
      </c>
      <c r="F860" s="250">
        <v>11</v>
      </c>
      <c r="G860" s="251">
        <f>(SUM(E860:E878)+F860*E878)</f>
        <v>0.8848069413347619</v>
      </c>
    </row>
    <row r="861" spans="1:7" ht="15.6" x14ac:dyDescent="0.3">
      <c r="A861" s="229" t="s">
        <v>108</v>
      </c>
      <c r="B861" s="230">
        <v>2033</v>
      </c>
      <c r="C861" s="229" t="s">
        <v>1026</v>
      </c>
      <c r="D861" s="229">
        <v>0.96218152307071814</v>
      </c>
      <c r="E861" s="229">
        <v>3.2214365458059883E-2</v>
      </c>
      <c r="F861" s="250">
        <v>12</v>
      </c>
      <c r="G861" s="251">
        <f>(SUM(E861:E878)+F861*E878)</f>
        <v>0.88065545809643542</v>
      </c>
    </row>
    <row r="862" spans="1:7" ht="15.6" x14ac:dyDescent="0.3">
      <c r="A862" s="229" t="s">
        <v>108</v>
      </c>
      <c r="B862" s="230">
        <v>2034</v>
      </c>
      <c r="C862" s="229" t="s">
        <v>1027</v>
      </c>
      <c r="D862" s="229">
        <v>0.96049957788313933</v>
      </c>
      <c r="E862" s="229">
        <v>3.1741400142438016E-2</v>
      </c>
      <c r="F862" s="250">
        <v>13</v>
      </c>
      <c r="G862" s="251">
        <f>(SUM(E862:E878)+F862*E878)</f>
        <v>0.87703249186941523</v>
      </c>
    </row>
    <row r="863" spans="1:7" ht="15.6" x14ac:dyDescent="0.3">
      <c r="A863" s="229" t="s">
        <v>108</v>
      </c>
      <c r="B863" s="230">
        <v>2035</v>
      </c>
      <c r="C863" s="229" t="s">
        <v>1028</v>
      </c>
      <c r="D863" s="229">
        <v>0.95898296286557672</v>
      </c>
      <c r="E863" s="229">
        <v>3.1314896385609282E-2</v>
      </c>
      <c r="F863" s="250">
        <v>14</v>
      </c>
      <c r="G863" s="251">
        <f>(SUM(E863:E878)+F863*E878)</f>
        <v>0.87388249095801718</v>
      </c>
    </row>
    <row r="864" spans="1:7" ht="15.6" x14ac:dyDescent="0.3">
      <c r="A864" s="229" t="s">
        <v>108</v>
      </c>
      <c r="B864" s="230">
        <v>2036</v>
      </c>
      <c r="C864" s="229" t="s">
        <v>1029</v>
      </c>
      <c r="D864" s="229">
        <v>0.95763985546203501</v>
      </c>
      <c r="E864" s="229">
        <v>3.094697383513885E-2</v>
      </c>
      <c r="F864" s="250">
        <v>15</v>
      </c>
      <c r="G864" s="251">
        <f>(SUM(E864:E878)+F864*E878)</f>
        <v>0.87115899380344775</v>
      </c>
    </row>
    <row r="865" spans="1:7" ht="15.6" x14ac:dyDescent="0.3">
      <c r="A865" s="229" t="s">
        <v>108</v>
      </c>
      <c r="B865" s="230">
        <v>2037</v>
      </c>
      <c r="C865" s="229" t="s">
        <v>1030</v>
      </c>
      <c r="D865" s="229">
        <v>0.95645279431479058</v>
      </c>
      <c r="E865" s="229">
        <v>3.0616381471401985E-2</v>
      </c>
      <c r="F865" s="250">
        <v>16</v>
      </c>
      <c r="G865" s="251">
        <f>(SUM(E865:E878)+F865*E878)</f>
        <v>0.86880341919934878</v>
      </c>
    </row>
    <row r="866" spans="1:7" ht="15.6" x14ac:dyDescent="0.3">
      <c r="A866" s="229" t="s">
        <v>108</v>
      </c>
      <c r="B866" s="230">
        <v>2038</v>
      </c>
      <c r="C866" s="229" t="s">
        <v>1031</v>
      </c>
      <c r="D866" s="229">
        <v>0.95541832473406785</v>
      </c>
      <c r="E866" s="229">
        <v>3.0331326965327893E-2</v>
      </c>
      <c r="F866" s="250">
        <v>17</v>
      </c>
      <c r="G866" s="251">
        <f>(SUM(E866:E878)+F866*E878)</f>
        <v>0.8667784369589866</v>
      </c>
    </row>
    <row r="867" spans="1:7" ht="15.6" x14ac:dyDescent="0.3">
      <c r="A867" s="229" t="s">
        <v>108</v>
      </c>
      <c r="B867" s="230">
        <v>2039</v>
      </c>
      <c r="C867" s="229" t="s">
        <v>1032</v>
      </c>
      <c r="D867" s="229">
        <v>0.95451777018549588</v>
      </c>
      <c r="E867" s="229">
        <v>3.0077342154589622E-2</v>
      </c>
      <c r="F867" s="250">
        <v>18</v>
      </c>
      <c r="G867" s="251">
        <f>(SUM(E867:E878)+F867*E878)</f>
        <v>0.8650385092246986</v>
      </c>
    </row>
    <row r="868" spans="1:7" ht="15.6" x14ac:dyDescent="0.3">
      <c r="A868" s="229" t="s">
        <v>108</v>
      </c>
      <c r="B868" s="230">
        <v>2040</v>
      </c>
      <c r="C868" s="229" t="s">
        <v>1033</v>
      </c>
      <c r="D868" s="229">
        <v>0.95373601137790676</v>
      </c>
      <c r="E868" s="229">
        <v>2.9852554922709214E-2</v>
      </c>
      <c r="F868" s="250">
        <v>19</v>
      </c>
      <c r="G868" s="251">
        <f>(SUM(E868:E878)+F868*E878)</f>
        <v>0.86355256630114896</v>
      </c>
    </row>
    <row r="869" spans="1:7" ht="15.6" x14ac:dyDescent="0.3">
      <c r="A869" s="229" t="s">
        <v>108</v>
      </c>
      <c r="B869" s="230">
        <v>2041</v>
      </c>
      <c r="C869" s="229" t="s">
        <v>1034</v>
      </c>
      <c r="D869" s="229">
        <v>0.95306756502965762</v>
      </c>
      <c r="E869" s="229">
        <v>2.9658846176250978E-2</v>
      </c>
      <c r="F869" s="250">
        <v>20</v>
      </c>
      <c r="G869" s="251">
        <f>(SUM(E869:E878)+F869*E878)</f>
        <v>0.86229141060947956</v>
      </c>
    </row>
    <row r="870" spans="1:7" ht="15.6" x14ac:dyDescent="0.3">
      <c r="A870" s="229" t="s">
        <v>108</v>
      </c>
      <c r="B870" s="230">
        <v>2042</v>
      </c>
      <c r="C870" s="229" t="s">
        <v>1035</v>
      </c>
      <c r="D870" s="229">
        <v>0.95248393104649753</v>
      </c>
      <c r="E870" s="229">
        <v>2.9482157621091472E-2</v>
      </c>
      <c r="F870" s="250">
        <v>21</v>
      </c>
      <c r="G870" s="251">
        <f>(SUM(E870:E878)+F870*E878)</f>
        <v>0.86122396366426845</v>
      </c>
    </row>
    <row r="871" spans="1:7" ht="15.6" x14ac:dyDescent="0.3">
      <c r="A871" s="229" t="s">
        <v>108</v>
      </c>
      <c r="B871" s="230">
        <v>2043</v>
      </c>
      <c r="C871" s="229" t="s">
        <v>1036</v>
      </c>
      <c r="D871" s="229">
        <v>0.95198613552748734</v>
      </c>
      <c r="E871" s="229">
        <v>2.9325258891244644E-2</v>
      </c>
      <c r="F871" s="250">
        <v>22</v>
      </c>
      <c r="G871" s="251">
        <f>(SUM(E871:E878)+F871*E878)</f>
        <v>0.86033320527421675</v>
      </c>
    </row>
    <row r="872" spans="1:7" ht="15.6" x14ac:dyDescent="0.3">
      <c r="A872" s="229" t="s">
        <v>108</v>
      </c>
      <c r="B872" s="230">
        <v>2044</v>
      </c>
      <c r="C872" s="229" t="s">
        <v>1037</v>
      </c>
      <c r="D872" s="229">
        <v>0.95155672216656972</v>
      </c>
      <c r="E872" s="229">
        <v>2.9183595125497192E-2</v>
      </c>
      <c r="F872" s="250">
        <v>23</v>
      </c>
      <c r="G872" s="251">
        <f>(SUM(E872:E878)+F872*E878)</f>
        <v>0.85959934561401208</v>
      </c>
    </row>
    <row r="873" spans="1:7" ht="15.6" x14ac:dyDescent="0.3">
      <c r="A873" s="229" t="s">
        <v>108</v>
      </c>
      <c r="B873" s="230">
        <v>2045</v>
      </c>
      <c r="C873" s="229" t="s">
        <v>1038</v>
      </c>
      <c r="D873" s="229">
        <v>0.95119178453532149</v>
      </c>
      <c r="E873" s="229">
        <v>2.9052034628030476E-2</v>
      </c>
      <c r="F873" s="250">
        <v>24</v>
      </c>
      <c r="G873" s="251">
        <f>(SUM(E873:E878)+F873*E878)</f>
        <v>0.85900714971955483</v>
      </c>
    </row>
    <row r="874" spans="1:7" ht="15.6" x14ac:dyDescent="0.3">
      <c r="A874" s="229" t="s">
        <v>108</v>
      </c>
      <c r="B874" s="230">
        <v>2046</v>
      </c>
      <c r="C874" s="229" t="s">
        <v>1039</v>
      </c>
      <c r="D874" s="229">
        <v>0.95088628702457589</v>
      </c>
      <c r="E874" s="229">
        <v>2.8936392758342366E-2</v>
      </c>
      <c r="F874" s="250">
        <v>25</v>
      </c>
      <c r="G874" s="251">
        <f>(SUM(E874:E878)+F874*E878)</f>
        <v>0.85854651432256412</v>
      </c>
    </row>
    <row r="875" spans="1:7" ht="15.6" x14ac:dyDescent="0.3">
      <c r="A875" s="229" t="s">
        <v>108</v>
      </c>
      <c r="B875" s="230">
        <v>2047</v>
      </c>
      <c r="C875" s="229" t="s">
        <v>1040</v>
      </c>
      <c r="D875" s="229">
        <v>0.95062716746781173</v>
      </c>
      <c r="E875" s="229">
        <v>2.8832049193368674E-2</v>
      </c>
      <c r="F875" s="250">
        <v>26</v>
      </c>
      <c r="G875" s="251">
        <f>(SUM(E875:E878)+F875*E878)</f>
        <v>0.8582015207952618</v>
      </c>
    </row>
    <row r="876" spans="1:7" ht="15.6" x14ac:dyDescent="0.3">
      <c r="A876" s="229" t="s">
        <v>108</v>
      </c>
      <c r="B876" s="230">
        <v>2048</v>
      </c>
      <c r="C876" s="229" t="s">
        <v>1041</v>
      </c>
      <c r="D876" s="229">
        <v>0.95040931101611925</v>
      </c>
      <c r="E876" s="229">
        <v>2.8740503920801019E-2</v>
      </c>
      <c r="F876" s="250">
        <v>27</v>
      </c>
      <c r="G876" s="251">
        <f>(SUM(E876:E878)+F876*E878)</f>
        <v>0.85796087083293293</v>
      </c>
    </row>
    <row r="877" spans="1:7" ht="15.6" x14ac:dyDescent="0.3">
      <c r="A877" s="229" t="s">
        <v>108</v>
      </c>
      <c r="B877" s="230">
        <v>2049</v>
      </c>
      <c r="C877" s="229" t="s">
        <v>1042</v>
      </c>
      <c r="D877" s="229">
        <v>0.95022263041186272</v>
      </c>
      <c r="E877" s="229">
        <v>2.8661188443015299E-2</v>
      </c>
      <c r="F877" s="250">
        <v>28</v>
      </c>
      <c r="G877" s="251">
        <f>(SUM(E877:E878)+F877*E878)</f>
        <v>0.85781176614317178</v>
      </c>
    </row>
    <row r="878" spans="1:7" ht="15.6" x14ac:dyDescent="0.3">
      <c r="A878" s="229" t="s">
        <v>108</v>
      </c>
      <c r="B878" s="230">
        <v>2050</v>
      </c>
      <c r="C878" s="229" t="s">
        <v>1043</v>
      </c>
      <c r="D878" s="229">
        <v>0.95006069689579642</v>
      </c>
      <c r="E878" s="229">
        <v>2.8591399231039878E-2</v>
      </c>
      <c r="F878" s="250">
        <v>29</v>
      </c>
      <c r="G878" s="251">
        <f>(SUM(E878:E878)+F878*E878)</f>
        <v>0.85774197693119636</v>
      </c>
    </row>
    <row r="879" spans="1:7" ht="15.6" x14ac:dyDescent="0.3">
      <c r="A879" s="229" t="s">
        <v>109</v>
      </c>
      <c r="B879" s="230">
        <v>2017</v>
      </c>
      <c r="C879" s="229" t="s">
        <v>1044</v>
      </c>
      <c r="D879" s="229">
        <v>0.99590863459462364</v>
      </c>
      <c r="E879" s="229">
        <v>4.268827483320331E-2</v>
      </c>
      <c r="F879" s="252">
        <v>0</v>
      </c>
      <c r="G879" s="251">
        <f>(SUM(E879:E908))</f>
        <v>0.97783396350956886</v>
      </c>
    </row>
    <row r="880" spans="1:7" ht="15.6" x14ac:dyDescent="0.3">
      <c r="A880" s="229" t="s">
        <v>109</v>
      </c>
      <c r="B880" s="230">
        <v>2018</v>
      </c>
      <c r="C880" s="229" t="s">
        <v>1045</v>
      </c>
      <c r="D880" s="229">
        <v>0.99468601547759605</v>
      </c>
      <c r="E880" s="229">
        <v>4.1651217872647091E-2</v>
      </c>
      <c r="F880" s="250">
        <v>0</v>
      </c>
      <c r="G880" s="251">
        <f>(SUM(E880:E909))</f>
        <v>0.9631154135384391</v>
      </c>
    </row>
    <row r="881" spans="1:7" ht="15.6" x14ac:dyDescent="0.3">
      <c r="A881" s="229" t="s">
        <v>109</v>
      </c>
      <c r="B881" s="230">
        <v>2019</v>
      </c>
      <c r="C881" s="229" t="s">
        <v>1046</v>
      </c>
      <c r="D881" s="229">
        <v>0.9933731000007251</v>
      </c>
      <c r="E881" s="229">
        <v>4.0564598980245586E-2</v>
      </c>
      <c r="F881" s="250">
        <v>0</v>
      </c>
      <c r="G881" s="251">
        <f>(SUM(E881:E910))</f>
        <v>0.94938200926968364</v>
      </c>
    </row>
    <row r="882" spans="1:7" ht="15.6" x14ac:dyDescent="0.3">
      <c r="A882" s="229" t="s">
        <v>109</v>
      </c>
      <c r="B882" s="230">
        <v>2020</v>
      </c>
      <c r="C882" s="229" t="s">
        <v>1047</v>
      </c>
      <c r="D882" s="229">
        <v>0.99171108617522308</v>
      </c>
      <c r="E882" s="229">
        <v>3.9452626074600254E-2</v>
      </c>
      <c r="F882" s="250">
        <v>0</v>
      </c>
      <c r="G882" s="251">
        <f>(SUM(E882:E911))</f>
        <v>0.93669180410912201</v>
      </c>
    </row>
    <row r="883" spans="1:7" ht="15.6" x14ac:dyDescent="0.3">
      <c r="A883" s="229" t="s">
        <v>109</v>
      </c>
      <c r="B883" s="230">
        <v>2021</v>
      </c>
      <c r="C883" s="229" t="s">
        <v>1048</v>
      </c>
      <c r="D883" s="229">
        <v>0.98962150607302524</v>
      </c>
      <c r="E883" s="229">
        <v>3.8403728319003641E-2</v>
      </c>
      <c r="F883" s="250">
        <v>0</v>
      </c>
      <c r="G883" s="251">
        <f>(SUM(E883:E912))</f>
        <v>0.92507696140850748</v>
      </c>
    </row>
    <row r="884" spans="1:7" ht="15.6" x14ac:dyDescent="0.3">
      <c r="A884" s="229" t="s">
        <v>109</v>
      </c>
      <c r="B884" s="230">
        <v>2022</v>
      </c>
      <c r="C884" s="229" t="s">
        <v>1049</v>
      </c>
      <c r="D884" s="229">
        <v>0.98708707106950766</v>
      </c>
      <c r="E884" s="229">
        <v>3.7428043357559719E-2</v>
      </c>
      <c r="F884" s="250">
        <v>1</v>
      </c>
      <c r="G884" s="251">
        <f>(SUM(E884:E912)+F884*E912)</f>
        <v>0.91451101646348965</v>
      </c>
    </row>
    <row r="885" spans="1:7" ht="15.6" x14ac:dyDescent="0.3">
      <c r="A885" s="229" t="s">
        <v>109</v>
      </c>
      <c r="B885" s="230">
        <v>2023</v>
      </c>
      <c r="C885" s="229" t="s">
        <v>1050</v>
      </c>
      <c r="D885" s="229">
        <v>0.98414191528858153</v>
      </c>
      <c r="E885" s="229">
        <v>3.6514680695856595E-2</v>
      </c>
      <c r="F885" s="250">
        <v>2</v>
      </c>
      <c r="G885" s="251">
        <f>(SUM(E885:E912)+F885*E912)</f>
        <v>0.90492075647991554</v>
      </c>
    </row>
    <row r="886" spans="1:7" ht="15.6" x14ac:dyDescent="0.3">
      <c r="A886" s="229" t="s">
        <v>109</v>
      </c>
      <c r="B886" s="230">
        <v>2024</v>
      </c>
      <c r="C886" s="229" t="s">
        <v>1051</v>
      </c>
      <c r="D886" s="229">
        <v>0.98080596877319914</v>
      </c>
      <c r="E886" s="229">
        <v>3.5669146413349041E-2</v>
      </c>
      <c r="F886" s="250">
        <v>3</v>
      </c>
      <c r="G886" s="251">
        <f>(SUM(E886:E912)+F886*E912)</f>
        <v>0.89624385915804461</v>
      </c>
    </row>
    <row r="887" spans="1:7" ht="15.6" x14ac:dyDescent="0.3">
      <c r="A887" s="229" t="s">
        <v>109</v>
      </c>
      <c r="B887" s="230">
        <v>2025</v>
      </c>
      <c r="C887" s="229" t="s">
        <v>1052</v>
      </c>
      <c r="D887" s="229">
        <v>0.97710559508895056</v>
      </c>
      <c r="E887" s="229">
        <v>3.4894802914791731E-2</v>
      </c>
      <c r="F887" s="250">
        <v>4</v>
      </c>
      <c r="G887" s="251">
        <f>(SUM(E887:E912)+F887*E912)</f>
        <v>0.88841249611868134</v>
      </c>
    </row>
    <row r="888" spans="1:7" ht="15.6" x14ac:dyDescent="0.3">
      <c r="A888" s="229" t="s">
        <v>109</v>
      </c>
      <c r="B888" s="230">
        <v>2026</v>
      </c>
      <c r="C888" s="229" t="s">
        <v>1053</v>
      </c>
      <c r="D888" s="229">
        <v>0.97408404954236594</v>
      </c>
      <c r="E888" s="229">
        <v>3.4133099703329506E-2</v>
      </c>
      <c r="F888" s="250">
        <v>5</v>
      </c>
      <c r="G888" s="251">
        <f>(SUM(E888:E912)+F888*E912)</f>
        <v>0.88135547657787527</v>
      </c>
    </row>
    <row r="889" spans="1:7" ht="15.6" x14ac:dyDescent="0.3">
      <c r="A889" s="229" t="s">
        <v>109</v>
      </c>
      <c r="B889" s="230">
        <v>2027</v>
      </c>
      <c r="C889" s="229" t="s">
        <v>1054</v>
      </c>
      <c r="D889" s="229">
        <v>0.97126858469493571</v>
      </c>
      <c r="E889" s="229">
        <v>3.3420772024271322E-2</v>
      </c>
      <c r="F889" s="250">
        <v>6</v>
      </c>
      <c r="G889" s="251">
        <f>(SUM(E889:E912)+F889*E912)</f>
        <v>0.8750601602485315</v>
      </c>
    </row>
    <row r="890" spans="1:7" ht="15.6" x14ac:dyDescent="0.3">
      <c r="A890" s="229" t="s">
        <v>109</v>
      </c>
      <c r="B890" s="230">
        <v>2028</v>
      </c>
      <c r="C890" s="229" t="s">
        <v>1055</v>
      </c>
      <c r="D890" s="229">
        <v>0.96867402158537463</v>
      </c>
      <c r="E890" s="229">
        <v>3.2774092402662727E-2</v>
      </c>
      <c r="F890" s="250">
        <v>7</v>
      </c>
      <c r="G890" s="251">
        <f>(SUM(E890:E912)+F890*E912)</f>
        <v>0.86947717159824589</v>
      </c>
    </row>
    <row r="891" spans="1:7" ht="15.6" x14ac:dyDescent="0.3">
      <c r="A891" s="229" t="s">
        <v>109</v>
      </c>
      <c r="B891" s="230">
        <v>2029</v>
      </c>
      <c r="C891" s="229" t="s">
        <v>1056</v>
      </c>
      <c r="D891" s="229">
        <v>0.96629182671484082</v>
      </c>
      <c r="E891" s="229">
        <v>3.2181654220979024E-2</v>
      </c>
      <c r="F891" s="250">
        <v>8</v>
      </c>
      <c r="G891" s="251">
        <f>(SUM(E891:E912)+F891*E912)</f>
        <v>0.86454086256956886</v>
      </c>
    </row>
    <row r="892" spans="1:7" ht="15.6" x14ac:dyDescent="0.3">
      <c r="A892" s="229" t="s">
        <v>109</v>
      </c>
      <c r="B892" s="230">
        <v>2030</v>
      </c>
      <c r="C892" s="229" t="s">
        <v>1057</v>
      </c>
      <c r="D892" s="229">
        <v>0.96410971892069586</v>
      </c>
      <c r="E892" s="229">
        <v>3.1650005387993146E-2</v>
      </c>
      <c r="F892" s="250">
        <v>9</v>
      </c>
      <c r="G892" s="251">
        <f>(SUM(E892:E912)+F892*E912)</f>
        <v>0.86019699172257547</v>
      </c>
    </row>
    <row r="893" spans="1:7" ht="15.6" x14ac:dyDescent="0.3">
      <c r="A893" s="229" t="s">
        <v>109</v>
      </c>
      <c r="B893" s="230">
        <v>2031</v>
      </c>
      <c r="C893" s="229" t="s">
        <v>1058</v>
      </c>
      <c r="D893" s="229">
        <v>0.96211630040267293</v>
      </c>
      <c r="E893" s="229">
        <v>3.1167151009291363E-2</v>
      </c>
      <c r="F893" s="250">
        <v>10</v>
      </c>
      <c r="G893" s="251">
        <f>(SUM(E893:E912)+F893*E912)</f>
        <v>0.85638476970856803</v>
      </c>
    </row>
    <row r="894" spans="1:7" ht="15.6" x14ac:dyDescent="0.3">
      <c r="A894" s="229" t="s">
        <v>109</v>
      </c>
      <c r="B894" s="230">
        <v>2032</v>
      </c>
      <c r="C894" s="229" t="s">
        <v>1059</v>
      </c>
      <c r="D894" s="229">
        <v>0.9603072298095221</v>
      </c>
      <c r="E894" s="229">
        <v>3.0735147163699489E-2</v>
      </c>
      <c r="F894" s="250">
        <v>11</v>
      </c>
      <c r="G894" s="251">
        <f>(SUM(E894:E912)+F894*E912)</f>
        <v>0.85305540207326247</v>
      </c>
    </row>
    <row r="895" spans="1:7" ht="15.6" x14ac:dyDescent="0.3">
      <c r="A895" s="229" t="s">
        <v>109</v>
      </c>
      <c r="B895" s="230">
        <v>2033</v>
      </c>
      <c r="C895" s="229" t="s">
        <v>1060</v>
      </c>
      <c r="D895" s="229">
        <v>0.95867333992690218</v>
      </c>
      <c r="E895" s="229">
        <v>3.0348570022334338E-2</v>
      </c>
      <c r="F895" s="250">
        <v>12</v>
      </c>
      <c r="G895" s="251">
        <f>(SUM(E895:E912)+F895*E912)</f>
        <v>0.85015803828354874</v>
      </c>
    </row>
    <row r="896" spans="1:7" ht="15.6" x14ac:dyDescent="0.3">
      <c r="A896" s="229" t="s">
        <v>109</v>
      </c>
      <c r="B896" s="230">
        <v>2034</v>
      </c>
      <c r="C896" s="229" t="s">
        <v>1061</v>
      </c>
      <c r="D896" s="229">
        <v>0.95719958464356436</v>
      </c>
      <c r="E896" s="229">
        <v>3.0001241940747461E-2</v>
      </c>
      <c r="F896" s="250">
        <v>13</v>
      </c>
      <c r="G896" s="251">
        <f>(SUM(E896:E912)+F896*E912)</f>
        <v>0.84764725163520005</v>
      </c>
    </row>
    <row r="897" spans="1:7" ht="15.6" x14ac:dyDescent="0.3">
      <c r="A897" s="229" t="s">
        <v>109</v>
      </c>
      <c r="B897" s="230">
        <v>2035</v>
      </c>
      <c r="C897" s="229" t="s">
        <v>1062</v>
      </c>
      <c r="D897" s="229">
        <v>0.95588555424325705</v>
      </c>
      <c r="E897" s="229">
        <v>2.9695675356685131E-2</v>
      </c>
      <c r="F897" s="250">
        <v>14</v>
      </c>
      <c r="G897" s="251">
        <f>(SUM(E897:E912)+F897*E912)</f>
        <v>0.84548379306843846</v>
      </c>
    </row>
    <row r="898" spans="1:7" ht="15.6" x14ac:dyDescent="0.3">
      <c r="A898" s="229" t="s">
        <v>109</v>
      </c>
      <c r="B898" s="230">
        <v>2036</v>
      </c>
      <c r="C898" s="229" t="s">
        <v>1063</v>
      </c>
      <c r="D898" s="229">
        <v>0.95471959291255515</v>
      </c>
      <c r="E898" s="229">
        <v>2.9422513662725778E-2</v>
      </c>
      <c r="F898" s="250">
        <v>15</v>
      </c>
      <c r="G898" s="251">
        <f>(SUM(E898:E912)+F898*E912)</f>
        <v>0.84362590108573898</v>
      </c>
    </row>
    <row r="899" spans="1:7" ht="15.6" x14ac:dyDescent="0.3">
      <c r="A899" s="229" t="s">
        <v>109</v>
      </c>
      <c r="B899" s="230">
        <v>2037</v>
      </c>
      <c r="C899" s="229" t="s">
        <v>1064</v>
      </c>
      <c r="D899" s="229">
        <v>0.95369861873915462</v>
      </c>
      <c r="E899" s="229">
        <v>2.9183921660230882E-2</v>
      </c>
      <c r="F899" s="250">
        <v>16</v>
      </c>
      <c r="G899" s="251">
        <f>(SUM(E899:E912)+F899*E912)</f>
        <v>0.84204117079699881</v>
      </c>
    </row>
    <row r="900" spans="1:7" ht="15.6" x14ac:dyDescent="0.3">
      <c r="A900" s="229" t="s">
        <v>109</v>
      </c>
      <c r="B900" s="230">
        <v>2038</v>
      </c>
      <c r="C900" s="229" t="s">
        <v>1065</v>
      </c>
      <c r="D900" s="229">
        <v>0.95280769866643955</v>
      </c>
      <c r="E900" s="229">
        <v>2.897600469373612E-2</v>
      </c>
      <c r="F900" s="250">
        <v>17</v>
      </c>
      <c r="G900" s="251">
        <f>(SUM(E900:E912)+F900*E912)</f>
        <v>0.84069503251075361</v>
      </c>
    </row>
    <row r="901" spans="1:7" ht="15.6" x14ac:dyDescent="0.3">
      <c r="A901" s="229" t="s">
        <v>109</v>
      </c>
      <c r="B901" s="230">
        <v>2039</v>
      </c>
      <c r="C901" s="229" t="s">
        <v>1066</v>
      </c>
      <c r="D901" s="229">
        <v>0.95203801390901432</v>
      </c>
      <c r="E901" s="229">
        <v>2.8792376054118361E-2</v>
      </c>
      <c r="F901" s="250">
        <v>18</v>
      </c>
      <c r="G901" s="251">
        <f>(SUM(E901:E912)+F901*E912)</f>
        <v>0.83955681119100323</v>
      </c>
    </row>
    <row r="902" spans="1:7" ht="15.6" x14ac:dyDescent="0.3">
      <c r="A902" s="229" t="s">
        <v>109</v>
      </c>
      <c r="B902" s="230">
        <v>2040</v>
      </c>
      <c r="C902" s="229" t="s">
        <v>1067</v>
      </c>
      <c r="D902" s="229">
        <v>0.95137843049166693</v>
      </c>
      <c r="E902" s="229">
        <v>2.8633023340733532E-2</v>
      </c>
      <c r="F902" s="250">
        <v>19</v>
      </c>
      <c r="G902" s="251">
        <f>(SUM(E902:E912)+F902*E912)</f>
        <v>0.83860221851087069</v>
      </c>
    </row>
    <row r="903" spans="1:7" ht="15.6" x14ac:dyDescent="0.3">
      <c r="A903" s="229" t="s">
        <v>109</v>
      </c>
      <c r="B903" s="230">
        <v>2041</v>
      </c>
      <c r="C903" s="229" t="s">
        <v>1068</v>
      </c>
      <c r="D903" s="229">
        <v>0.95082105206341072</v>
      </c>
      <c r="E903" s="229">
        <v>2.8495892618075135E-2</v>
      </c>
      <c r="F903" s="250">
        <v>20</v>
      </c>
      <c r="G903" s="251">
        <f>(SUM(E903:E912)+F903*E912)</f>
        <v>0.83780697854412278</v>
      </c>
    </row>
    <row r="904" spans="1:7" ht="15.6" x14ac:dyDescent="0.3">
      <c r="A904" s="229" t="s">
        <v>109</v>
      </c>
      <c r="B904" s="230">
        <v>2042</v>
      </c>
      <c r="C904" s="229" t="s">
        <v>1069</v>
      </c>
      <c r="D904" s="229">
        <v>0.95034887165161364</v>
      </c>
      <c r="E904" s="229">
        <v>2.8376189525995028E-2</v>
      </c>
      <c r="F904" s="250">
        <v>21</v>
      </c>
      <c r="G904" s="251">
        <f>(SUM(E904:E912)+F904*E912)</f>
        <v>0.83714886930003329</v>
      </c>
    </row>
    <row r="905" spans="1:7" ht="15.6" x14ac:dyDescent="0.3">
      <c r="A905" s="229" t="s">
        <v>109</v>
      </c>
      <c r="B905" s="230">
        <v>2043</v>
      </c>
      <c r="C905" s="229" t="s">
        <v>1070</v>
      </c>
      <c r="D905" s="229">
        <v>0.94995437268594063</v>
      </c>
      <c r="E905" s="229">
        <v>2.8270758870840303E-2</v>
      </c>
      <c r="F905" s="250">
        <v>22</v>
      </c>
      <c r="G905" s="251">
        <f>(SUM(E905:E912)+F905*E912)</f>
        <v>0.83661046314802412</v>
      </c>
    </row>
    <row r="906" spans="1:7" ht="15.6" x14ac:dyDescent="0.3">
      <c r="A906" s="229" t="s">
        <v>109</v>
      </c>
      <c r="B906" s="230">
        <v>2044</v>
      </c>
      <c r="C906" s="229" t="s">
        <v>1071</v>
      </c>
      <c r="D906" s="229">
        <v>0.94962651458368852</v>
      </c>
      <c r="E906" s="229">
        <v>2.8180227322551998E-2</v>
      </c>
      <c r="F906" s="250">
        <v>23</v>
      </c>
      <c r="G906" s="251">
        <f>(SUM(E906:E912)+F906*E912)</f>
        <v>0.8361774876511695</v>
      </c>
    </row>
    <row r="907" spans="1:7" ht="15.6" x14ac:dyDescent="0.3">
      <c r="A907" s="229" t="s">
        <v>109</v>
      </c>
      <c r="B907" s="230">
        <v>2045</v>
      </c>
      <c r="C907" s="229" t="s">
        <v>1072</v>
      </c>
      <c r="D907" s="229">
        <v>0.94935415845437143</v>
      </c>
      <c r="E907" s="229">
        <v>2.8099679084455254E-2</v>
      </c>
      <c r="F907" s="250">
        <v>24</v>
      </c>
      <c r="G907" s="251">
        <f>(SUM(E907:E912)+F907*E912)</f>
        <v>0.8358350437026032</v>
      </c>
    </row>
    <row r="908" spans="1:7" ht="15.6" x14ac:dyDescent="0.3">
      <c r="A908" s="229" t="s">
        <v>109</v>
      </c>
      <c r="B908" s="230">
        <v>2046</v>
      </c>
      <c r="C908" s="229" t="s">
        <v>1073</v>
      </c>
      <c r="D908" s="229">
        <v>0.94912995551724211</v>
      </c>
      <c r="E908" s="229">
        <v>2.8028847982855896E-2</v>
      </c>
      <c r="F908" s="250">
        <v>25</v>
      </c>
      <c r="G908" s="251">
        <f>(SUM(E908:E912)+F908*E912)</f>
        <v>0.83557314799213356</v>
      </c>
    </row>
    <row r="909" spans="1:7" ht="15.6" x14ac:dyDescent="0.3">
      <c r="A909" s="229" t="s">
        <v>109</v>
      </c>
      <c r="B909" s="230">
        <v>2047</v>
      </c>
      <c r="C909" s="229" t="s">
        <v>1074</v>
      </c>
      <c r="D909" s="229">
        <v>0.94894854049852684</v>
      </c>
      <c r="E909" s="229">
        <v>2.7969724862073574E-2</v>
      </c>
      <c r="F909" s="250">
        <v>26</v>
      </c>
      <c r="G909" s="251">
        <f>(SUM(E909:E912)+F909*E912)</f>
        <v>0.83538208338326336</v>
      </c>
    </row>
    <row r="910" spans="1:7" ht="15.6" x14ac:dyDescent="0.3">
      <c r="A910" s="229" t="s">
        <v>109</v>
      </c>
      <c r="B910" s="230">
        <v>2048</v>
      </c>
      <c r="C910" s="229" t="s">
        <v>1075</v>
      </c>
      <c r="D910" s="229">
        <v>0.94880058196400341</v>
      </c>
      <c r="E910" s="229">
        <v>2.7917813603891704E-2</v>
      </c>
      <c r="F910" s="250">
        <v>27</v>
      </c>
      <c r="G910" s="251">
        <f>(SUM(E910:E912)+F910*E912)</f>
        <v>0.83525014189517566</v>
      </c>
    </row>
    <row r="911" spans="1:7" ht="15.6" x14ac:dyDescent="0.3">
      <c r="A911" s="229" t="s">
        <v>109</v>
      </c>
      <c r="B911" s="230">
        <v>2049</v>
      </c>
      <c r="C911" s="229" t="s">
        <v>1076</v>
      </c>
      <c r="D911" s="229">
        <v>0.94867859322757397</v>
      </c>
      <c r="E911" s="229">
        <v>2.7874393819684037E-2</v>
      </c>
      <c r="F911" s="250">
        <v>28</v>
      </c>
      <c r="G911" s="251">
        <f>(SUM(E911:E912)+F911*E912)</f>
        <v>0.83517011166526955</v>
      </c>
    </row>
    <row r="912" spans="1:7" ht="15.6" x14ac:dyDescent="0.3">
      <c r="A912" s="229" t="s">
        <v>109</v>
      </c>
      <c r="B912" s="230">
        <v>2050</v>
      </c>
      <c r="C912" s="229" t="s">
        <v>1077</v>
      </c>
      <c r="D912" s="229">
        <v>0.94857801423961929</v>
      </c>
      <c r="E912" s="229">
        <v>2.7837783373985708E-2</v>
      </c>
      <c r="F912" s="250">
        <v>29</v>
      </c>
      <c r="G912" s="251">
        <f>(SUM(E912:E912)+F912*E912)</f>
        <v>0.83513350121957119</v>
      </c>
    </row>
    <row r="913" spans="1:7" ht="15.6" x14ac:dyDescent="0.3">
      <c r="A913" s="229" t="s">
        <v>110</v>
      </c>
      <c r="B913" s="230">
        <v>2017</v>
      </c>
      <c r="C913" s="229" t="s">
        <v>1078</v>
      </c>
      <c r="D913" s="229">
        <v>0.99796327358027936</v>
      </c>
      <c r="E913" s="229">
        <v>4.3919113856216191E-2</v>
      </c>
      <c r="F913" s="252">
        <v>0</v>
      </c>
      <c r="G913" s="251">
        <f>(SUM(E913:E942))</f>
        <v>0.99765256712204164</v>
      </c>
    </row>
    <row r="914" spans="1:7" ht="15.6" x14ac:dyDescent="0.3">
      <c r="A914" s="229" t="s">
        <v>110</v>
      </c>
      <c r="B914" s="230">
        <v>2018</v>
      </c>
      <c r="C914" s="229" t="s">
        <v>1079</v>
      </c>
      <c r="D914" s="229">
        <v>0.99684641607361646</v>
      </c>
      <c r="E914" s="229">
        <v>4.2954060114056704E-2</v>
      </c>
      <c r="F914" s="250">
        <v>0</v>
      </c>
      <c r="G914" s="251">
        <f>(SUM(E914:E943))</f>
        <v>0.98235671228154009</v>
      </c>
    </row>
    <row r="915" spans="1:7" ht="15.6" x14ac:dyDescent="0.3">
      <c r="A915" s="229" t="s">
        <v>110</v>
      </c>
      <c r="B915" s="230">
        <v>2019</v>
      </c>
      <c r="C915" s="229" t="s">
        <v>1080</v>
      </c>
      <c r="D915" s="229">
        <v>0.99557546962067733</v>
      </c>
      <c r="E915" s="229">
        <v>4.1736148767419629E-2</v>
      </c>
      <c r="F915" s="250">
        <v>0</v>
      </c>
      <c r="G915" s="251">
        <f>(SUM(E915:E944))</f>
        <v>0.96799262007358622</v>
      </c>
    </row>
    <row r="916" spans="1:7" ht="15.6" x14ac:dyDescent="0.3">
      <c r="A916" s="229" t="s">
        <v>110</v>
      </c>
      <c r="B916" s="230">
        <v>2020</v>
      </c>
      <c r="C916" s="229" t="s">
        <v>1081</v>
      </c>
      <c r="D916" s="229">
        <v>0.99395142755479859</v>
      </c>
      <c r="E916" s="229">
        <v>4.0492816426718273E-2</v>
      </c>
      <c r="F916" s="250">
        <v>0</v>
      </c>
      <c r="G916" s="251">
        <f>(SUM(E916:E945))</f>
        <v>0.95482149538617989</v>
      </c>
    </row>
    <row r="917" spans="1:7" ht="15.6" x14ac:dyDescent="0.3">
      <c r="A917" s="229" t="s">
        <v>110</v>
      </c>
      <c r="B917" s="230">
        <v>2021</v>
      </c>
      <c r="C917" s="229" t="s">
        <v>1082</v>
      </c>
      <c r="D917" s="229">
        <v>0.99191380157062425</v>
      </c>
      <c r="E917" s="229">
        <v>3.9431421975306448E-2</v>
      </c>
      <c r="F917" s="250">
        <v>0</v>
      </c>
      <c r="G917" s="251">
        <f>(SUM(E917:E946))</f>
        <v>0.94287297545434734</v>
      </c>
    </row>
    <row r="918" spans="1:7" ht="15.6" x14ac:dyDescent="0.3">
      <c r="A918" s="229" t="s">
        <v>110</v>
      </c>
      <c r="B918" s="230">
        <v>2022</v>
      </c>
      <c r="C918" s="229" t="s">
        <v>1083</v>
      </c>
      <c r="D918" s="229">
        <v>0.9894444079358371</v>
      </c>
      <c r="E918" s="229">
        <v>3.8339527167457824E-2</v>
      </c>
      <c r="F918" s="250">
        <v>1</v>
      </c>
      <c r="G918" s="251">
        <f>(SUM(E918:E946)+F918*E946)</f>
        <v>0.93198584997392697</v>
      </c>
    </row>
    <row r="919" spans="1:7" ht="15.6" x14ac:dyDescent="0.3">
      <c r="A919" s="229" t="s">
        <v>110</v>
      </c>
      <c r="B919" s="230">
        <v>2023</v>
      </c>
      <c r="C919" s="229" t="s">
        <v>1084</v>
      </c>
      <c r="D919" s="229">
        <v>0.98656533592994744</v>
      </c>
      <c r="E919" s="229">
        <v>3.7320343150958474E-2</v>
      </c>
      <c r="F919" s="250">
        <v>2</v>
      </c>
      <c r="G919" s="251">
        <f>(SUM(E919:E946)+F919*E946)</f>
        <v>0.92219061930135482</v>
      </c>
    </row>
    <row r="920" spans="1:7" ht="15.6" x14ac:dyDescent="0.3">
      <c r="A920" s="229" t="s">
        <v>110</v>
      </c>
      <c r="B920" s="230">
        <v>2024</v>
      </c>
      <c r="C920" s="229" t="s">
        <v>1085</v>
      </c>
      <c r="D920" s="229">
        <v>0.98328400897783863</v>
      </c>
      <c r="E920" s="229">
        <v>3.6468749562129227E-2</v>
      </c>
      <c r="F920" s="250">
        <v>3</v>
      </c>
      <c r="G920" s="251">
        <f>(SUM(E920:E946)+F920*E946)</f>
        <v>0.91341457264528236</v>
      </c>
    </row>
    <row r="921" spans="1:7" ht="15.6" x14ac:dyDescent="0.3">
      <c r="A921" s="229" t="s">
        <v>110</v>
      </c>
      <c r="B921" s="230">
        <v>2025</v>
      </c>
      <c r="C921" s="229" t="s">
        <v>1086</v>
      </c>
      <c r="D921" s="229">
        <v>0.97962392786449881</v>
      </c>
      <c r="E921" s="229">
        <v>3.5598150296596374E-2</v>
      </c>
      <c r="F921" s="250">
        <v>4</v>
      </c>
      <c r="G921" s="251">
        <f>(SUM(E921:E946)+F921*E946)</f>
        <v>0.90549011957803904</v>
      </c>
    </row>
    <row r="922" spans="1:7" ht="15.6" x14ac:dyDescent="0.3">
      <c r="A922" s="229" t="s">
        <v>110</v>
      </c>
      <c r="B922" s="230">
        <v>2026</v>
      </c>
      <c r="C922" s="229" t="s">
        <v>1087</v>
      </c>
      <c r="D922" s="229">
        <v>0.97653314081419496</v>
      </c>
      <c r="E922" s="229">
        <v>3.4876632718486351E-2</v>
      </c>
      <c r="F922" s="250">
        <v>5</v>
      </c>
      <c r="G922" s="251">
        <f>(SUM(E922:E946)+F922*E946)</f>
        <v>0.89843626577632874</v>
      </c>
    </row>
    <row r="923" spans="1:7" ht="15.6" x14ac:dyDescent="0.3">
      <c r="A923" s="229" t="s">
        <v>110</v>
      </c>
      <c r="B923" s="230">
        <v>2027</v>
      </c>
      <c r="C923" s="229" t="s">
        <v>1088</v>
      </c>
      <c r="D923" s="229">
        <v>0.97361443406885184</v>
      </c>
      <c r="E923" s="229">
        <v>3.4078399448849925E-2</v>
      </c>
      <c r="F923" s="250">
        <v>6</v>
      </c>
      <c r="G923" s="251">
        <f>(SUM(E923:E946)+F923*E946)</f>
        <v>0.89210392955272821</v>
      </c>
    </row>
    <row r="924" spans="1:7" ht="15.6" x14ac:dyDescent="0.3">
      <c r="A924" s="229" t="s">
        <v>110</v>
      </c>
      <c r="B924" s="230">
        <v>2028</v>
      </c>
      <c r="C924" s="229" t="s">
        <v>1089</v>
      </c>
      <c r="D924" s="229">
        <v>0.97090257408943792</v>
      </c>
      <c r="E924" s="229">
        <v>3.3357938321955362E-2</v>
      </c>
      <c r="F924" s="250">
        <v>7</v>
      </c>
      <c r="G924" s="251">
        <f>(SUM(E924:E946)+F924*E946)</f>
        <v>0.88656982659876415</v>
      </c>
    </row>
    <row r="925" spans="1:7" ht="15.6" x14ac:dyDescent="0.3">
      <c r="A925" s="229" t="s">
        <v>110</v>
      </c>
      <c r="B925" s="230">
        <v>2029</v>
      </c>
      <c r="C925" s="229" t="s">
        <v>1090</v>
      </c>
      <c r="D925" s="229">
        <v>0.96840546789581861</v>
      </c>
      <c r="E925" s="229">
        <v>3.2707565988274151E-2</v>
      </c>
      <c r="F925" s="250">
        <v>8</v>
      </c>
      <c r="G925" s="251">
        <f>(SUM(E925:E946)+F925*E946)</f>
        <v>0.88175618477169471</v>
      </c>
    </row>
    <row r="926" spans="1:7" ht="15.6" x14ac:dyDescent="0.3">
      <c r="A926" s="229" t="s">
        <v>110</v>
      </c>
      <c r="B926" s="230">
        <v>2030</v>
      </c>
      <c r="C926" s="229" t="s">
        <v>1091</v>
      </c>
      <c r="D926" s="229">
        <v>0.9661222818015528</v>
      </c>
      <c r="E926" s="229">
        <v>3.2131964797966948E-2</v>
      </c>
      <c r="F926" s="250">
        <v>9</v>
      </c>
      <c r="G926" s="251">
        <f>(SUM(E926:E946)+F926*E946)</f>
        <v>0.87759291527830641</v>
      </c>
    </row>
    <row r="927" spans="1:7" ht="15.6" x14ac:dyDescent="0.3">
      <c r="A927" s="229" t="s">
        <v>110</v>
      </c>
      <c r="B927" s="230">
        <v>2031</v>
      </c>
      <c r="C927" s="229" t="s">
        <v>1092</v>
      </c>
      <c r="D927" s="229">
        <v>0.96404709113420839</v>
      </c>
      <c r="E927" s="229">
        <v>3.1618159851628184E-2</v>
      </c>
      <c r="F927" s="250">
        <v>10</v>
      </c>
      <c r="G927" s="251">
        <f>(SUM(E927:E946)+F927*E946)</f>
        <v>0.87400524697522541</v>
      </c>
    </row>
    <row r="928" spans="1:7" ht="15.6" x14ac:dyDescent="0.3">
      <c r="A928" s="229" t="s">
        <v>110</v>
      </c>
      <c r="B928" s="230">
        <v>2032</v>
      </c>
      <c r="C928" s="229" t="s">
        <v>1093</v>
      </c>
      <c r="D928" s="229">
        <v>0.96216862389047542</v>
      </c>
      <c r="E928" s="229">
        <v>3.1165293710268105E-2</v>
      </c>
      <c r="F928" s="250">
        <v>11</v>
      </c>
      <c r="G928" s="251">
        <f>(SUM(E928:E946)+F928*E946)</f>
        <v>0.87093138361848299</v>
      </c>
    </row>
    <row r="929" spans="1:7" ht="15.6" x14ac:dyDescent="0.3">
      <c r="A929" s="229" t="s">
        <v>110</v>
      </c>
      <c r="B929" s="230">
        <v>2033</v>
      </c>
      <c r="C929" s="229" t="s">
        <v>1094</v>
      </c>
      <c r="D929" s="229">
        <v>0.9604799392646356</v>
      </c>
      <c r="E929" s="229">
        <v>3.0765702040946419E-2</v>
      </c>
      <c r="F929" s="250">
        <v>12</v>
      </c>
      <c r="G929" s="251">
        <f>(SUM(E929:E946)+F929*E946)</f>
        <v>0.86831038640310088</v>
      </c>
    </row>
    <row r="930" spans="1:7" ht="15.6" x14ac:dyDescent="0.3">
      <c r="A930" s="229" t="s">
        <v>110</v>
      </c>
      <c r="B930" s="230">
        <v>2034</v>
      </c>
      <c r="C930" s="229" t="s">
        <v>1095</v>
      </c>
      <c r="D930" s="229">
        <v>0.95897176477991419</v>
      </c>
      <c r="E930" s="229">
        <v>3.0415136337354893E-2</v>
      </c>
      <c r="F930" s="250">
        <v>13</v>
      </c>
      <c r="G930" s="251">
        <f>(SUM(E930:E946)+F930*E946)</f>
        <v>0.86608898085704022</v>
      </c>
    </row>
    <row r="931" spans="1:7" ht="15.6" x14ac:dyDescent="0.3">
      <c r="A931" s="229" t="s">
        <v>110</v>
      </c>
      <c r="B931" s="230">
        <v>2035</v>
      </c>
      <c r="C931" s="229" t="s">
        <v>1096</v>
      </c>
      <c r="D931" s="229">
        <v>0.95763480210951235</v>
      </c>
      <c r="E931" s="229">
        <v>3.0113005536419921E-2</v>
      </c>
      <c r="F931" s="250">
        <v>14</v>
      </c>
      <c r="G931" s="251">
        <f>(SUM(E931:E946)+F931*E946)</f>
        <v>0.86421814101457128</v>
      </c>
    </row>
    <row r="932" spans="1:7" ht="15.6" x14ac:dyDescent="0.3">
      <c r="A932" s="229" t="s">
        <v>110</v>
      </c>
      <c r="B932" s="230">
        <v>2036</v>
      </c>
      <c r="C932" s="229" t="s">
        <v>1097</v>
      </c>
      <c r="D932" s="229">
        <v>0.95645892665591181</v>
      </c>
      <c r="E932" s="229">
        <v>2.9848457126900482E-2</v>
      </c>
      <c r="F932" s="250">
        <v>15</v>
      </c>
      <c r="G932" s="251">
        <f>(SUM(E932:E946)+F932*E946)</f>
        <v>0.86264943197303723</v>
      </c>
    </row>
    <row r="933" spans="1:7" ht="15.6" x14ac:dyDescent="0.3">
      <c r="A933" s="229" t="s">
        <v>110</v>
      </c>
      <c r="B933" s="230">
        <v>2037</v>
      </c>
      <c r="C933" s="229" t="s">
        <v>1098</v>
      </c>
      <c r="D933" s="229">
        <v>0.9554369377818428</v>
      </c>
      <c r="E933" s="229">
        <v>2.9621199076066203E-2</v>
      </c>
      <c r="F933" s="250">
        <v>16</v>
      </c>
      <c r="G933" s="251">
        <f>(SUM(E933:E946)+F933*E946)</f>
        <v>0.86134527134102268</v>
      </c>
    </row>
    <row r="934" spans="1:7" ht="15.6" x14ac:dyDescent="0.3">
      <c r="A934" s="229" t="s">
        <v>110</v>
      </c>
      <c r="B934" s="230">
        <v>2038</v>
      </c>
      <c r="C934" s="229" t="s">
        <v>1099</v>
      </c>
      <c r="D934" s="229">
        <v>0.95455533326917485</v>
      </c>
      <c r="E934" s="229">
        <v>2.9427428634560847E-2</v>
      </c>
      <c r="F934" s="250">
        <v>17</v>
      </c>
      <c r="G934" s="251">
        <f>(SUM(E934:E946)+F934*E946)</f>
        <v>0.86026836875984236</v>
      </c>
    </row>
    <row r="935" spans="1:7" ht="15.6" x14ac:dyDescent="0.3">
      <c r="A935" s="229" t="s">
        <v>110</v>
      </c>
      <c r="B935" s="230">
        <v>2039</v>
      </c>
      <c r="C935" s="229" t="s">
        <v>1100</v>
      </c>
      <c r="D935" s="229">
        <v>0.95380234881338277</v>
      </c>
      <c r="E935" s="229">
        <v>2.926100465421513E-2</v>
      </c>
      <c r="F935" s="250">
        <v>18</v>
      </c>
      <c r="G935" s="251">
        <f>(SUM(E935:E946)+F935*E946)</f>
        <v>0.85938523662016741</v>
      </c>
    </row>
    <row r="936" spans="1:7" ht="15.6" x14ac:dyDescent="0.3">
      <c r="A936" s="229" t="s">
        <v>110</v>
      </c>
      <c r="B936" s="230">
        <v>2040</v>
      </c>
      <c r="C936" s="229" t="s">
        <v>1101</v>
      </c>
      <c r="D936" s="229">
        <v>0.95316802331961081</v>
      </c>
      <c r="E936" s="229">
        <v>2.9121427456904523E-2</v>
      </c>
      <c r="F936" s="250">
        <v>19</v>
      </c>
      <c r="G936" s="251">
        <f>(SUM(E936:E946)+F936*E946)</f>
        <v>0.85866852846083819</v>
      </c>
    </row>
    <row r="937" spans="1:7" ht="15.6" x14ac:dyDescent="0.3">
      <c r="A937" s="229" t="s">
        <v>110</v>
      </c>
      <c r="B937" s="230">
        <v>2041</v>
      </c>
      <c r="C937" s="229" t="s">
        <v>1102</v>
      </c>
      <c r="D937" s="229">
        <v>0.95264123250344523</v>
      </c>
      <c r="E937" s="229">
        <v>2.9006186637274663E-2</v>
      </c>
      <c r="F937" s="250">
        <v>20</v>
      </c>
      <c r="G937" s="251">
        <f>(SUM(E937:E946)+F937*E946)</f>
        <v>0.85809139749881957</v>
      </c>
    </row>
    <row r="938" spans="1:7" ht="15.6" x14ac:dyDescent="0.3">
      <c r="A938" s="229" t="s">
        <v>110</v>
      </c>
      <c r="B938" s="230">
        <v>2042</v>
      </c>
      <c r="C938" s="229" t="s">
        <v>1103</v>
      </c>
      <c r="D938" s="229">
        <v>0.95220702638223786</v>
      </c>
      <c r="E938" s="229">
        <v>2.8910939696414728E-2</v>
      </c>
      <c r="F938" s="250">
        <v>21</v>
      </c>
      <c r="G938" s="251">
        <f>(SUM(E938:E946)+F938*E946)</f>
        <v>0.85762950735643073</v>
      </c>
    </row>
    <row r="939" spans="1:7" ht="15.6" x14ac:dyDescent="0.3">
      <c r="A939" s="229" t="s">
        <v>110</v>
      </c>
      <c r="B939" s="230">
        <v>2043</v>
      </c>
      <c r="C939" s="229" t="s">
        <v>1104</v>
      </c>
      <c r="D939" s="229">
        <v>0.95185453437479139</v>
      </c>
      <c r="E939" s="229">
        <v>2.8830846738472027E-2</v>
      </c>
      <c r="F939" s="250">
        <v>22</v>
      </c>
      <c r="G939" s="251">
        <f>(SUM(E939:E946)+F939*E946)</f>
        <v>0.85726286415490183</v>
      </c>
    </row>
    <row r="940" spans="1:7" ht="15.6" x14ac:dyDescent="0.3">
      <c r="A940" s="229" t="s">
        <v>110</v>
      </c>
      <c r="B940" s="230">
        <v>2044</v>
      </c>
      <c r="C940" s="229" t="s">
        <v>1105</v>
      </c>
      <c r="D940" s="229">
        <v>0.9515691462601289</v>
      </c>
      <c r="E940" s="229">
        <v>2.8764670129074892E-2</v>
      </c>
      <c r="F940" s="250">
        <v>23</v>
      </c>
      <c r="G940" s="251">
        <f>(SUM(E940:E946)+F940*E946)</f>
        <v>0.85697631391131568</v>
      </c>
    </row>
    <row r="941" spans="1:7" ht="15.6" x14ac:dyDescent="0.3">
      <c r="A941" s="229" t="s">
        <v>110</v>
      </c>
      <c r="B941" s="230">
        <v>2045</v>
      </c>
      <c r="C941" s="229" t="s">
        <v>1106</v>
      </c>
      <c r="D941" s="229">
        <v>0.95134003880951723</v>
      </c>
      <c r="E941" s="229">
        <v>2.8708949152448142E-2</v>
      </c>
      <c r="F941" s="250">
        <v>24</v>
      </c>
      <c r="G941" s="251">
        <f>(SUM(E941:E946)+F941*E946)</f>
        <v>0.85675594027712676</v>
      </c>
    </row>
    <row r="942" spans="1:7" ht="15.6" x14ac:dyDescent="0.3">
      <c r="A942" s="229" t="s">
        <v>110</v>
      </c>
      <c r="B942" s="230">
        <v>2046</v>
      </c>
      <c r="C942" s="229" t="s">
        <v>1107</v>
      </c>
      <c r="D942" s="229">
        <v>0.95115661918202643</v>
      </c>
      <c r="E942" s="229">
        <v>2.866132775070063E-2</v>
      </c>
      <c r="F942" s="250">
        <v>25</v>
      </c>
      <c r="G942" s="251">
        <f>(SUM(E942:E946)+F942*E946)</f>
        <v>0.85659128761956449</v>
      </c>
    </row>
    <row r="943" spans="1:7" ht="15.6" x14ac:dyDescent="0.3">
      <c r="A943" s="229" t="s">
        <v>110</v>
      </c>
      <c r="B943" s="230">
        <v>2047</v>
      </c>
      <c r="C943" s="229" t="s">
        <v>1108</v>
      </c>
      <c r="D943" s="229">
        <v>0.95101134596642367</v>
      </c>
      <c r="E943" s="229">
        <v>2.8623259015714747E-2</v>
      </c>
      <c r="F943" s="250">
        <v>26</v>
      </c>
      <c r="G943" s="251">
        <f>(SUM(E943:E946)+F943*E946)</f>
        <v>0.85647425636374974</v>
      </c>
    </row>
    <row r="944" spans="1:7" ht="15.6" x14ac:dyDescent="0.3">
      <c r="A944" s="229" t="s">
        <v>110</v>
      </c>
      <c r="B944" s="230">
        <v>2048</v>
      </c>
      <c r="C944" s="229" t="s">
        <v>1109</v>
      </c>
      <c r="D944" s="229">
        <v>0.95089632455331508</v>
      </c>
      <c r="E944" s="229">
        <v>2.8589967906102645E-2</v>
      </c>
      <c r="F944" s="250">
        <v>27</v>
      </c>
      <c r="G944" s="251">
        <f>(SUM(E944:E946)+F944*E946)</f>
        <v>0.8563952938429209</v>
      </c>
    </row>
    <row r="945" spans="1:7" ht="15.6" x14ac:dyDescent="0.3">
      <c r="A945" s="229" t="s">
        <v>110</v>
      </c>
      <c r="B945" s="230">
        <v>2049</v>
      </c>
      <c r="C945" s="229" t="s">
        <v>1110</v>
      </c>
      <c r="D945" s="229">
        <v>0.95080541137658314</v>
      </c>
      <c r="E945" s="229">
        <v>2.8565024080013358E-2</v>
      </c>
      <c r="F945" s="250">
        <v>28</v>
      </c>
      <c r="G945" s="251">
        <f>(SUM(E945:E946)+F945*E946)</f>
        <v>0.8563496224317042</v>
      </c>
    </row>
    <row r="946" spans="1:7" ht="15.6" x14ac:dyDescent="0.3">
      <c r="A946" s="229" t="s">
        <v>110</v>
      </c>
      <c r="B946" s="230">
        <v>2050</v>
      </c>
      <c r="C946" s="229" t="s">
        <v>1111</v>
      </c>
      <c r="D946" s="229">
        <v>0.95073287746023261</v>
      </c>
      <c r="E946" s="229">
        <v>2.8544296494885889E-2</v>
      </c>
      <c r="F946" s="250">
        <v>29</v>
      </c>
      <c r="G946" s="251">
        <f>(SUM(E946:E946)+F946*E946)</f>
        <v>0.8563288948465767</v>
      </c>
    </row>
    <row r="947" spans="1:7" ht="15.6" x14ac:dyDescent="0.3">
      <c r="A947" s="229" t="s">
        <v>111</v>
      </c>
      <c r="B947" s="230">
        <v>2017</v>
      </c>
      <c r="C947" s="229" t="s">
        <v>1112</v>
      </c>
      <c r="D947" s="229">
        <v>0.99872091274833319</v>
      </c>
      <c r="E947" s="229">
        <v>4.8394796556947221E-2</v>
      </c>
      <c r="F947" s="252">
        <v>0</v>
      </c>
      <c r="G947" s="251">
        <f>(SUM(E947:E976))</f>
        <v>1.1008099290666091</v>
      </c>
    </row>
    <row r="948" spans="1:7" ht="15.6" x14ac:dyDescent="0.3">
      <c r="A948" s="229" t="s">
        <v>111</v>
      </c>
      <c r="B948" s="230">
        <v>2018</v>
      </c>
      <c r="C948" s="229" t="s">
        <v>1113</v>
      </c>
      <c r="D948" s="229">
        <v>0.9973920719581032</v>
      </c>
      <c r="E948" s="229">
        <v>4.7151199149868393E-2</v>
      </c>
      <c r="F948" s="250">
        <v>0</v>
      </c>
      <c r="G948" s="251">
        <f>(SUM(E948:E977))</f>
        <v>1.0841662973138522</v>
      </c>
    </row>
    <row r="949" spans="1:7" ht="15.6" x14ac:dyDescent="0.3">
      <c r="A949" s="229" t="s">
        <v>111</v>
      </c>
      <c r="B949" s="230">
        <v>2019</v>
      </c>
      <c r="C949" s="229" t="s">
        <v>1114</v>
      </c>
      <c r="D949" s="229">
        <v>0.99594987454260231</v>
      </c>
      <c r="E949" s="229">
        <v>4.5856081964883021E-2</v>
      </c>
      <c r="F949" s="250">
        <v>0</v>
      </c>
      <c r="G949" s="251">
        <f>(SUM(E949:E978))</f>
        <v>1.0687239598875955</v>
      </c>
    </row>
    <row r="950" spans="1:7" ht="15.6" x14ac:dyDescent="0.3">
      <c r="A950" s="229" t="s">
        <v>111</v>
      </c>
      <c r="B950" s="230">
        <v>2020</v>
      </c>
      <c r="C950" s="229" t="s">
        <v>1115</v>
      </c>
      <c r="D950" s="229">
        <v>0.99410873731058091</v>
      </c>
      <c r="E950" s="229">
        <v>4.453271003016529E-2</v>
      </c>
      <c r="F950" s="250">
        <v>0</v>
      </c>
      <c r="G950" s="251">
        <f>(SUM(E950:E979))</f>
        <v>1.054542179859246</v>
      </c>
    </row>
    <row r="951" spans="1:7" ht="15.6" x14ac:dyDescent="0.3">
      <c r="A951" s="229" t="s">
        <v>111</v>
      </c>
      <c r="B951" s="230">
        <v>2021</v>
      </c>
      <c r="C951" s="229" t="s">
        <v>1116</v>
      </c>
      <c r="D951" s="229">
        <v>0.99179192293613538</v>
      </c>
      <c r="E951" s="229">
        <v>4.3287024477322536E-2</v>
      </c>
      <c r="F951" s="250">
        <v>0</v>
      </c>
      <c r="G951" s="251">
        <f>(SUM(E951:E980))</f>
        <v>1.0416556399970354</v>
      </c>
    </row>
    <row r="952" spans="1:7" ht="15.6" x14ac:dyDescent="0.3">
      <c r="A952" s="229" t="s">
        <v>111</v>
      </c>
      <c r="B952" s="230">
        <v>2022</v>
      </c>
      <c r="C952" s="229" t="s">
        <v>1117</v>
      </c>
      <c r="D952" s="229">
        <v>0.98899335208151828</v>
      </c>
      <c r="E952" s="229">
        <v>4.2120369363075068E-2</v>
      </c>
      <c r="F952" s="250">
        <v>1</v>
      </c>
      <c r="G952" s="251">
        <f>(SUM(E952:E980)+F952*E980)</f>
        <v>1.0300147856876674</v>
      </c>
    </row>
    <row r="953" spans="1:7" ht="15.6" x14ac:dyDescent="0.3">
      <c r="A953" s="229" t="s">
        <v>111</v>
      </c>
      <c r="B953" s="230">
        <v>2023</v>
      </c>
      <c r="C953" s="229" t="s">
        <v>1118</v>
      </c>
      <c r="D953" s="229">
        <v>0.98575900069574718</v>
      </c>
      <c r="E953" s="229">
        <v>4.103096846771391E-2</v>
      </c>
      <c r="F953" s="250">
        <v>2</v>
      </c>
      <c r="G953" s="251">
        <f>(SUM(E953:E980)+F953*E980)</f>
        <v>1.0195405864925469</v>
      </c>
    </row>
    <row r="954" spans="1:7" ht="15.6" x14ac:dyDescent="0.3">
      <c r="A954" s="229" t="s">
        <v>111</v>
      </c>
      <c r="B954" s="230">
        <v>2024</v>
      </c>
      <c r="C954" s="229" t="s">
        <v>1119</v>
      </c>
      <c r="D954" s="229">
        <v>0.98211842571648411</v>
      </c>
      <c r="E954" s="229">
        <v>4.0027520826632246E-2</v>
      </c>
      <c r="F954" s="250">
        <v>3</v>
      </c>
      <c r="G954" s="251">
        <f>(SUM(E954:E980)+F954*E980)</f>
        <v>1.0101557881927874</v>
      </c>
    </row>
    <row r="955" spans="1:7" ht="15.6" x14ac:dyDescent="0.3">
      <c r="A955" s="229" t="s">
        <v>111</v>
      </c>
      <c r="B955" s="230">
        <v>2025</v>
      </c>
      <c r="C955" s="229" t="s">
        <v>1120</v>
      </c>
      <c r="D955" s="229">
        <v>0.97810042687323495</v>
      </c>
      <c r="E955" s="229">
        <v>3.9116415178776398E-2</v>
      </c>
      <c r="F955" s="250">
        <v>4</v>
      </c>
      <c r="G955" s="251">
        <f>(SUM(E955:E980)+F955*E980)</f>
        <v>1.00177443753411</v>
      </c>
    </row>
    <row r="956" spans="1:7" ht="15.6" x14ac:dyDescent="0.3">
      <c r="A956" s="229" t="s">
        <v>111</v>
      </c>
      <c r="B956" s="230">
        <v>2026</v>
      </c>
      <c r="C956" s="229" t="s">
        <v>1121</v>
      </c>
      <c r="D956" s="229">
        <v>0.9747785038262412</v>
      </c>
      <c r="E956" s="229">
        <v>3.8231048024578149E-2</v>
      </c>
      <c r="F956" s="250">
        <v>5</v>
      </c>
      <c r="G956" s="251">
        <f>(SUM(E956:E980)+F956*E980)</f>
        <v>0.99430419252328817</v>
      </c>
    </row>
    <row r="957" spans="1:7" ht="15.6" x14ac:dyDescent="0.3">
      <c r="A957" s="229" t="s">
        <v>111</v>
      </c>
      <c r="B957" s="230">
        <v>2027</v>
      </c>
      <c r="C957" s="229" t="s">
        <v>1122</v>
      </c>
      <c r="D957" s="229">
        <v>0.97171561461760303</v>
      </c>
      <c r="E957" s="229">
        <v>3.741510737923151E-2</v>
      </c>
      <c r="F957" s="250">
        <v>6</v>
      </c>
      <c r="G957" s="251">
        <f>(SUM(E957:E980)+F957*E980)</f>
        <v>0.98771931466666452</v>
      </c>
    </row>
    <row r="958" spans="1:7" ht="15.6" x14ac:dyDescent="0.3">
      <c r="A958" s="229" t="s">
        <v>111</v>
      </c>
      <c r="B958" s="230">
        <v>2028</v>
      </c>
      <c r="C958" s="229" t="s">
        <v>1123</v>
      </c>
      <c r="D958" s="229">
        <v>0.96890758563693291</v>
      </c>
      <c r="E958" s="229">
        <v>3.6682771310480623E-2</v>
      </c>
      <c r="F958" s="250">
        <v>7</v>
      </c>
      <c r="G958" s="251">
        <f>(SUM(E958:E980)+F958*E980)</f>
        <v>0.98195037745538771</v>
      </c>
    </row>
    <row r="959" spans="1:7" ht="15.6" x14ac:dyDescent="0.3">
      <c r="A959" s="229" t="s">
        <v>111</v>
      </c>
      <c r="B959" s="230">
        <v>2029</v>
      </c>
      <c r="C959" s="229" t="s">
        <v>1124</v>
      </c>
      <c r="D959" s="229">
        <v>0.96634070705139663</v>
      </c>
      <c r="E959" s="229">
        <v>3.6018369443834998E-2</v>
      </c>
      <c r="F959" s="250">
        <v>8</v>
      </c>
      <c r="G959" s="251">
        <f>(SUM(E959:E980)+F959*E980)</f>
        <v>0.97691377631286169</v>
      </c>
    </row>
    <row r="960" spans="1:7" ht="15.6" x14ac:dyDescent="0.3">
      <c r="A960" s="229" t="s">
        <v>111</v>
      </c>
      <c r="B960" s="230">
        <v>2030</v>
      </c>
      <c r="C960" s="229" t="s">
        <v>1125</v>
      </c>
      <c r="D960" s="229">
        <v>0.96400431207499659</v>
      </c>
      <c r="E960" s="229">
        <v>3.5428655737782887E-2</v>
      </c>
      <c r="F960" s="250">
        <v>9</v>
      </c>
      <c r="G960" s="251">
        <f>(SUM(E960:E980)+F960*E980)</f>
        <v>0.97254157703698141</v>
      </c>
    </row>
    <row r="961" spans="1:7" ht="15.6" x14ac:dyDescent="0.3">
      <c r="A961" s="229" t="s">
        <v>111</v>
      </c>
      <c r="B961" s="230">
        <v>2031</v>
      </c>
      <c r="C961" s="229" t="s">
        <v>1126</v>
      </c>
      <c r="D961" s="229">
        <v>0.9618894937012693</v>
      </c>
      <c r="E961" s="229">
        <v>3.4900796816465296E-2</v>
      </c>
      <c r="F961" s="250">
        <v>10</v>
      </c>
      <c r="G961" s="251">
        <f>(SUM(E961:E980)+F961*E980)</f>
        <v>0.96875909146715311</v>
      </c>
    </row>
    <row r="962" spans="1:7" ht="15.6" x14ac:dyDescent="0.3">
      <c r="A962" s="229" t="s">
        <v>111</v>
      </c>
      <c r="B962" s="230">
        <v>2032</v>
      </c>
      <c r="C962" s="229" t="s">
        <v>1127</v>
      </c>
      <c r="D962" s="229">
        <v>0.95998713747461006</v>
      </c>
      <c r="E962" s="229">
        <v>3.4435994154990428E-2</v>
      </c>
      <c r="F962" s="250">
        <v>11</v>
      </c>
      <c r="G962" s="251">
        <f>(SUM(E962:E980)+F962*E980)</f>
        <v>0.96550446481864238</v>
      </c>
    </row>
    <row r="963" spans="1:7" ht="15.6" x14ac:dyDescent="0.3">
      <c r="A963" s="229" t="s">
        <v>111</v>
      </c>
      <c r="B963" s="230">
        <v>2033</v>
      </c>
      <c r="C963" s="229" t="s">
        <v>1128</v>
      </c>
      <c r="D963" s="229">
        <v>0.95828408513126095</v>
      </c>
      <c r="E963" s="229">
        <v>3.4023035437656363E-2</v>
      </c>
      <c r="F963" s="250">
        <v>12</v>
      </c>
      <c r="G963" s="251">
        <f>(SUM(E963:E980)+F963*E980)</f>
        <v>0.96271464083160663</v>
      </c>
    </row>
    <row r="964" spans="1:7" ht="15.6" x14ac:dyDescent="0.3">
      <c r="A964" s="229" t="s">
        <v>111</v>
      </c>
      <c r="B964" s="230">
        <v>2034</v>
      </c>
      <c r="C964" s="229" t="s">
        <v>1129</v>
      </c>
      <c r="D964" s="229">
        <v>0.95676973165703494</v>
      </c>
      <c r="E964" s="229">
        <v>3.365845501452927E-2</v>
      </c>
      <c r="F964" s="250">
        <v>13</v>
      </c>
      <c r="G964" s="251">
        <f>(SUM(E964:E980)+F964*E980)</f>
        <v>0.96033777556190492</v>
      </c>
    </row>
    <row r="965" spans="1:7" ht="15.6" x14ac:dyDescent="0.3">
      <c r="A965" s="229" t="s">
        <v>111</v>
      </c>
      <c r="B965" s="230">
        <v>2035</v>
      </c>
      <c r="C965" s="229" t="s">
        <v>1130</v>
      </c>
      <c r="D965" s="229">
        <v>0.95543345416888692</v>
      </c>
      <c r="E965" s="229">
        <v>3.3343862820262728E-2</v>
      </c>
      <c r="F965" s="250">
        <v>14</v>
      </c>
      <c r="G965" s="251">
        <f>(SUM(E965:E980)+F965*E980)</f>
        <v>0.95832549071533013</v>
      </c>
    </row>
    <row r="966" spans="1:7" ht="15.6" x14ac:dyDescent="0.3">
      <c r="A966" s="229" t="s">
        <v>111</v>
      </c>
      <c r="B966" s="230">
        <v>2036</v>
      </c>
      <c r="C966" s="229" t="s">
        <v>1131</v>
      </c>
      <c r="D966" s="229">
        <v>0.9542651508710831</v>
      </c>
      <c r="E966" s="229">
        <v>3.307093937397939E-2</v>
      </c>
      <c r="F966" s="250">
        <v>15</v>
      </c>
      <c r="G966" s="251">
        <f>(SUM(E966:E980)+F966*E980)</f>
        <v>0.95662779806302201</v>
      </c>
    </row>
    <row r="967" spans="1:7" ht="15.6" x14ac:dyDescent="0.3">
      <c r="A967" s="229" t="s">
        <v>111</v>
      </c>
      <c r="B967" s="230">
        <v>2037</v>
      </c>
      <c r="C967" s="229" t="s">
        <v>1132</v>
      </c>
      <c r="D967" s="229">
        <v>0.95325162052619083</v>
      </c>
      <c r="E967" s="229">
        <v>3.2833734066615897E-2</v>
      </c>
      <c r="F967" s="250">
        <v>16</v>
      </c>
      <c r="G967" s="251">
        <f>(SUM(E967:E980)+F967*E980)</f>
        <v>0.95520302885699726</v>
      </c>
    </row>
    <row r="968" spans="1:7" ht="15.6" x14ac:dyDescent="0.3">
      <c r="A968" s="229" t="s">
        <v>111</v>
      </c>
      <c r="B968" s="230">
        <v>2038</v>
      </c>
      <c r="C968" s="229" t="s">
        <v>1133</v>
      </c>
      <c r="D968" s="229">
        <v>0.95237760198560817</v>
      </c>
      <c r="E968" s="229">
        <v>3.2630993956500244E-2</v>
      </c>
      <c r="F968" s="250">
        <v>17</v>
      </c>
      <c r="G968" s="251">
        <f>(SUM(E968:E980)+F968*E980)</f>
        <v>0.95401546495833611</v>
      </c>
    </row>
    <row r="969" spans="1:7" ht="15.6" x14ac:dyDescent="0.3">
      <c r="A969" s="229" t="s">
        <v>111</v>
      </c>
      <c r="B969" s="230">
        <v>2039</v>
      </c>
      <c r="C969" s="229" t="s">
        <v>1134</v>
      </c>
      <c r="D969" s="229">
        <v>0.95163304368599977</v>
      </c>
      <c r="E969" s="229">
        <v>3.2456942517516525E-2</v>
      </c>
      <c r="F969" s="250">
        <v>18</v>
      </c>
      <c r="G969" s="251">
        <f>(SUM(E969:E980)+F969*E980)</f>
        <v>0.95303064116979042</v>
      </c>
    </row>
    <row r="970" spans="1:7" ht="15.6" x14ac:dyDescent="0.3">
      <c r="A970" s="229" t="s">
        <v>111</v>
      </c>
      <c r="B970" s="230">
        <v>2040</v>
      </c>
      <c r="C970" s="229" t="s">
        <v>1135</v>
      </c>
      <c r="D970" s="229">
        <v>0.95100496885352337</v>
      </c>
      <c r="E970" s="229">
        <v>3.2310418818295057E-2</v>
      </c>
      <c r="F970" s="250">
        <v>19</v>
      </c>
      <c r="G970" s="251">
        <f>(SUM(E970:E980)+F970*E980)</f>
        <v>0.95221986882022858</v>
      </c>
    </row>
    <row r="971" spans="1:7" ht="15.6" x14ac:dyDescent="0.3">
      <c r="A971" s="229" t="s">
        <v>111</v>
      </c>
      <c r="B971" s="230">
        <v>2041</v>
      </c>
      <c r="C971" s="229" t="s">
        <v>1136</v>
      </c>
      <c r="D971" s="229">
        <v>0.95048348348310274</v>
      </c>
      <c r="E971" s="229">
        <v>3.2190949443422226E-2</v>
      </c>
      <c r="F971" s="250">
        <v>20</v>
      </c>
      <c r="G971" s="251">
        <f>(SUM(E971:E980)+F971*E980)</f>
        <v>0.95155562016988804</v>
      </c>
    </row>
    <row r="972" spans="1:7" ht="15.6" x14ac:dyDescent="0.3">
      <c r="A972" s="229" t="s">
        <v>111</v>
      </c>
      <c r="B972" s="230">
        <v>2042</v>
      </c>
      <c r="C972" s="229" t="s">
        <v>1137</v>
      </c>
      <c r="D972" s="229">
        <v>0.95004688017000305</v>
      </c>
      <c r="E972" s="229">
        <v>3.2087747659683467E-2</v>
      </c>
      <c r="F972" s="250">
        <v>21</v>
      </c>
      <c r="G972" s="251">
        <f>(SUM(E972:E980)+F972*E980)</f>
        <v>0.95101084089442045</v>
      </c>
    </row>
    <row r="973" spans="1:7" ht="15.6" x14ac:dyDescent="0.3">
      <c r="A973" s="229" t="s">
        <v>111</v>
      </c>
      <c r="B973" s="230">
        <v>2043</v>
      </c>
      <c r="C973" s="229" t="s">
        <v>1138</v>
      </c>
      <c r="D973" s="229">
        <v>0.94968326045146123</v>
      </c>
      <c r="E973" s="229">
        <v>3.1996340070666374E-2</v>
      </c>
      <c r="F973" s="250">
        <v>22</v>
      </c>
      <c r="G973" s="251">
        <f>(SUM(E973:E980)+F973*E980)</f>
        <v>0.95056926340269166</v>
      </c>
    </row>
    <row r="974" spans="1:7" ht="15.6" x14ac:dyDescent="0.3">
      <c r="A974" s="229" t="s">
        <v>111</v>
      </c>
      <c r="B974" s="230">
        <v>2044</v>
      </c>
      <c r="C974" s="229" t="s">
        <v>1139</v>
      </c>
      <c r="D974" s="229">
        <v>0.94938649596593327</v>
      </c>
      <c r="E974" s="229">
        <v>3.1922198986313106E-2</v>
      </c>
      <c r="F974" s="250">
        <v>23</v>
      </c>
      <c r="G974" s="251">
        <f>(SUM(E974:E980)+F974*E980)</f>
        <v>0.95021909349997991</v>
      </c>
    </row>
    <row r="975" spans="1:7" ht="15.6" x14ac:dyDescent="0.3">
      <c r="A975" s="229" t="s">
        <v>111</v>
      </c>
      <c r="B975" s="230">
        <v>2045</v>
      </c>
      <c r="C975" s="229" t="s">
        <v>1140</v>
      </c>
      <c r="D975" s="229">
        <v>0.94914090706788823</v>
      </c>
      <c r="E975" s="229">
        <v>3.1855877447647188E-2</v>
      </c>
      <c r="F975" s="250">
        <v>24</v>
      </c>
      <c r="G975" s="251">
        <f>(SUM(E975:E980)+F975*E980)</f>
        <v>0.9499430646816216</v>
      </c>
    </row>
    <row r="976" spans="1:7" ht="15.6" x14ac:dyDescent="0.3">
      <c r="A976" s="229" t="s">
        <v>111</v>
      </c>
      <c r="B976" s="230">
        <v>2046</v>
      </c>
      <c r="C976" s="229" t="s">
        <v>1141</v>
      </c>
      <c r="D976" s="229">
        <v>0.94894043292815666</v>
      </c>
      <c r="E976" s="229">
        <v>3.1798604570773173E-2</v>
      </c>
      <c r="F976" s="250">
        <v>25</v>
      </c>
      <c r="G976" s="251">
        <f>(SUM(E976:E980)+F976*E980)</f>
        <v>0.94973335740192888</v>
      </c>
    </row>
    <row r="977" spans="1:7" ht="15.6" x14ac:dyDescent="0.3">
      <c r="A977" s="229" t="s">
        <v>111</v>
      </c>
      <c r="B977" s="230">
        <v>2047</v>
      </c>
      <c r="C977" s="229" t="s">
        <v>1142</v>
      </c>
      <c r="D977" s="229">
        <v>0.94877709454885883</v>
      </c>
      <c r="E977" s="229">
        <v>3.1751164804190164E-2</v>
      </c>
      <c r="F977" s="250">
        <v>26</v>
      </c>
      <c r="G977" s="251">
        <f>(SUM(E977:E980)+F977*E980)</f>
        <v>0.94958092299911045</v>
      </c>
    </row>
    <row r="978" spans="1:7" ht="15.6" x14ac:dyDescent="0.3">
      <c r="A978" s="229" t="s">
        <v>111</v>
      </c>
      <c r="B978" s="230">
        <v>2048</v>
      </c>
      <c r="C978" s="229" t="s">
        <v>1143</v>
      </c>
      <c r="D978" s="229">
        <v>0.94864352143918751</v>
      </c>
      <c r="E978" s="229">
        <v>3.1708861723611877E-2</v>
      </c>
      <c r="F978" s="250">
        <v>27</v>
      </c>
      <c r="G978" s="251">
        <f>(SUM(E978:E980)+F978*E980)</f>
        <v>0.94947592836287487</v>
      </c>
    </row>
    <row r="979" spans="1:7" ht="15.6" x14ac:dyDescent="0.3">
      <c r="A979" s="229" t="s">
        <v>111</v>
      </c>
      <c r="B979" s="230">
        <v>2049</v>
      </c>
      <c r="C979" s="229" t="s">
        <v>1144</v>
      </c>
      <c r="D979" s="229">
        <v>0.94853271228152769</v>
      </c>
      <c r="E979" s="229">
        <v>3.1674301936533325E-2</v>
      </c>
      <c r="F979" s="250">
        <v>28</v>
      </c>
      <c r="G979" s="251">
        <f>(SUM(E979:E980)+F979*E980)</f>
        <v>0.94941323680721768</v>
      </c>
    </row>
    <row r="980" spans="1:7" ht="15.6" x14ac:dyDescent="0.3">
      <c r="A980" s="229" t="s">
        <v>111</v>
      </c>
      <c r="B980" s="230">
        <v>2050</v>
      </c>
      <c r="C980" s="229" t="s">
        <v>1145</v>
      </c>
      <c r="D980" s="229">
        <v>0.94844068440371776</v>
      </c>
      <c r="E980" s="229">
        <v>3.1646170167954631E-2</v>
      </c>
      <c r="F980" s="250">
        <v>29</v>
      </c>
      <c r="G980" s="251">
        <f>(SUM(E980:E980)+F980*E980)</f>
        <v>0.94938510503863893</v>
      </c>
    </row>
    <row r="981" spans="1:7" ht="15.6" x14ac:dyDescent="0.3">
      <c r="A981" s="229" t="s">
        <v>112</v>
      </c>
      <c r="B981" s="230">
        <v>2017</v>
      </c>
      <c r="C981" s="229" t="s">
        <v>1146</v>
      </c>
      <c r="D981" s="229">
        <v>0.99689956128512192</v>
      </c>
      <c r="E981" s="229">
        <v>4.1872364423535355E-2</v>
      </c>
      <c r="F981" s="252">
        <v>0</v>
      </c>
      <c r="G981" s="251">
        <f>(SUM(E981:E1010))</f>
        <v>0.96053193960696581</v>
      </c>
    </row>
    <row r="982" spans="1:7" ht="15.6" x14ac:dyDescent="0.3">
      <c r="A982" s="229" t="s">
        <v>112</v>
      </c>
      <c r="B982" s="230">
        <v>2018</v>
      </c>
      <c r="C982" s="229" t="s">
        <v>1147</v>
      </c>
      <c r="D982" s="229">
        <v>0.99562333870717412</v>
      </c>
      <c r="E982" s="229">
        <v>4.079547434184079E-2</v>
      </c>
      <c r="F982" s="250">
        <v>0</v>
      </c>
      <c r="G982" s="251">
        <f>(SUM(E982:E1011))</f>
        <v>0.94668120776678766</v>
      </c>
    </row>
    <row r="983" spans="1:7" ht="15.6" x14ac:dyDescent="0.3">
      <c r="A983" s="229" t="s">
        <v>112</v>
      </c>
      <c r="B983" s="230">
        <v>2019</v>
      </c>
      <c r="C983" s="229" t="s">
        <v>1148</v>
      </c>
      <c r="D983" s="229">
        <v>0.99424542550404349</v>
      </c>
      <c r="E983" s="229">
        <v>3.9672348569894322E-2</v>
      </c>
      <c r="F983" s="250">
        <v>0</v>
      </c>
      <c r="G983" s="251">
        <f>(SUM(E983:E1012))</f>
        <v>0.93387555008783329</v>
      </c>
    </row>
    <row r="984" spans="1:7" ht="15.6" x14ac:dyDescent="0.3">
      <c r="A984" s="229" t="s">
        <v>112</v>
      </c>
      <c r="B984" s="230">
        <v>2020</v>
      </c>
      <c r="C984" s="229" t="s">
        <v>1149</v>
      </c>
      <c r="D984" s="229">
        <v>0.99247796260757415</v>
      </c>
      <c r="E984" s="229">
        <v>3.854220949579451E-2</v>
      </c>
      <c r="F984" s="250">
        <v>0</v>
      </c>
      <c r="G984" s="251">
        <f>(SUM(E984:E1013))</f>
        <v>0.92216714092129037</v>
      </c>
    </row>
    <row r="985" spans="1:7" ht="15.6" x14ac:dyDescent="0.3">
      <c r="A985" s="229" t="s">
        <v>112</v>
      </c>
      <c r="B985" s="230">
        <v>2021</v>
      </c>
      <c r="C985" s="229" t="s">
        <v>1150</v>
      </c>
      <c r="D985" s="229">
        <v>0.99025853399504327</v>
      </c>
      <c r="E985" s="229">
        <v>3.7465927690594106E-2</v>
      </c>
      <c r="F985" s="250">
        <v>0</v>
      </c>
      <c r="G985" s="251">
        <f>(SUM(E985:E1014))</f>
        <v>0.91156732282348585</v>
      </c>
    </row>
    <row r="986" spans="1:7" ht="15.6" x14ac:dyDescent="0.3">
      <c r="A986" s="229" t="s">
        <v>112</v>
      </c>
      <c r="B986" s="230">
        <v>2022</v>
      </c>
      <c r="C986" s="229" t="s">
        <v>1151</v>
      </c>
      <c r="D986" s="229">
        <v>0.98757507909829623</v>
      </c>
      <c r="E986" s="229">
        <v>3.6481266704060551E-2</v>
      </c>
      <c r="F986" s="250">
        <v>1</v>
      </c>
      <c r="G986" s="251">
        <f>(SUM(E986:E1014)+F986*E1014)</f>
        <v>0.90204378653088169</v>
      </c>
    </row>
    <row r="987" spans="1:7" ht="15.6" x14ac:dyDescent="0.3">
      <c r="A987" s="229" t="s">
        <v>112</v>
      </c>
      <c r="B987" s="230">
        <v>2023</v>
      </c>
      <c r="C987" s="229" t="s">
        <v>1152</v>
      </c>
      <c r="D987" s="229">
        <v>0.98447681276203691</v>
      </c>
      <c r="E987" s="229">
        <v>3.5562046129543674E-2</v>
      </c>
      <c r="F987" s="250">
        <v>2</v>
      </c>
      <c r="G987" s="251">
        <f>(SUM(E987:E1014)+F987*E1014)</f>
        <v>0.89350491122481113</v>
      </c>
    </row>
    <row r="988" spans="1:7" ht="15.6" x14ac:dyDescent="0.3">
      <c r="A988" s="229" t="s">
        <v>112</v>
      </c>
      <c r="B988" s="230">
        <v>2024</v>
      </c>
      <c r="C988" s="229" t="s">
        <v>1153</v>
      </c>
      <c r="D988" s="229">
        <v>0.98098906629883353</v>
      </c>
      <c r="E988" s="229">
        <v>3.47398136459761E-2</v>
      </c>
      <c r="F988" s="250">
        <v>3</v>
      </c>
      <c r="G988" s="251">
        <f>(SUM(E988:E1014)+F988*E1014)</f>
        <v>0.88588525649325744</v>
      </c>
    </row>
    <row r="989" spans="1:7" ht="15.6" x14ac:dyDescent="0.3">
      <c r="A989" s="229" t="s">
        <v>112</v>
      </c>
      <c r="B989" s="230">
        <v>2025</v>
      </c>
      <c r="C989" s="229" t="s">
        <v>1154</v>
      </c>
      <c r="D989" s="229">
        <v>0.97713551430073831</v>
      </c>
      <c r="E989" s="229">
        <v>3.3954298409411533E-2</v>
      </c>
      <c r="F989" s="250">
        <v>4</v>
      </c>
      <c r="G989" s="251">
        <f>(SUM(E989:E1014)+F989*E1014)</f>
        <v>0.87908783424527148</v>
      </c>
    </row>
    <row r="990" spans="1:7" ht="15.6" x14ac:dyDescent="0.3">
      <c r="A990" s="229" t="s">
        <v>112</v>
      </c>
      <c r="B990" s="230">
        <v>2026</v>
      </c>
      <c r="C990" s="229" t="s">
        <v>1155</v>
      </c>
      <c r="D990" s="229">
        <v>0.97401813602555309</v>
      </c>
      <c r="E990" s="229">
        <v>3.3197838511705199E-2</v>
      </c>
      <c r="F990" s="250">
        <v>5</v>
      </c>
      <c r="G990" s="251">
        <f>(SUM(E990:E1014)+F990*E1014)</f>
        <v>0.87307592723384975</v>
      </c>
    </row>
    <row r="991" spans="1:7" ht="15.6" x14ac:dyDescent="0.3">
      <c r="A991" s="229" t="s">
        <v>112</v>
      </c>
      <c r="B991" s="230">
        <v>2027</v>
      </c>
      <c r="C991" s="229" t="s">
        <v>1156</v>
      </c>
      <c r="D991" s="229">
        <v>0.97116628473201594</v>
      </c>
      <c r="E991" s="229">
        <v>3.2506106591389014E-2</v>
      </c>
      <c r="F991" s="250">
        <v>6</v>
      </c>
      <c r="G991" s="251">
        <f>(SUM(E991:E1014)+F991*E1014)</f>
        <v>0.86782048012013457</v>
      </c>
    </row>
    <row r="992" spans="1:7" ht="15.6" x14ac:dyDescent="0.3">
      <c r="A992" s="229" t="s">
        <v>112</v>
      </c>
      <c r="B992" s="230">
        <v>2028</v>
      </c>
      <c r="C992" s="229" t="s">
        <v>1157</v>
      </c>
      <c r="D992" s="229">
        <v>0.96857632441058206</v>
      </c>
      <c r="E992" s="229">
        <v>3.1892274427822762E-2</v>
      </c>
      <c r="F992" s="250">
        <v>7</v>
      </c>
      <c r="G992" s="251">
        <f>(SUM(E992:E1014)+F992*E1014)</f>
        <v>0.86325676492673542</v>
      </c>
    </row>
    <row r="993" spans="1:7" ht="15.6" x14ac:dyDescent="0.3">
      <c r="A993" s="229" t="s">
        <v>112</v>
      </c>
      <c r="B993" s="230">
        <v>2029</v>
      </c>
      <c r="C993" s="229" t="s">
        <v>1158</v>
      </c>
      <c r="D993" s="229">
        <v>0.96623526441208674</v>
      </c>
      <c r="E993" s="229">
        <v>3.1344154015783901E-2</v>
      </c>
      <c r="F993" s="250">
        <v>8</v>
      </c>
      <c r="G993" s="251">
        <f>(SUM(E993:E1014)+F993*E1014)</f>
        <v>0.85930688189690274</v>
      </c>
    </row>
    <row r="994" spans="1:7" ht="15.6" x14ac:dyDescent="0.3">
      <c r="A994" s="229" t="s">
        <v>112</v>
      </c>
      <c r="B994" s="230">
        <v>2030</v>
      </c>
      <c r="C994" s="229" t="s">
        <v>1159</v>
      </c>
      <c r="D994" s="229">
        <v>0.96412890679543461</v>
      </c>
      <c r="E994" s="229">
        <v>3.0865016296521587E-2</v>
      </c>
      <c r="F994" s="250">
        <v>9</v>
      </c>
      <c r="G994" s="251">
        <f>(SUM(E994:E1014)+F994*E1014)</f>
        <v>0.85590511927910884</v>
      </c>
    </row>
    <row r="995" spans="1:7" ht="15.6" x14ac:dyDescent="0.3">
      <c r="A995" s="229" t="s">
        <v>112</v>
      </c>
      <c r="B995" s="230">
        <v>2031</v>
      </c>
      <c r="C995" s="229" t="s">
        <v>1160</v>
      </c>
      <c r="D995" s="229">
        <v>0.9622415872922393</v>
      </c>
      <c r="E995" s="229">
        <v>3.0456658081295333E-2</v>
      </c>
      <c r="F995" s="250">
        <v>10</v>
      </c>
      <c r="G995" s="251">
        <f>(SUM(E995:E1014)+F995*E1014)</f>
        <v>0.85298249438057727</v>
      </c>
    </row>
    <row r="996" spans="1:7" ht="15.6" x14ac:dyDescent="0.3">
      <c r="A996" s="229" t="s">
        <v>112</v>
      </c>
      <c r="B996" s="230">
        <v>2032</v>
      </c>
      <c r="C996" s="229" t="s">
        <v>1161</v>
      </c>
      <c r="D996" s="229">
        <v>0.96055500272116334</v>
      </c>
      <c r="E996" s="229">
        <v>3.0085039454146222E-2</v>
      </c>
      <c r="F996" s="250">
        <v>11</v>
      </c>
      <c r="G996" s="251">
        <f>(SUM(E996:E1014)+F996*E1014)</f>
        <v>0.85046822769727193</v>
      </c>
    </row>
    <row r="997" spans="1:7" ht="15.6" x14ac:dyDescent="0.3">
      <c r="A997" s="229" t="s">
        <v>112</v>
      </c>
      <c r="B997" s="230">
        <v>2033</v>
      </c>
      <c r="C997" s="229" t="s">
        <v>1162</v>
      </c>
      <c r="D997" s="229">
        <v>0.95905426805368998</v>
      </c>
      <c r="E997" s="229">
        <v>2.9759050706818418E-2</v>
      </c>
      <c r="F997" s="250">
        <v>12</v>
      </c>
      <c r="G997" s="251">
        <f>(SUM(E997:E1014)+F997*E1014)</f>
        <v>0.84832557964111566</v>
      </c>
    </row>
    <row r="998" spans="1:7" ht="15.6" x14ac:dyDescent="0.3">
      <c r="A998" s="229" t="s">
        <v>112</v>
      </c>
      <c r="B998" s="230">
        <v>2034</v>
      </c>
      <c r="C998" s="229" t="s">
        <v>1163</v>
      </c>
      <c r="D998" s="229">
        <v>0.95772586945687121</v>
      </c>
      <c r="E998" s="229">
        <v>2.9474139285998669E-2</v>
      </c>
      <c r="F998" s="250">
        <v>13</v>
      </c>
      <c r="G998" s="251">
        <f>(SUM(E998:E1014)+F998*E1014)</f>
        <v>0.84650892033228731</v>
      </c>
    </row>
    <row r="999" spans="1:7" ht="15.6" x14ac:dyDescent="0.3">
      <c r="A999" s="229" t="s">
        <v>112</v>
      </c>
      <c r="B999" s="230">
        <v>2035</v>
      </c>
      <c r="C999" s="229" t="s">
        <v>1164</v>
      </c>
      <c r="D999" s="229">
        <v>0.95655968170082528</v>
      </c>
      <c r="E999" s="229">
        <v>2.9230156098056272E-2</v>
      </c>
      <c r="F999" s="250">
        <v>14</v>
      </c>
      <c r="G999" s="251">
        <f>(SUM(E999:E1014)+F999*E1014)</f>
        <v>0.84497717244427861</v>
      </c>
    </row>
    <row r="1000" spans="1:7" ht="15.6" x14ac:dyDescent="0.3">
      <c r="A1000" s="229" t="s">
        <v>112</v>
      </c>
      <c r="B1000" s="230">
        <v>2036</v>
      </c>
      <c r="C1000" s="229" t="s">
        <v>1165</v>
      </c>
      <c r="D1000" s="229">
        <v>0.9555428997890183</v>
      </c>
      <c r="E1000" s="229">
        <v>2.9017507318448092E-2</v>
      </c>
      <c r="F1000" s="250">
        <v>15</v>
      </c>
      <c r="G1000" s="251">
        <f>(SUM(E1000:E1014)+F1000*E1014)</f>
        <v>0.84368940774421231</v>
      </c>
    </row>
    <row r="1001" spans="1:7" ht="15.6" x14ac:dyDescent="0.3">
      <c r="A1001" s="229" t="s">
        <v>112</v>
      </c>
      <c r="B1001" s="230">
        <v>2037</v>
      </c>
      <c r="C1001" s="229" t="s">
        <v>1166</v>
      </c>
      <c r="D1001" s="229">
        <v>0.95466567064934504</v>
      </c>
      <c r="E1001" s="229">
        <v>2.8835675192276627E-2</v>
      </c>
      <c r="F1001" s="250">
        <v>16</v>
      </c>
      <c r="G1001" s="251">
        <f>(SUM(E1001:E1014)+F1001*E1014)</f>
        <v>0.84261429182375425</v>
      </c>
    </row>
    <row r="1002" spans="1:7" ht="15.6" x14ac:dyDescent="0.3">
      <c r="A1002" s="229" t="s">
        <v>112</v>
      </c>
      <c r="B1002" s="230">
        <v>2038</v>
      </c>
      <c r="C1002" s="229" t="s">
        <v>1167</v>
      </c>
      <c r="D1002" s="229">
        <v>0.95391449207890389</v>
      </c>
      <c r="E1002" s="229">
        <v>2.868112206462034E-2</v>
      </c>
      <c r="F1002" s="250">
        <v>17</v>
      </c>
      <c r="G1002" s="251">
        <f>(SUM(E1002:E1014)+F1002*E1014)</f>
        <v>0.84172100802946748</v>
      </c>
    </row>
    <row r="1003" spans="1:7" ht="15.6" x14ac:dyDescent="0.3">
      <c r="A1003" s="229" t="s">
        <v>112</v>
      </c>
      <c r="B1003" s="230">
        <v>2039</v>
      </c>
      <c r="C1003" s="229" t="s">
        <v>1168</v>
      </c>
      <c r="D1003" s="229">
        <v>0.95327776900727279</v>
      </c>
      <c r="E1003" s="229">
        <v>2.8548598368417291E-2</v>
      </c>
      <c r="F1003" s="250">
        <v>18</v>
      </c>
      <c r="G1003" s="251">
        <f>(SUM(E1003:E1014)+F1003*E1014)</f>
        <v>0.84098227736283715</v>
      </c>
    </row>
    <row r="1004" spans="1:7" ht="15.6" x14ac:dyDescent="0.3">
      <c r="A1004" s="229" t="s">
        <v>112</v>
      </c>
      <c r="B1004" s="230">
        <v>2040</v>
      </c>
      <c r="C1004" s="229" t="s">
        <v>1169</v>
      </c>
      <c r="D1004" s="229">
        <v>0.95274270151477802</v>
      </c>
      <c r="E1004" s="229">
        <v>2.8437299073667707E-2</v>
      </c>
      <c r="F1004" s="250">
        <v>19</v>
      </c>
      <c r="G1004" s="251">
        <f>(SUM(E1004:E1014)+F1004*E1014)</f>
        <v>0.8403760703924098</v>
      </c>
    </row>
    <row r="1005" spans="1:7" ht="15.6" x14ac:dyDescent="0.3">
      <c r="A1005" s="229" t="s">
        <v>112</v>
      </c>
      <c r="B1005" s="230">
        <v>2041</v>
      </c>
      <c r="C1005" s="229" t="s">
        <v>1170</v>
      </c>
      <c r="D1005" s="229">
        <v>0.9523006120602856</v>
      </c>
      <c r="E1005" s="229">
        <v>2.8345271565619189E-2</v>
      </c>
      <c r="F1005" s="250">
        <v>20</v>
      </c>
      <c r="G1005" s="251">
        <f>(SUM(E1005:E1014)+F1005*E1014)</f>
        <v>0.83988116271673219</v>
      </c>
    </row>
    <row r="1006" spans="1:7" ht="15.6" x14ac:dyDescent="0.3">
      <c r="A1006" s="229" t="s">
        <v>112</v>
      </c>
      <c r="B1006" s="230">
        <v>2042</v>
      </c>
      <c r="C1006" s="229" t="s">
        <v>1171</v>
      </c>
      <c r="D1006" s="229">
        <v>0.95193590768122338</v>
      </c>
      <c r="E1006" s="229">
        <v>2.8268106548841002E-2</v>
      </c>
      <c r="F1006" s="250">
        <v>21</v>
      </c>
      <c r="G1006" s="251">
        <f>(SUM(E1006:E1014)+F1006*E1014)</f>
        <v>0.83947828254910295</v>
      </c>
    </row>
    <row r="1007" spans="1:7" ht="15.6" x14ac:dyDescent="0.3">
      <c r="A1007" s="229" t="s">
        <v>112</v>
      </c>
      <c r="B1007" s="230">
        <v>2043</v>
      </c>
      <c r="C1007" s="229" t="s">
        <v>1172</v>
      </c>
      <c r="D1007" s="229">
        <v>0.95163891543297252</v>
      </c>
      <c r="E1007" s="229">
        <v>2.8201573035029352E-2</v>
      </c>
      <c r="F1007" s="250">
        <v>22</v>
      </c>
      <c r="G1007" s="251">
        <f>(SUM(E1007:E1014)+F1007*E1014)</f>
        <v>0.83915256739825195</v>
      </c>
    </row>
    <row r="1008" spans="1:7" ht="15.6" x14ac:dyDescent="0.3">
      <c r="A1008" s="229" t="s">
        <v>112</v>
      </c>
      <c r="B1008" s="230">
        <v>2044</v>
      </c>
      <c r="C1008" s="229" t="s">
        <v>1173</v>
      </c>
      <c r="D1008" s="229">
        <v>0.95139773082852241</v>
      </c>
      <c r="E1008" s="229">
        <v>2.814614618079999E-2</v>
      </c>
      <c r="F1008" s="250">
        <v>23</v>
      </c>
      <c r="G1008" s="251">
        <f>(SUM(E1008:E1014)+F1008*E1014)</f>
        <v>0.83889338576121253</v>
      </c>
    </row>
    <row r="1009" spans="1:7" ht="15.6" x14ac:dyDescent="0.3">
      <c r="A1009" s="229" t="s">
        <v>112</v>
      </c>
      <c r="B1009" s="230">
        <v>2045</v>
      </c>
      <c r="C1009" s="229" t="s">
        <v>1174</v>
      </c>
      <c r="D1009" s="229">
        <v>0.9512032547496545</v>
      </c>
      <c r="E1009" s="229">
        <v>2.8098188768245193E-2</v>
      </c>
      <c r="F1009" s="250">
        <v>24</v>
      </c>
      <c r="G1009" s="251">
        <f>(SUM(E1009:E1014)+F1009*E1014)</f>
        <v>0.83868963097840243</v>
      </c>
    </row>
    <row r="1010" spans="1:7" ht="15.6" x14ac:dyDescent="0.3">
      <c r="A1010" s="229" t="s">
        <v>112</v>
      </c>
      <c r="B1010" s="230">
        <v>2046</v>
      </c>
      <c r="C1010" s="229" t="s">
        <v>1175</v>
      </c>
      <c r="D1010" s="229">
        <v>0.9510462369547773</v>
      </c>
      <c r="E1010" s="229">
        <v>2.8056268610812816E-2</v>
      </c>
      <c r="F1010" s="250">
        <v>25</v>
      </c>
      <c r="G1010" s="251">
        <f>(SUM(E1010:E1014)+F1010*E1014)</f>
        <v>0.83853383360814726</v>
      </c>
    </row>
    <row r="1011" spans="1:7" ht="15.6" x14ac:dyDescent="0.3">
      <c r="A1011" s="229" t="s">
        <v>112</v>
      </c>
      <c r="B1011" s="230">
        <v>2047</v>
      </c>
      <c r="C1011" s="229" t="s">
        <v>1176</v>
      </c>
      <c r="D1011" s="229">
        <v>0.95092027457656925</v>
      </c>
      <c r="E1011" s="229">
        <v>2.8021632583357266E-2</v>
      </c>
      <c r="F1011" s="250">
        <v>26</v>
      </c>
      <c r="G1011" s="251">
        <f>(SUM(E1011:E1014)+F1011*E1014)</f>
        <v>0.83841995639532441</v>
      </c>
    </row>
    <row r="1012" spans="1:7" ht="15.6" x14ac:dyDescent="0.3">
      <c r="A1012" s="229" t="s">
        <v>112</v>
      </c>
      <c r="B1012" s="230">
        <v>2048</v>
      </c>
      <c r="C1012" s="229" t="s">
        <v>1177</v>
      </c>
      <c r="D1012" s="229">
        <v>0.95081839830650516</v>
      </c>
      <c r="E1012" s="229">
        <v>2.798981666288641E-2</v>
      </c>
      <c r="F1012" s="250">
        <v>27</v>
      </c>
      <c r="G1012" s="251">
        <f>(SUM(E1012:E1014)+F1012*E1014)</f>
        <v>0.83834071520995712</v>
      </c>
    </row>
    <row r="1013" spans="1:7" ht="15.6" x14ac:dyDescent="0.3">
      <c r="A1013" s="229" t="s">
        <v>112</v>
      </c>
      <c r="B1013" s="230">
        <v>2049</v>
      </c>
      <c r="C1013" s="229" t="s">
        <v>1178</v>
      </c>
      <c r="D1013" s="229">
        <v>0.95073518087417874</v>
      </c>
      <c r="E1013" s="229">
        <v>2.7963939403351359E-2</v>
      </c>
      <c r="F1013" s="250">
        <v>28</v>
      </c>
      <c r="G1013" s="251">
        <f>(SUM(E1013:E1014)+F1013*E1014)</f>
        <v>0.83829328994506069</v>
      </c>
    </row>
    <row r="1014" spans="1:7" ht="15.6" x14ac:dyDescent="0.3">
      <c r="A1014" s="229" t="s">
        <v>112</v>
      </c>
      <c r="B1014" s="230">
        <v>2050</v>
      </c>
      <c r="C1014" s="229" t="s">
        <v>1179</v>
      </c>
      <c r="D1014" s="229">
        <v>0.95066790540946722</v>
      </c>
      <c r="E1014" s="229">
        <v>2.7942391397989978E-2</v>
      </c>
      <c r="F1014" s="250">
        <v>29</v>
      </c>
      <c r="G1014" s="251">
        <f>(SUM(E1014:E1014)+F1014*E1014)</f>
        <v>0.83827174193969933</v>
      </c>
    </row>
    <row r="1015" spans="1:7" ht="15.6" x14ac:dyDescent="0.3">
      <c r="A1015" s="229" t="s">
        <v>113</v>
      </c>
      <c r="B1015" s="230">
        <v>2017</v>
      </c>
      <c r="C1015" s="229" t="s">
        <v>1180</v>
      </c>
      <c r="D1015" s="229">
        <v>0.99601472207841879</v>
      </c>
      <c r="E1015" s="229">
        <v>4.3517521634029999E-2</v>
      </c>
      <c r="F1015" s="252">
        <v>0</v>
      </c>
      <c r="G1015" s="251">
        <f>(SUM(E1015:E1044))</f>
        <v>0.99030663198444702</v>
      </c>
    </row>
    <row r="1016" spans="1:7" ht="15.6" x14ac:dyDescent="0.3">
      <c r="A1016" s="229" t="s">
        <v>113</v>
      </c>
      <c r="B1016" s="230">
        <v>2018</v>
      </c>
      <c r="C1016" s="229" t="s">
        <v>1181</v>
      </c>
      <c r="D1016" s="229">
        <v>0.99471056175704997</v>
      </c>
      <c r="E1016" s="229">
        <v>4.2366457038331681E-2</v>
      </c>
      <c r="F1016" s="250">
        <v>0</v>
      </c>
      <c r="G1016" s="251">
        <f>(SUM(E1016:E1045))</f>
        <v>0.97549906684338206</v>
      </c>
    </row>
    <row r="1017" spans="1:7" ht="15.6" x14ac:dyDescent="0.3">
      <c r="A1017" s="229" t="s">
        <v>113</v>
      </c>
      <c r="B1017" s="230">
        <v>2019</v>
      </c>
      <c r="C1017" s="229" t="s">
        <v>1182</v>
      </c>
      <c r="D1017" s="229">
        <v>0.99332421947187388</v>
      </c>
      <c r="E1017" s="229">
        <v>4.1177286109228647E-2</v>
      </c>
      <c r="F1017" s="250">
        <v>0</v>
      </c>
      <c r="G1017" s="251">
        <f>(SUM(E1017:E1046))</f>
        <v>0.96180826414227516</v>
      </c>
    </row>
    <row r="1018" spans="1:7" ht="15.6" x14ac:dyDescent="0.3">
      <c r="A1018" s="229" t="s">
        <v>113</v>
      </c>
      <c r="B1018" s="230">
        <v>2020</v>
      </c>
      <c r="C1018" s="229" t="s">
        <v>1183</v>
      </c>
      <c r="D1018" s="229">
        <v>0.99153255202173851</v>
      </c>
      <c r="E1018" s="229">
        <v>3.996968648677382E-2</v>
      </c>
      <c r="F1018" s="250">
        <v>0</v>
      </c>
      <c r="G1018" s="251">
        <f>(SUM(E1018:E1047))</f>
        <v>0.94927781474673556</v>
      </c>
    </row>
    <row r="1019" spans="1:7" ht="15.6" x14ac:dyDescent="0.3">
      <c r="A1019" s="229" t="s">
        <v>113</v>
      </c>
      <c r="B1019" s="230">
        <v>2021</v>
      </c>
      <c r="C1019" s="229" t="s">
        <v>1184</v>
      </c>
      <c r="D1019" s="229">
        <v>0.98927819771623149</v>
      </c>
      <c r="E1019" s="229">
        <v>3.8836923630021815E-2</v>
      </c>
      <c r="F1019" s="250">
        <v>0</v>
      </c>
      <c r="G1019" s="251">
        <f>(SUM(E1019:E1048))</f>
        <v>0.93793381933292819</v>
      </c>
    </row>
    <row r="1020" spans="1:7" ht="15.6" x14ac:dyDescent="0.3">
      <c r="A1020" s="229" t="s">
        <v>113</v>
      </c>
      <c r="B1020" s="230">
        <v>2022</v>
      </c>
      <c r="C1020" s="229" t="s">
        <v>1185</v>
      </c>
      <c r="D1020" s="229">
        <v>0.98653957958354854</v>
      </c>
      <c r="E1020" s="229">
        <v>3.7786105223287798E-2</v>
      </c>
      <c r="F1020" s="250">
        <v>1</v>
      </c>
      <c r="G1020" s="251">
        <f>(SUM(E1020:E1048)+F1020*E1048)</f>
        <v>0.92772258677587283</v>
      </c>
    </row>
    <row r="1021" spans="1:7" ht="15.6" x14ac:dyDescent="0.3">
      <c r="A1021" s="229" t="s">
        <v>113</v>
      </c>
      <c r="B1021" s="230">
        <v>2023</v>
      </c>
      <c r="C1021" s="229" t="s">
        <v>1186</v>
      </c>
      <c r="D1021" s="229">
        <v>0.98337935838925938</v>
      </c>
      <c r="E1021" s="229">
        <v>3.6810247970500219E-2</v>
      </c>
      <c r="F1021" s="250">
        <v>2</v>
      </c>
      <c r="G1021" s="251">
        <f>(SUM(E1021:E1048)+F1021*E1048)</f>
        <v>0.9185621726255514</v>
      </c>
    </row>
    <row r="1022" spans="1:7" ht="15.6" x14ac:dyDescent="0.3">
      <c r="A1022" s="229" t="s">
        <v>113</v>
      </c>
      <c r="B1022" s="230">
        <v>2024</v>
      </c>
      <c r="C1022" s="229" t="s">
        <v>1187</v>
      </c>
      <c r="D1022" s="229">
        <v>0.97981875069529534</v>
      </c>
      <c r="E1022" s="229">
        <v>3.5906844695015719E-2</v>
      </c>
      <c r="F1022" s="250">
        <v>3</v>
      </c>
      <c r="G1022" s="251">
        <f>(SUM(E1022:E1048)+F1022*E1048)</f>
        <v>0.91037761572801756</v>
      </c>
    </row>
    <row r="1023" spans="1:7" ht="15.6" x14ac:dyDescent="0.3">
      <c r="A1023" s="229" t="s">
        <v>113</v>
      </c>
      <c r="B1023" s="230">
        <v>2025</v>
      </c>
      <c r="C1023" s="229" t="s">
        <v>1188</v>
      </c>
      <c r="D1023" s="229">
        <v>0.9758893205753687</v>
      </c>
      <c r="E1023" s="229">
        <v>3.5081889045026654E-2</v>
      </c>
      <c r="F1023" s="250">
        <v>4</v>
      </c>
      <c r="G1023" s="251">
        <f>(SUM(E1023:E1048)+F1023*E1048)</f>
        <v>0.90309646210596828</v>
      </c>
    </row>
    <row r="1024" spans="1:7" ht="15.6" x14ac:dyDescent="0.3">
      <c r="A1024" s="229" t="s">
        <v>113</v>
      </c>
      <c r="B1024" s="230">
        <v>2026</v>
      </c>
      <c r="C1024" s="229" t="s">
        <v>1189</v>
      </c>
      <c r="D1024" s="229">
        <v>0.97273161766347371</v>
      </c>
      <c r="E1024" s="229">
        <v>3.4289055464219086E-2</v>
      </c>
      <c r="F1024" s="250">
        <v>5</v>
      </c>
      <c r="G1024" s="251">
        <f>(SUM(E1024:E1048)+F1024*E1048)</f>
        <v>0.89664026413390818</v>
      </c>
    </row>
    <row r="1025" spans="1:7" ht="15.6" x14ac:dyDescent="0.3">
      <c r="A1025" s="229" t="s">
        <v>113</v>
      </c>
      <c r="B1025" s="230">
        <v>2027</v>
      </c>
      <c r="C1025" s="229" t="s">
        <v>1190</v>
      </c>
      <c r="D1025" s="229">
        <v>0.96984324905134678</v>
      </c>
      <c r="E1025" s="229">
        <v>3.3562248491468161E-2</v>
      </c>
      <c r="F1025" s="250">
        <v>6</v>
      </c>
      <c r="G1025" s="251">
        <f>(SUM(E1025:E1048)+F1025*E1048)</f>
        <v>0.89097689974265548</v>
      </c>
    </row>
    <row r="1026" spans="1:7" ht="15.6" x14ac:dyDescent="0.3">
      <c r="A1026" s="229" t="s">
        <v>113</v>
      </c>
      <c r="B1026" s="230">
        <v>2028</v>
      </c>
      <c r="C1026" s="229" t="s">
        <v>1191</v>
      </c>
      <c r="D1026" s="229">
        <v>0.96720916968438542</v>
      </c>
      <c r="E1026" s="229">
        <v>3.2913724274155676E-2</v>
      </c>
      <c r="F1026" s="250">
        <v>7</v>
      </c>
      <c r="G1026" s="251">
        <f>(SUM(E1026:E1048)+F1026*E1048)</f>
        <v>0.88604034232415374</v>
      </c>
    </row>
    <row r="1027" spans="1:7" ht="15.6" x14ac:dyDescent="0.3">
      <c r="A1027" s="229" t="s">
        <v>113</v>
      </c>
      <c r="B1027" s="230">
        <v>2029</v>
      </c>
      <c r="C1027" s="229" t="s">
        <v>1192</v>
      </c>
      <c r="D1027" s="229">
        <v>0.96481536240143451</v>
      </c>
      <c r="E1027" s="229">
        <v>3.2330321666324741E-2</v>
      </c>
      <c r="F1027" s="250">
        <v>8</v>
      </c>
      <c r="G1027" s="251">
        <f>(SUM(E1027:E1048)+F1027*E1048)</f>
        <v>0.88175230912296454</v>
      </c>
    </row>
    <row r="1028" spans="1:7" ht="15.6" x14ac:dyDescent="0.3">
      <c r="A1028" s="229" t="s">
        <v>113</v>
      </c>
      <c r="B1028" s="230">
        <v>2030</v>
      </c>
      <c r="C1028" s="229" t="s">
        <v>1193</v>
      </c>
      <c r="D1028" s="229">
        <v>0.96265198467031121</v>
      </c>
      <c r="E1028" s="229">
        <v>3.1816716857617097E-2</v>
      </c>
      <c r="F1028" s="250">
        <v>9</v>
      </c>
      <c r="G1028" s="251">
        <f>(SUM(E1028:E1048)+F1028*E1048)</f>
        <v>0.87804767852960608</v>
      </c>
    </row>
    <row r="1029" spans="1:7" ht="15.6" x14ac:dyDescent="0.3">
      <c r="A1029" s="229" t="s">
        <v>113</v>
      </c>
      <c r="B1029" s="230">
        <v>2031</v>
      </c>
      <c r="C1029" s="229" t="s">
        <v>1194</v>
      </c>
      <c r="D1029" s="229">
        <v>0.96070661131613122</v>
      </c>
      <c r="E1029" s="229">
        <v>3.135949112950661E-2</v>
      </c>
      <c r="F1029" s="250">
        <v>10</v>
      </c>
      <c r="G1029" s="251">
        <f>(SUM(E1029:E1048)+F1029*E1048)</f>
        <v>0.87485665274495528</v>
      </c>
    </row>
    <row r="1030" spans="1:7" ht="15.6" x14ac:dyDescent="0.3">
      <c r="A1030" s="229" t="s">
        <v>113</v>
      </c>
      <c r="B1030" s="230">
        <v>2032</v>
      </c>
      <c r="C1030" s="229" t="s">
        <v>1195</v>
      </c>
      <c r="D1030" s="229">
        <v>0.95896373627422848</v>
      </c>
      <c r="E1030" s="229">
        <v>3.0957814173734943E-2</v>
      </c>
      <c r="F1030" s="250">
        <v>11</v>
      </c>
      <c r="G1030" s="251">
        <f>(SUM(E1030:E1048)+F1030*E1048)</f>
        <v>0.87212285268841527</v>
      </c>
    </row>
    <row r="1031" spans="1:7" ht="15.6" x14ac:dyDescent="0.3">
      <c r="A1031" s="229" t="s">
        <v>113</v>
      </c>
      <c r="B1031" s="230">
        <v>2033</v>
      </c>
      <c r="C1031" s="229" t="s">
        <v>1196</v>
      </c>
      <c r="D1031" s="229">
        <v>0.95741372581450424</v>
      </c>
      <c r="E1031" s="229">
        <v>3.0605363464399585E-2</v>
      </c>
      <c r="F1031" s="250">
        <v>12</v>
      </c>
      <c r="G1031" s="251">
        <f>(SUM(E1031:E1048)+F1031*E1048)</f>
        <v>0.8697907295876468</v>
      </c>
    </row>
    <row r="1032" spans="1:7" ht="15.6" x14ac:dyDescent="0.3">
      <c r="A1032" s="229" t="s">
        <v>113</v>
      </c>
      <c r="B1032" s="230">
        <v>2034</v>
      </c>
      <c r="C1032" s="229" t="s">
        <v>1197</v>
      </c>
      <c r="D1032" s="229">
        <v>0.95604250840299454</v>
      </c>
      <c r="E1032" s="229">
        <v>3.0297228202529076E-2</v>
      </c>
      <c r="F1032" s="250">
        <v>13</v>
      </c>
      <c r="G1032" s="251">
        <f>(SUM(E1032:E1048)+F1032*E1048)</f>
        <v>0.86781105719621365</v>
      </c>
    </row>
    <row r="1033" spans="1:7" ht="15.6" x14ac:dyDescent="0.3">
      <c r="A1033" s="229" t="s">
        <v>113</v>
      </c>
      <c r="B1033" s="230">
        <v>2035</v>
      </c>
      <c r="C1033" s="229" t="s">
        <v>1198</v>
      </c>
      <c r="D1033" s="229">
        <v>0.95483926195582591</v>
      </c>
      <c r="E1033" s="229">
        <v>3.0033345560141419E-2</v>
      </c>
      <c r="F1033" s="250">
        <v>14</v>
      </c>
      <c r="G1033" s="251">
        <f>(SUM(E1033:E1048)+F1033*E1048)</f>
        <v>0.86613952006665096</v>
      </c>
    </row>
    <row r="1034" spans="1:7" ht="15.6" x14ac:dyDescent="0.3">
      <c r="A1034" s="229" t="s">
        <v>113</v>
      </c>
      <c r="B1034" s="230">
        <v>2036</v>
      </c>
      <c r="C1034" s="229" t="s">
        <v>1199</v>
      </c>
      <c r="D1034" s="229">
        <v>0.95379054593785684</v>
      </c>
      <c r="E1034" s="229">
        <v>2.9803106657194316E-2</v>
      </c>
      <c r="F1034" s="250">
        <v>15</v>
      </c>
      <c r="G1034" s="251">
        <f>(SUM(E1034:E1048)+F1034*E1048)</f>
        <v>0.8647318655794759</v>
      </c>
    </row>
    <row r="1035" spans="1:7" ht="15.6" x14ac:dyDescent="0.3">
      <c r="A1035" s="229" t="s">
        <v>113</v>
      </c>
      <c r="B1035" s="230">
        <v>2037</v>
      </c>
      <c r="C1035" s="229" t="s">
        <v>1200</v>
      </c>
      <c r="D1035" s="229">
        <v>0.95288545869681363</v>
      </c>
      <c r="E1035" s="229">
        <v>2.9606679062462202E-2</v>
      </c>
      <c r="F1035" s="250">
        <v>16</v>
      </c>
      <c r="G1035" s="251">
        <f>(SUM(E1035:E1048)+F1035*E1048)</f>
        <v>0.863554449995248</v>
      </c>
    </row>
    <row r="1036" spans="1:7" ht="15.6" x14ac:dyDescent="0.3">
      <c r="A1036" s="229" t="s">
        <v>113</v>
      </c>
      <c r="B1036" s="230">
        <v>2038</v>
      </c>
      <c r="C1036" s="229" t="s">
        <v>1201</v>
      </c>
      <c r="D1036" s="229">
        <v>0.95210828582541362</v>
      </c>
      <c r="E1036" s="229">
        <v>2.9439216753160299E-2</v>
      </c>
      <c r="F1036" s="250">
        <v>17</v>
      </c>
      <c r="G1036" s="251">
        <f>(SUM(E1036:E1048)+F1036*E1048)</f>
        <v>0.86257346200575225</v>
      </c>
    </row>
    <row r="1037" spans="1:7" ht="15.6" x14ac:dyDescent="0.3">
      <c r="A1037" s="229" t="s">
        <v>113</v>
      </c>
      <c r="B1037" s="230">
        <v>2039</v>
      </c>
      <c r="C1037" s="229" t="s">
        <v>1202</v>
      </c>
      <c r="D1037" s="229">
        <v>0.95144736757226667</v>
      </c>
      <c r="E1037" s="229">
        <v>2.9296099559720862E-2</v>
      </c>
      <c r="F1037" s="250">
        <v>18</v>
      </c>
      <c r="G1037" s="251">
        <f>(SUM(E1037:E1048)+F1037*E1048)</f>
        <v>0.86175993632555836</v>
      </c>
    </row>
    <row r="1038" spans="1:7" ht="15.6" x14ac:dyDescent="0.3">
      <c r="A1038" s="229" t="s">
        <v>113</v>
      </c>
      <c r="B1038" s="230">
        <v>2040</v>
      </c>
      <c r="C1038" s="229" t="s">
        <v>1203</v>
      </c>
      <c r="D1038" s="229">
        <v>0.95088966896325733</v>
      </c>
      <c r="E1038" s="229">
        <v>2.9175169502572425E-2</v>
      </c>
      <c r="F1038" s="250">
        <v>19</v>
      </c>
      <c r="G1038" s="251">
        <f>(SUM(E1038:E1048)+F1038*E1048)</f>
        <v>0.86108952783880388</v>
      </c>
    </row>
    <row r="1039" spans="1:7" ht="15.6" x14ac:dyDescent="0.3">
      <c r="A1039" s="229" t="s">
        <v>113</v>
      </c>
      <c r="B1039" s="230">
        <v>2041</v>
      </c>
      <c r="C1039" s="229" t="s">
        <v>1204</v>
      </c>
      <c r="D1039" s="229">
        <v>0.95042499885229637</v>
      </c>
      <c r="E1039" s="229">
        <v>2.90732896499706E-2</v>
      </c>
      <c r="F1039" s="250">
        <v>20</v>
      </c>
      <c r="G1039" s="251">
        <f>(SUM(E1039:E1048)+F1039*E1048)</f>
        <v>0.86054004940919793</v>
      </c>
    </row>
    <row r="1040" spans="1:7" ht="15.6" x14ac:dyDescent="0.3">
      <c r="A1040" s="229" t="s">
        <v>113</v>
      </c>
      <c r="B1040" s="230">
        <v>2042</v>
      </c>
      <c r="C1040" s="229" t="s">
        <v>1205</v>
      </c>
      <c r="D1040" s="229">
        <v>0.95003749438133434</v>
      </c>
      <c r="E1040" s="229">
        <v>2.8987520782029385E-2</v>
      </c>
      <c r="F1040" s="250">
        <v>21</v>
      </c>
      <c r="G1040" s="251">
        <f>(SUM(E1040:E1048)+F1040*E1048)</f>
        <v>0.86009245083219366</v>
      </c>
    </row>
    <row r="1041" spans="1:7" ht="15.6" x14ac:dyDescent="0.3">
      <c r="A1041" s="229" t="s">
        <v>113</v>
      </c>
      <c r="B1041" s="230">
        <v>2043</v>
      </c>
      <c r="C1041" s="229" t="s">
        <v>1206</v>
      </c>
      <c r="D1041" s="229">
        <v>0.94971723538314712</v>
      </c>
      <c r="E1041" s="229">
        <v>2.8911904417222557E-2</v>
      </c>
      <c r="F1041" s="250">
        <v>22</v>
      </c>
      <c r="G1041" s="251">
        <f>(SUM(E1041:E1048)+F1041*E1048)</f>
        <v>0.85973062112313081</v>
      </c>
    </row>
    <row r="1042" spans="1:7" ht="15.6" x14ac:dyDescent="0.3">
      <c r="A1042" s="229" t="s">
        <v>113</v>
      </c>
      <c r="B1042" s="230">
        <v>2044</v>
      </c>
      <c r="C1042" s="229" t="s">
        <v>1207</v>
      </c>
      <c r="D1042" s="229">
        <v>0.94945587602067161</v>
      </c>
      <c r="E1042" s="229">
        <v>2.8850161361587398E-2</v>
      </c>
      <c r="F1042" s="250">
        <v>23</v>
      </c>
      <c r="G1042" s="251">
        <f>(SUM(E1042:E1048)+F1042*E1048)</f>
        <v>0.85944440777887465</v>
      </c>
    </row>
    <row r="1043" spans="1:7" ht="15.6" x14ac:dyDescent="0.3">
      <c r="A1043" s="229" t="s">
        <v>113</v>
      </c>
      <c r="B1043" s="230">
        <v>2045</v>
      </c>
      <c r="C1043" s="229" t="s">
        <v>1208</v>
      </c>
      <c r="D1043" s="229">
        <v>0.94924139247960981</v>
      </c>
      <c r="E1043" s="229">
        <v>2.8796247959399293E-2</v>
      </c>
      <c r="F1043" s="250">
        <v>24</v>
      </c>
      <c r="G1043" s="251">
        <f>(SUM(E1043:E1048)+F1043*E1048)</f>
        <v>0.8592199374902536</v>
      </c>
    </row>
    <row r="1044" spans="1:7" ht="15.6" x14ac:dyDescent="0.3">
      <c r="A1044" s="229" t="s">
        <v>113</v>
      </c>
      <c r="B1044" s="230">
        <v>2046</v>
      </c>
      <c r="C1044" s="229" t="s">
        <v>1209</v>
      </c>
      <c r="D1044" s="229">
        <v>0.94906545105533491</v>
      </c>
      <c r="E1044" s="229">
        <v>2.8748965162815068E-2</v>
      </c>
      <c r="F1044" s="250">
        <v>25</v>
      </c>
      <c r="G1044" s="251">
        <f>(SUM(E1044:E1048)+F1044*E1048)</f>
        <v>0.85904938060382074</v>
      </c>
    </row>
    <row r="1045" spans="1:7" ht="15.6" x14ac:dyDescent="0.3">
      <c r="A1045" s="229" t="s">
        <v>113</v>
      </c>
      <c r="B1045" s="230">
        <v>2047</v>
      </c>
      <c r="C1045" s="229" t="s">
        <v>1210</v>
      </c>
      <c r="D1045" s="229">
        <v>0.9489222934907473</v>
      </c>
      <c r="E1045" s="229">
        <v>2.8709956492965035E-2</v>
      </c>
      <c r="F1045" s="250">
        <v>26</v>
      </c>
      <c r="G1045" s="251">
        <f>(SUM(E1045:E1048)+F1045*E1048)</f>
        <v>0.85892610651397217</v>
      </c>
    </row>
    <row r="1046" spans="1:7" ht="15.6" x14ac:dyDescent="0.3">
      <c r="A1046" s="229" t="s">
        <v>113</v>
      </c>
      <c r="B1046" s="230">
        <v>2048</v>
      </c>
      <c r="C1046" s="229" t="s">
        <v>1211</v>
      </c>
      <c r="D1046" s="229">
        <v>0.9488049248960051</v>
      </c>
      <c r="E1046" s="229">
        <v>2.8675654337224767E-2</v>
      </c>
      <c r="F1046" s="250">
        <v>27</v>
      </c>
      <c r="G1046" s="251">
        <f>(SUM(E1046:E1048)+F1046*E1048)</f>
        <v>0.85884184109397355</v>
      </c>
    </row>
    <row r="1047" spans="1:7" ht="15.6" x14ac:dyDescent="0.3">
      <c r="A1047" s="229" t="s">
        <v>113</v>
      </c>
      <c r="B1047" s="230">
        <v>2049</v>
      </c>
      <c r="C1047" s="229" t="s">
        <v>1212</v>
      </c>
      <c r="D1047" s="229">
        <v>0.9487067945683737</v>
      </c>
      <c r="E1047" s="229">
        <v>2.8646836713689106E-2</v>
      </c>
      <c r="F1047" s="250">
        <v>28</v>
      </c>
      <c r="G1047" s="251">
        <f>(SUM(E1047:E1048)+F1047*E1048)</f>
        <v>0.85879187782971511</v>
      </c>
    </row>
    <row r="1048" spans="1:7" ht="15.6" x14ac:dyDescent="0.3">
      <c r="A1048" s="229" t="s">
        <v>113</v>
      </c>
      <c r="B1048" s="230">
        <v>2050</v>
      </c>
      <c r="C1048" s="229" t="s">
        <v>1213</v>
      </c>
      <c r="D1048" s="229">
        <v>0.94862759563884247</v>
      </c>
      <c r="E1048" s="229">
        <v>2.8625691072966416E-2</v>
      </c>
      <c r="F1048" s="250">
        <v>29</v>
      </c>
      <c r="G1048" s="251">
        <f>(SUM(E1048:E1048)+F1048*E1048)</f>
        <v>0.85877073218899247</v>
      </c>
    </row>
    <row r="1049" spans="1:7" ht="15.6" x14ac:dyDescent="0.3">
      <c r="A1049" s="229" t="s">
        <v>114</v>
      </c>
      <c r="B1049" s="230">
        <v>2017</v>
      </c>
      <c r="C1049" s="229" t="s">
        <v>1214</v>
      </c>
      <c r="D1049" s="229">
        <v>0.99673446048781911</v>
      </c>
      <c r="E1049" s="229">
        <v>4.5531205998372209E-2</v>
      </c>
      <c r="F1049" s="252">
        <v>0</v>
      </c>
      <c r="G1049" s="251">
        <f>(SUM(E1049:E1078))</f>
        <v>1.036560803845064</v>
      </c>
    </row>
    <row r="1050" spans="1:7" ht="15.6" x14ac:dyDescent="0.3">
      <c r="A1050" s="229" t="s">
        <v>114</v>
      </c>
      <c r="B1050" s="230">
        <v>2018</v>
      </c>
      <c r="C1050" s="229" t="s">
        <v>1215</v>
      </c>
      <c r="D1050" s="229">
        <v>0.99547531628184371</v>
      </c>
      <c r="E1050" s="229">
        <v>4.4378781435001367E-2</v>
      </c>
      <c r="F1050" s="250">
        <v>0</v>
      </c>
      <c r="G1050" s="251">
        <f>(SUM(E1050:E1079))</f>
        <v>1.0207092712765071</v>
      </c>
    </row>
    <row r="1051" spans="1:7" ht="15.6" x14ac:dyDescent="0.3">
      <c r="A1051" s="229" t="s">
        <v>114</v>
      </c>
      <c r="B1051" s="230">
        <v>2019</v>
      </c>
      <c r="C1051" s="229" t="s">
        <v>1216</v>
      </c>
      <c r="D1051" s="229">
        <v>0.99411123973042259</v>
      </c>
      <c r="E1051" s="229">
        <v>4.3185628866076825E-2</v>
      </c>
      <c r="F1051" s="250">
        <v>0</v>
      </c>
      <c r="G1051" s="251">
        <f>(SUM(E1051:E1080))</f>
        <v>1.0059603028974438</v>
      </c>
    </row>
    <row r="1052" spans="1:7" ht="15.6" x14ac:dyDescent="0.3">
      <c r="A1052" s="229" t="s">
        <v>114</v>
      </c>
      <c r="B1052" s="230">
        <v>2020</v>
      </c>
      <c r="C1052" s="229" t="s">
        <v>1217</v>
      </c>
      <c r="D1052" s="229">
        <v>0.99238920942357756</v>
      </c>
      <c r="E1052" s="229">
        <v>4.1969227548211897E-2</v>
      </c>
      <c r="F1052" s="250">
        <v>0</v>
      </c>
      <c r="G1052" s="251">
        <f>(SUM(E1052:E1081))</f>
        <v>0.99236392058755729</v>
      </c>
    </row>
    <row r="1053" spans="1:7" ht="15.6" x14ac:dyDescent="0.3">
      <c r="A1053" s="229" t="s">
        <v>114</v>
      </c>
      <c r="B1053" s="230">
        <v>2021</v>
      </c>
      <c r="C1053" s="229" t="s">
        <v>1218</v>
      </c>
      <c r="D1053" s="229">
        <v>0.99023405423466404</v>
      </c>
      <c r="E1053" s="229">
        <v>4.0783285804146814E-2</v>
      </c>
      <c r="F1053" s="250">
        <v>0</v>
      </c>
      <c r="G1053" s="251">
        <f>(SUM(E1053:E1082))</f>
        <v>0.97995171238204093</v>
      </c>
    </row>
    <row r="1054" spans="1:7" ht="15.6" x14ac:dyDescent="0.3">
      <c r="A1054" s="229" t="s">
        <v>114</v>
      </c>
      <c r="B1054" s="230">
        <v>2022</v>
      </c>
      <c r="C1054" s="229" t="s">
        <v>1219</v>
      </c>
      <c r="D1054" s="229">
        <v>0.98763266317718179</v>
      </c>
      <c r="E1054" s="229">
        <v>3.9731839095849798E-2</v>
      </c>
      <c r="F1054" s="250">
        <v>1</v>
      </c>
      <c r="G1054" s="251">
        <f>(SUM(E1054:E1082)+F1054*E1082)</f>
        <v>0.96872544592058962</v>
      </c>
    </row>
    <row r="1055" spans="1:7" ht="15.6" x14ac:dyDescent="0.3">
      <c r="A1055" s="229" t="s">
        <v>114</v>
      </c>
      <c r="B1055" s="230">
        <v>2023</v>
      </c>
      <c r="C1055" s="229" t="s">
        <v>1220</v>
      </c>
      <c r="D1055" s="229">
        <v>0.98461764834458332</v>
      </c>
      <c r="E1055" s="229">
        <v>3.8752014937253269E-2</v>
      </c>
      <c r="F1055" s="250">
        <v>2</v>
      </c>
      <c r="G1055" s="251">
        <f>(SUM(E1055:E1082)+F1055*E1082)</f>
        <v>0.95855062616743547</v>
      </c>
    </row>
    <row r="1056" spans="1:7" ht="15.6" x14ac:dyDescent="0.3">
      <c r="A1056" s="229" t="s">
        <v>114</v>
      </c>
      <c r="B1056" s="230">
        <v>2024</v>
      </c>
      <c r="C1056" s="229" t="s">
        <v>1221</v>
      </c>
      <c r="D1056" s="229">
        <v>0.98120159088002623</v>
      </c>
      <c r="E1056" s="229">
        <v>3.7846137781440477E-2</v>
      </c>
      <c r="F1056" s="250">
        <v>3</v>
      </c>
      <c r="G1056" s="251">
        <f>(SUM(E1056:E1082)+F1056*E1082)</f>
        <v>0.94935563057287764</v>
      </c>
    </row>
    <row r="1057" spans="1:7" ht="15.6" x14ac:dyDescent="0.3">
      <c r="A1057" s="229" t="s">
        <v>114</v>
      </c>
      <c r="B1057" s="230">
        <v>2025</v>
      </c>
      <c r="C1057" s="229" t="s">
        <v>1222</v>
      </c>
      <c r="D1057" s="229">
        <v>0.97740274394930304</v>
      </c>
      <c r="E1057" s="229">
        <v>3.7014109942530606E-2</v>
      </c>
      <c r="F1057" s="250">
        <v>4</v>
      </c>
      <c r="G1057" s="251">
        <f>(SUM(E1057:E1082)+F1057*E1082)</f>
        <v>0.94106651213413284</v>
      </c>
    </row>
    <row r="1058" spans="1:7" ht="15.6" x14ac:dyDescent="0.3">
      <c r="A1058" s="229" t="s">
        <v>114</v>
      </c>
      <c r="B1058" s="230">
        <v>2026</v>
      </c>
      <c r="C1058" s="229" t="s">
        <v>1223</v>
      </c>
      <c r="D1058" s="229">
        <v>0.9742632725456849</v>
      </c>
      <c r="E1058" s="229">
        <v>3.610963967781998E-2</v>
      </c>
      <c r="F1058" s="250">
        <v>5</v>
      </c>
      <c r="G1058" s="251">
        <f>(SUM(E1058:E1082)+F1058*E1082)</f>
        <v>0.93360942153429771</v>
      </c>
    </row>
    <row r="1059" spans="1:7" ht="15.6" x14ac:dyDescent="0.3">
      <c r="A1059" s="229" t="s">
        <v>114</v>
      </c>
      <c r="B1059" s="230">
        <v>2027</v>
      </c>
      <c r="C1059" s="229" t="s">
        <v>1224</v>
      </c>
      <c r="D1059" s="229">
        <v>0.9713246816908967</v>
      </c>
      <c r="E1059" s="229">
        <v>3.5343803265734199E-2</v>
      </c>
      <c r="F1059" s="250">
        <v>6</v>
      </c>
      <c r="G1059" s="251">
        <f>(SUM(E1059:E1082)+F1059*E1082)</f>
        <v>0.92705680119917344</v>
      </c>
    </row>
    <row r="1060" spans="1:7" ht="15.6" x14ac:dyDescent="0.3">
      <c r="A1060" s="229" t="s">
        <v>114</v>
      </c>
      <c r="B1060" s="230">
        <v>2028</v>
      </c>
      <c r="C1060" s="229" t="s">
        <v>1225</v>
      </c>
      <c r="D1060" s="229">
        <v>0.96860987040549917</v>
      </c>
      <c r="E1060" s="229">
        <v>3.4647982630186765E-2</v>
      </c>
      <c r="F1060" s="250">
        <v>7</v>
      </c>
      <c r="G1060" s="251">
        <f>(SUM(E1060:E1082)+F1060*E1082)</f>
        <v>0.92127001727613478</v>
      </c>
    </row>
    <row r="1061" spans="1:7" ht="15.6" x14ac:dyDescent="0.3">
      <c r="A1061" s="229" t="s">
        <v>114</v>
      </c>
      <c r="B1061" s="230">
        <v>2029</v>
      </c>
      <c r="C1061" s="229" t="s">
        <v>1226</v>
      </c>
      <c r="D1061" s="229">
        <v>0.96612276816790654</v>
      </c>
      <c r="E1061" s="229">
        <v>3.4015083498770554E-2</v>
      </c>
      <c r="F1061" s="250">
        <v>8</v>
      </c>
      <c r="G1061" s="251">
        <f>(SUM(E1061:E1082)+F1061*E1082)</f>
        <v>0.91617905398864352</v>
      </c>
    </row>
    <row r="1062" spans="1:7" ht="15.6" x14ac:dyDescent="0.3">
      <c r="A1062" s="229" t="s">
        <v>114</v>
      </c>
      <c r="B1062" s="230">
        <v>2030</v>
      </c>
      <c r="C1062" s="229" t="s">
        <v>1227</v>
      </c>
      <c r="D1062" s="229">
        <v>0.96385641050695969</v>
      </c>
      <c r="E1062" s="229">
        <v>3.3450525876438632E-2</v>
      </c>
      <c r="F1062" s="250">
        <v>9</v>
      </c>
      <c r="G1062" s="251">
        <f>(SUM(E1062:E1082)+F1062*E1082)</f>
        <v>0.91172098983256855</v>
      </c>
    </row>
    <row r="1063" spans="1:7" ht="15.6" x14ac:dyDescent="0.3">
      <c r="A1063" s="229" t="s">
        <v>114</v>
      </c>
      <c r="B1063" s="230">
        <v>2031</v>
      </c>
      <c r="C1063" s="229" t="s">
        <v>1228</v>
      </c>
      <c r="D1063" s="229">
        <v>0.96180276976168821</v>
      </c>
      <c r="E1063" s="229">
        <v>3.2942075776695945E-2</v>
      </c>
      <c r="F1063" s="250">
        <v>10</v>
      </c>
      <c r="G1063" s="251">
        <f>(SUM(E1063:E1082)+F1063*E1082)</f>
        <v>0.90782748329882557</v>
      </c>
    </row>
    <row r="1064" spans="1:7" ht="15.6" x14ac:dyDescent="0.3">
      <c r="A1064" s="229" t="s">
        <v>114</v>
      </c>
      <c r="B1064" s="230">
        <v>2032</v>
      </c>
      <c r="C1064" s="229" t="s">
        <v>1229</v>
      </c>
      <c r="D1064" s="229">
        <v>0.95994619921944324</v>
      </c>
      <c r="E1064" s="229">
        <v>3.2489566813779382E-2</v>
      </c>
      <c r="F1064" s="250">
        <v>11</v>
      </c>
      <c r="G1064" s="251">
        <f>(SUM(E1064:E1082)+F1064*E1082)</f>
        <v>0.90444242686482523</v>
      </c>
    </row>
    <row r="1065" spans="1:7" ht="15.6" x14ac:dyDescent="0.3">
      <c r="A1065" s="229" t="s">
        <v>114</v>
      </c>
      <c r="B1065" s="230">
        <v>2033</v>
      </c>
      <c r="C1065" s="229" t="s">
        <v>1230</v>
      </c>
      <c r="D1065" s="229">
        <v>0.95827468252375725</v>
      </c>
      <c r="E1065" s="229">
        <v>3.2085593774099939E-2</v>
      </c>
      <c r="F1065" s="250">
        <v>12</v>
      </c>
      <c r="G1065" s="251">
        <f>(SUM(E1065:E1082)+F1065*E1082)</f>
        <v>0.9015098793937415</v>
      </c>
    </row>
    <row r="1066" spans="1:7" ht="15.6" x14ac:dyDescent="0.3">
      <c r="A1066" s="229" t="s">
        <v>114</v>
      </c>
      <c r="B1066" s="230">
        <v>2034</v>
      </c>
      <c r="C1066" s="229" t="s">
        <v>1231</v>
      </c>
      <c r="D1066" s="229">
        <v>0.95677694078846875</v>
      </c>
      <c r="E1066" s="229">
        <v>3.172666623337457E-2</v>
      </c>
      <c r="F1066" s="250">
        <v>13</v>
      </c>
      <c r="G1066" s="251">
        <f>(SUM(E1066:E1082)+F1066*E1082)</f>
        <v>0.89898130496233697</v>
      </c>
    </row>
    <row r="1067" spans="1:7" ht="15.6" x14ac:dyDescent="0.3">
      <c r="A1067" s="229" t="s">
        <v>114</v>
      </c>
      <c r="B1067" s="230">
        <v>2035</v>
      </c>
      <c r="C1067" s="229" t="s">
        <v>1232</v>
      </c>
      <c r="D1067" s="229">
        <v>0.95544219559016663</v>
      </c>
      <c r="E1067" s="229">
        <v>3.1410875185840424E-2</v>
      </c>
      <c r="F1067" s="250">
        <v>14</v>
      </c>
      <c r="G1067" s="251">
        <f>(SUM(E1067:E1082)+F1067*E1082)</f>
        <v>0.89681165807165808</v>
      </c>
    </row>
    <row r="1068" spans="1:7" ht="15.6" x14ac:dyDescent="0.3">
      <c r="A1068" s="229" t="s">
        <v>114</v>
      </c>
      <c r="B1068" s="230">
        <v>2036</v>
      </c>
      <c r="C1068" s="229" t="s">
        <v>1233</v>
      </c>
      <c r="D1068" s="229">
        <v>0.95426001823384687</v>
      </c>
      <c r="E1068" s="229">
        <v>3.1129648136794395E-2</v>
      </c>
      <c r="F1068" s="250">
        <v>15</v>
      </c>
      <c r="G1068" s="251">
        <f>(SUM(E1068:E1082)+F1068*E1082)</f>
        <v>0.89495780222851318</v>
      </c>
    </row>
    <row r="1069" spans="1:7" ht="15.6" x14ac:dyDescent="0.3">
      <c r="A1069" s="229" t="s">
        <v>114</v>
      </c>
      <c r="B1069" s="230">
        <v>2037</v>
      </c>
      <c r="C1069" s="229" t="s">
        <v>1234</v>
      </c>
      <c r="D1069" s="229">
        <v>0.95322568063826496</v>
      </c>
      <c r="E1069" s="229">
        <v>3.0885200294512763E-2</v>
      </c>
      <c r="F1069" s="250">
        <v>16</v>
      </c>
      <c r="G1069" s="251">
        <f>(SUM(E1069:E1082)+F1069*E1082)</f>
        <v>0.89338517343441448</v>
      </c>
    </row>
    <row r="1070" spans="1:7" ht="15.6" x14ac:dyDescent="0.3">
      <c r="A1070" s="229" t="s">
        <v>114</v>
      </c>
      <c r="B1070" s="230">
        <v>2038</v>
      </c>
      <c r="C1070" s="229" t="s">
        <v>1235</v>
      </c>
      <c r="D1070" s="229">
        <v>0.95232468375202384</v>
      </c>
      <c r="E1070" s="229">
        <v>3.0672483238021291E-2</v>
      </c>
      <c r="F1070" s="250">
        <v>17</v>
      </c>
      <c r="G1070" s="251">
        <f>(SUM(E1070:E1082)+F1070*E1082)</f>
        <v>0.89205699248259729</v>
      </c>
    </row>
    <row r="1071" spans="1:7" ht="15.6" x14ac:dyDescent="0.3">
      <c r="A1071" s="229" t="s">
        <v>114</v>
      </c>
      <c r="B1071" s="230">
        <v>2039</v>
      </c>
      <c r="C1071" s="229" t="s">
        <v>1236</v>
      </c>
      <c r="D1071" s="229">
        <v>0.95154763775365858</v>
      </c>
      <c r="E1071" s="229">
        <v>3.0485965245526051E-2</v>
      </c>
      <c r="F1071" s="250">
        <v>18</v>
      </c>
      <c r="G1071" s="251">
        <f>(SUM(E1071:E1082)+F1071*E1082)</f>
        <v>0.8909415285872716</v>
      </c>
    </row>
    <row r="1072" spans="1:7" ht="15.6" x14ac:dyDescent="0.3">
      <c r="A1072" s="229" t="s">
        <v>114</v>
      </c>
      <c r="B1072" s="230">
        <v>2040</v>
      </c>
      <c r="C1072" s="229" t="s">
        <v>1237</v>
      </c>
      <c r="D1072" s="229">
        <v>0.95088352126257225</v>
      </c>
      <c r="E1072" s="229">
        <v>3.0325304673105683E-2</v>
      </c>
      <c r="F1072" s="250">
        <v>19</v>
      </c>
      <c r="G1072" s="251">
        <f>(SUM(E1072:E1082)+F1072*E1082)</f>
        <v>0.89001258268444117</v>
      </c>
    </row>
    <row r="1073" spans="1:7" ht="15.6" x14ac:dyDescent="0.3">
      <c r="A1073" s="229" t="s">
        <v>114</v>
      </c>
      <c r="B1073" s="230">
        <v>2041</v>
      </c>
      <c r="C1073" s="229" t="s">
        <v>1238</v>
      </c>
      <c r="D1073" s="229">
        <v>0.95032453416622642</v>
      </c>
      <c r="E1073" s="229">
        <v>3.0188607266150455E-2</v>
      </c>
      <c r="F1073" s="250">
        <v>20</v>
      </c>
      <c r="G1073" s="251">
        <f>(SUM(E1073:E1082)+F1073*E1082)</f>
        <v>0.8892442973540311</v>
      </c>
    </row>
    <row r="1074" spans="1:7" ht="15.6" x14ac:dyDescent="0.3">
      <c r="A1074" s="229" t="s">
        <v>114</v>
      </c>
      <c r="B1074" s="230">
        <v>2042</v>
      </c>
      <c r="C1074" s="229" t="s">
        <v>1239</v>
      </c>
      <c r="D1074" s="229">
        <v>0.94985444154456233</v>
      </c>
      <c r="E1074" s="229">
        <v>3.007103083279513E-2</v>
      </c>
      <c r="F1074" s="250">
        <v>21</v>
      </c>
      <c r="G1074" s="251">
        <f>(SUM(E1074:E1082)+F1074*E1082)</f>
        <v>0.88861270943057613</v>
      </c>
    </row>
    <row r="1075" spans="1:7" ht="15.6" x14ac:dyDescent="0.3">
      <c r="A1075" s="229" t="s">
        <v>114</v>
      </c>
      <c r="B1075" s="230">
        <v>2043</v>
      </c>
      <c r="C1075" s="229" t="s">
        <v>1240</v>
      </c>
      <c r="D1075" s="229">
        <v>0.94946546892017925</v>
      </c>
      <c r="E1075" s="229">
        <v>2.9968513719872879E-2</v>
      </c>
      <c r="F1075" s="250">
        <v>22</v>
      </c>
      <c r="G1075" s="251">
        <f>(SUM(E1075:E1082)+F1075*E1082)</f>
        <v>0.88809869794047658</v>
      </c>
    </row>
    <row r="1076" spans="1:7" ht="15.6" x14ac:dyDescent="0.3">
      <c r="A1076" s="229" t="s">
        <v>114</v>
      </c>
      <c r="B1076" s="230">
        <v>2044</v>
      </c>
      <c r="C1076" s="229" t="s">
        <v>1241</v>
      </c>
      <c r="D1076" s="229">
        <v>0.94914461054485944</v>
      </c>
      <c r="E1076" s="229">
        <v>2.9880887118719092E-2</v>
      </c>
      <c r="F1076" s="250">
        <v>23</v>
      </c>
      <c r="G1076" s="251">
        <f>(SUM(E1076:E1082)+F1076*E1082)</f>
        <v>0.88768720356329933</v>
      </c>
    </row>
    <row r="1077" spans="1:7" ht="15.6" x14ac:dyDescent="0.3">
      <c r="A1077" s="229" t="s">
        <v>114</v>
      </c>
      <c r="B1077" s="230">
        <v>2045</v>
      </c>
      <c r="C1077" s="229" t="s">
        <v>1242</v>
      </c>
      <c r="D1077" s="229">
        <v>0.94888170040472453</v>
      </c>
      <c r="E1077" s="229">
        <v>2.9803723296497681E-2</v>
      </c>
      <c r="F1077" s="250">
        <v>24</v>
      </c>
      <c r="G1077" s="251">
        <f>(SUM(E1077:E1082)+F1077*E1082)</f>
        <v>0.88736333578727589</v>
      </c>
    </row>
    <row r="1078" spans="1:7" ht="15.6" x14ac:dyDescent="0.3">
      <c r="A1078" s="229" t="s">
        <v>114</v>
      </c>
      <c r="B1078" s="230">
        <v>2046</v>
      </c>
      <c r="C1078" s="229" t="s">
        <v>1243</v>
      </c>
      <c r="D1078" s="229">
        <v>0.94866666788782794</v>
      </c>
      <c r="E1078" s="229">
        <v>2.9735395881444776E-2</v>
      </c>
      <c r="F1078" s="250">
        <v>25</v>
      </c>
      <c r="G1078" s="251">
        <f>(SUM(E1078:E1082)+F1078*E1082)</f>
        <v>0.88711663183347378</v>
      </c>
    </row>
    <row r="1079" spans="1:7" ht="15.6" x14ac:dyDescent="0.3">
      <c r="A1079" s="229" t="s">
        <v>114</v>
      </c>
      <c r="B1079" s="230">
        <v>2047</v>
      </c>
      <c r="C1079" s="229" t="s">
        <v>1244</v>
      </c>
      <c r="D1079" s="229">
        <v>0.94849464109095138</v>
      </c>
      <c r="E1079" s="229">
        <v>2.9679673429815163E-2</v>
      </c>
      <c r="F1079" s="250">
        <v>26</v>
      </c>
      <c r="G1079" s="251">
        <f>(SUM(E1079:E1082)+F1079*E1082)</f>
        <v>0.88693825529472448</v>
      </c>
    </row>
    <row r="1080" spans="1:7" ht="15.6" x14ac:dyDescent="0.3">
      <c r="A1080" s="229" t="s">
        <v>114</v>
      </c>
      <c r="B1080" s="230">
        <v>2048</v>
      </c>
      <c r="C1080" s="229" t="s">
        <v>1245</v>
      </c>
      <c r="D1080" s="229">
        <v>0.94835584678324947</v>
      </c>
      <c r="E1080" s="229">
        <v>2.9629813055938169E-2</v>
      </c>
      <c r="F1080" s="250">
        <v>27</v>
      </c>
      <c r="G1080" s="251">
        <f>(SUM(E1080:E1082)+F1080*E1082)</f>
        <v>0.88681560120760494</v>
      </c>
    </row>
    <row r="1081" spans="1:7" ht="15.6" x14ac:dyDescent="0.3">
      <c r="A1081" s="229" t="s">
        <v>114</v>
      </c>
      <c r="B1081" s="230">
        <v>2049</v>
      </c>
      <c r="C1081" s="229" t="s">
        <v>1246</v>
      </c>
      <c r="D1081" s="229">
        <v>0.9482439034883906</v>
      </c>
      <c r="E1081" s="229">
        <v>2.9589246556190357E-2</v>
      </c>
      <c r="F1081" s="250">
        <v>28</v>
      </c>
      <c r="G1081" s="251">
        <f>(SUM(E1081:E1082)+F1081*E1082)</f>
        <v>0.88674280749436241</v>
      </c>
    </row>
    <row r="1082" spans="1:7" ht="15.6" x14ac:dyDescent="0.3">
      <c r="A1082" s="229" t="s">
        <v>114</v>
      </c>
      <c r="B1082" s="230">
        <v>2050</v>
      </c>
      <c r="C1082" s="229" t="s">
        <v>1247</v>
      </c>
      <c r="D1082" s="229">
        <v>0.94815470614256403</v>
      </c>
      <c r="E1082" s="229">
        <v>2.9557019342695588E-2</v>
      </c>
      <c r="F1082" s="250">
        <v>29</v>
      </c>
      <c r="G1082" s="251">
        <f>(SUM(E1082:E1082)+F1082*E1082)</f>
        <v>0.88671058028086769</v>
      </c>
    </row>
    <row r="1083" spans="1:7" ht="15.6" x14ac:dyDescent="0.3">
      <c r="A1083" s="229" t="s">
        <v>115</v>
      </c>
      <c r="B1083" s="230">
        <v>2017</v>
      </c>
      <c r="C1083" s="229" t="s">
        <v>1248</v>
      </c>
      <c r="D1083" s="229">
        <v>0.99677816940548414</v>
      </c>
      <c r="E1083" s="229">
        <v>4.4112569801788688E-2</v>
      </c>
      <c r="F1083" s="252">
        <v>0</v>
      </c>
      <c r="G1083" s="251">
        <f>(SUM(E1083:E1112))</f>
        <v>0.99869829079459493</v>
      </c>
    </row>
    <row r="1084" spans="1:7" ht="15.6" x14ac:dyDescent="0.3">
      <c r="A1084" s="229" t="s">
        <v>115</v>
      </c>
      <c r="B1084" s="230">
        <v>2018</v>
      </c>
      <c r="C1084" s="229" t="s">
        <v>1249</v>
      </c>
      <c r="D1084" s="229">
        <v>0.9956015417485008</v>
      </c>
      <c r="E1084" s="229">
        <v>4.3015336416927591E-2</v>
      </c>
      <c r="F1084" s="250">
        <v>0</v>
      </c>
      <c r="G1084" s="251">
        <f>(SUM(E1084:E1113))</f>
        <v>0.98300807479507035</v>
      </c>
    </row>
    <row r="1085" spans="1:7" ht="15.6" x14ac:dyDescent="0.3">
      <c r="A1085" s="229" t="s">
        <v>115</v>
      </c>
      <c r="B1085" s="230">
        <v>2019</v>
      </c>
      <c r="C1085" s="229" t="s">
        <v>1250</v>
      </c>
      <c r="D1085" s="229">
        <v>0.99432641167274638</v>
      </c>
      <c r="E1085" s="229">
        <v>4.1799062783319844E-2</v>
      </c>
      <c r="F1085" s="250">
        <v>0</v>
      </c>
      <c r="G1085" s="251">
        <f>(SUM(E1085:E1114))</f>
        <v>0.96835827649759332</v>
      </c>
    </row>
    <row r="1086" spans="1:7" ht="15.6" x14ac:dyDescent="0.3">
      <c r="A1086" s="229" t="s">
        <v>115</v>
      </c>
      <c r="B1086" s="230">
        <v>2020</v>
      </c>
      <c r="C1086" s="229" t="s">
        <v>1251</v>
      </c>
      <c r="D1086" s="229">
        <v>0.99270036182190791</v>
      </c>
      <c r="E1086" s="229">
        <v>4.0618259065777276E-2</v>
      </c>
      <c r="F1086" s="250">
        <v>0</v>
      </c>
      <c r="G1086" s="251">
        <f>(SUM(E1086:E1115))</f>
        <v>0.95487737439328679</v>
      </c>
    </row>
    <row r="1087" spans="1:7" ht="15.6" x14ac:dyDescent="0.3">
      <c r="A1087" s="229" t="s">
        <v>115</v>
      </c>
      <c r="B1087" s="230">
        <v>2021</v>
      </c>
      <c r="C1087" s="229" t="s">
        <v>1252</v>
      </c>
      <c r="D1087" s="229">
        <v>0.99065301918639015</v>
      </c>
      <c r="E1087" s="229">
        <v>3.9501401865218166E-2</v>
      </c>
      <c r="F1087" s="250">
        <v>0</v>
      </c>
      <c r="G1087" s="251">
        <f>(SUM(E1087:E1116))</f>
        <v>0.94253546734659643</v>
      </c>
    </row>
    <row r="1088" spans="1:7" ht="15.6" x14ac:dyDescent="0.3">
      <c r="A1088" s="229" t="s">
        <v>115</v>
      </c>
      <c r="B1088" s="230">
        <v>2022</v>
      </c>
      <c r="C1088" s="229" t="s">
        <v>1253</v>
      </c>
      <c r="D1088" s="229">
        <v>0.98815865142574577</v>
      </c>
      <c r="E1088" s="229">
        <v>3.8454757859840635E-2</v>
      </c>
      <c r="F1088" s="250">
        <v>1</v>
      </c>
      <c r="G1088" s="251">
        <f>(SUM(E1088:E1116)+F1088*E1116)</f>
        <v>0.93131041750046539</v>
      </c>
    </row>
    <row r="1089" spans="1:7" ht="15.6" x14ac:dyDescent="0.3">
      <c r="A1089" s="229" t="s">
        <v>115</v>
      </c>
      <c r="B1089" s="230">
        <v>2023</v>
      </c>
      <c r="C1089" s="229" t="s">
        <v>1254</v>
      </c>
      <c r="D1089" s="229">
        <v>0.9852506275925994</v>
      </c>
      <c r="E1089" s="229">
        <v>3.7475535415040347E-2</v>
      </c>
      <c r="F1089" s="250">
        <v>2</v>
      </c>
      <c r="G1089" s="251">
        <f>(SUM(E1089:E1116)+F1089*E1116)</f>
        <v>0.92113201165971181</v>
      </c>
    </row>
    <row r="1090" spans="1:7" ht="15.6" x14ac:dyDescent="0.3">
      <c r="A1090" s="229" t="s">
        <v>115</v>
      </c>
      <c r="B1090" s="230">
        <v>2024</v>
      </c>
      <c r="C1090" s="229" t="s">
        <v>1255</v>
      </c>
      <c r="D1090" s="229">
        <v>0.9819462824318278</v>
      </c>
      <c r="E1090" s="229">
        <v>3.6565544038184024E-2</v>
      </c>
      <c r="F1090" s="250">
        <v>3</v>
      </c>
      <c r="G1090" s="251">
        <f>(SUM(E1090:E1116)+F1090*E1116)</f>
        <v>0.91193282826375843</v>
      </c>
    </row>
    <row r="1091" spans="1:7" ht="15.6" x14ac:dyDescent="0.3">
      <c r="A1091" s="229" t="s">
        <v>115</v>
      </c>
      <c r="B1091" s="230">
        <v>2025</v>
      </c>
      <c r="C1091" s="229" t="s">
        <v>1256</v>
      </c>
      <c r="D1091" s="229">
        <v>0.97826639684586147</v>
      </c>
      <c r="E1091" s="229">
        <v>3.5730382126554508E-2</v>
      </c>
      <c r="F1091" s="250">
        <v>4</v>
      </c>
      <c r="G1091" s="251">
        <f>(SUM(E1091:E1116)+F1091*E1116)</f>
        <v>0.90364363624466137</v>
      </c>
    </row>
    <row r="1092" spans="1:7" ht="15.6" x14ac:dyDescent="0.3">
      <c r="A1092" s="229" t="s">
        <v>115</v>
      </c>
      <c r="B1092" s="230">
        <v>2026</v>
      </c>
      <c r="C1092" s="229" t="s">
        <v>1257</v>
      </c>
      <c r="D1092" s="229">
        <v>0.97521337509767558</v>
      </c>
      <c r="E1092" s="229">
        <v>3.490848258453412E-2</v>
      </c>
      <c r="F1092" s="250">
        <v>5</v>
      </c>
      <c r="G1092" s="251">
        <f>(SUM(E1092:E1116)+F1092*E1116)</f>
        <v>0.89618960613719389</v>
      </c>
    </row>
    <row r="1093" spans="1:7" ht="15.6" x14ac:dyDescent="0.3">
      <c r="A1093" s="229" t="s">
        <v>115</v>
      </c>
      <c r="B1093" s="230">
        <v>2027</v>
      </c>
      <c r="C1093" s="229" t="s">
        <v>1258</v>
      </c>
      <c r="D1093" s="229">
        <v>0.97235693267860057</v>
      </c>
      <c r="E1093" s="229">
        <v>3.4138505148426562E-2</v>
      </c>
      <c r="F1093" s="250">
        <v>6</v>
      </c>
      <c r="G1093" s="251">
        <f>(SUM(E1093:E1116)+F1093*E1116)</f>
        <v>0.88955747557174691</v>
      </c>
    </row>
    <row r="1094" spans="1:7" ht="15.6" x14ac:dyDescent="0.3">
      <c r="A1094" s="229" t="s">
        <v>115</v>
      </c>
      <c r="B1094" s="230">
        <v>2028</v>
      </c>
      <c r="C1094" s="229" t="s">
        <v>1259</v>
      </c>
      <c r="D1094" s="229">
        <v>0.96971205016401152</v>
      </c>
      <c r="E1094" s="229">
        <v>3.3436966511803078E-2</v>
      </c>
      <c r="F1094" s="250">
        <v>7</v>
      </c>
      <c r="G1094" s="251">
        <f>(SUM(E1094:E1116)+F1094*E1116)</f>
        <v>0.88369532244240734</v>
      </c>
    </row>
    <row r="1095" spans="1:7" ht="15.6" x14ac:dyDescent="0.3">
      <c r="A1095" s="229" t="s">
        <v>115</v>
      </c>
      <c r="B1095" s="230">
        <v>2029</v>
      </c>
      <c r="C1095" s="229" t="s">
        <v>1260</v>
      </c>
      <c r="D1095" s="229">
        <v>0.96727973899032871</v>
      </c>
      <c r="E1095" s="229">
        <v>3.2796161319106502E-2</v>
      </c>
      <c r="F1095" s="250">
        <v>8</v>
      </c>
      <c r="G1095" s="251">
        <f>(SUM(E1095:E1116)+F1095*E1116)</f>
        <v>0.87853470794969124</v>
      </c>
    </row>
    <row r="1096" spans="1:7" ht="15.6" x14ac:dyDescent="0.3">
      <c r="A1096" s="229" t="s">
        <v>115</v>
      </c>
      <c r="B1096" s="230">
        <v>2030</v>
      </c>
      <c r="C1096" s="229" t="s">
        <v>1261</v>
      </c>
      <c r="D1096" s="229">
        <v>0.96505796059036464</v>
      </c>
      <c r="E1096" s="229">
        <v>3.2222105585488998E-2</v>
      </c>
      <c r="F1096" s="250">
        <v>9</v>
      </c>
      <c r="G1096" s="251">
        <f>(SUM(E1096:E1116)+F1096*E1116)</f>
        <v>0.87401489864967163</v>
      </c>
    </row>
    <row r="1097" spans="1:7" ht="15.6" x14ac:dyDescent="0.3">
      <c r="A1097" s="229" t="s">
        <v>115</v>
      </c>
      <c r="B1097" s="230">
        <v>2031</v>
      </c>
      <c r="C1097" s="229" t="s">
        <v>1262</v>
      </c>
      <c r="D1097" s="229">
        <v>0.96303991517879006</v>
      </c>
      <c r="E1097" s="229">
        <v>3.1704019450651377E-2</v>
      </c>
      <c r="F1097" s="250">
        <v>10</v>
      </c>
      <c r="G1097" s="251">
        <f>(SUM(E1097:E1116)+F1097*E1116)</f>
        <v>0.87006914508326971</v>
      </c>
    </row>
    <row r="1098" spans="1:7" ht="15.6" x14ac:dyDescent="0.3">
      <c r="A1098" s="229" t="s">
        <v>115</v>
      </c>
      <c r="B1098" s="230">
        <v>2032</v>
      </c>
      <c r="C1098" s="229" t="s">
        <v>1263</v>
      </c>
      <c r="D1098" s="229">
        <v>0.96122030891482435</v>
      </c>
      <c r="E1098" s="229">
        <v>3.1245048398379313E-2</v>
      </c>
      <c r="F1098" s="250">
        <v>11</v>
      </c>
      <c r="G1098" s="251">
        <f>(SUM(E1098:E1116)+F1098*E1116)</f>
        <v>0.86664147765170552</v>
      </c>
    </row>
    <row r="1099" spans="1:7" ht="15.6" x14ac:dyDescent="0.3">
      <c r="A1099" s="229" t="s">
        <v>115</v>
      </c>
      <c r="B1099" s="230">
        <v>2033</v>
      </c>
      <c r="C1099" s="229" t="s">
        <v>1264</v>
      </c>
      <c r="D1099" s="229">
        <v>0.95958837772782035</v>
      </c>
      <c r="E1099" s="229">
        <v>3.0836950213931916E-2</v>
      </c>
      <c r="F1099" s="250">
        <v>12</v>
      </c>
      <c r="G1099" s="251">
        <f>(SUM(E1099:E1116)+F1099*E1116)</f>
        <v>0.8636727812724132</v>
      </c>
    </row>
    <row r="1100" spans="1:7" ht="15.6" x14ac:dyDescent="0.3">
      <c r="A1100" s="229" t="s">
        <v>115</v>
      </c>
      <c r="B1100" s="230">
        <v>2034</v>
      </c>
      <c r="C1100" s="229" t="s">
        <v>1265</v>
      </c>
      <c r="D1100" s="229">
        <v>0.95813145046385872</v>
      </c>
      <c r="E1100" s="229">
        <v>3.0474441069168783E-2</v>
      </c>
      <c r="F1100" s="250">
        <v>13</v>
      </c>
      <c r="G1100" s="251">
        <f>(SUM(E1100:E1116)+F1100*E1116)</f>
        <v>0.86111218307756821</v>
      </c>
    </row>
    <row r="1101" spans="1:7" ht="15.6" x14ac:dyDescent="0.3">
      <c r="A1101" s="229" t="s">
        <v>115</v>
      </c>
      <c r="B1101" s="230">
        <v>2035</v>
      </c>
      <c r="C1101" s="229" t="s">
        <v>1266</v>
      </c>
      <c r="D1101" s="229">
        <v>0.95684149198979829</v>
      </c>
      <c r="E1101" s="229">
        <v>3.0158580742452038E-2</v>
      </c>
      <c r="F1101" s="250">
        <v>14</v>
      </c>
      <c r="G1101" s="251">
        <f>(SUM(E1101:E1116)+F1101*E1116)</f>
        <v>0.85891409402748642</v>
      </c>
    </row>
    <row r="1102" spans="1:7" ht="15.6" x14ac:dyDescent="0.3">
      <c r="A1102" s="229" t="s">
        <v>115</v>
      </c>
      <c r="B1102" s="230">
        <v>2036</v>
      </c>
      <c r="C1102" s="229" t="s">
        <v>1267</v>
      </c>
      <c r="D1102" s="229">
        <v>0.95570770301036734</v>
      </c>
      <c r="E1102" s="229">
        <v>2.9880928651155485E-2</v>
      </c>
      <c r="F1102" s="250">
        <v>15</v>
      </c>
      <c r="G1102" s="251">
        <f>(SUM(E1102:E1116)+F1102*E1116)</f>
        <v>0.85703186530412134</v>
      </c>
    </row>
    <row r="1103" spans="1:7" ht="15.6" x14ac:dyDescent="0.3">
      <c r="A1103" s="229" t="s">
        <v>115</v>
      </c>
      <c r="B1103" s="230">
        <v>2037</v>
      </c>
      <c r="C1103" s="229" t="s">
        <v>1268</v>
      </c>
      <c r="D1103" s="229">
        <v>0.95472002642578468</v>
      </c>
      <c r="E1103" s="229">
        <v>2.9639477236369328E-2</v>
      </c>
      <c r="F1103" s="250">
        <v>16</v>
      </c>
      <c r="G1103" s="251">
        <f>(SUM(E1103:E1116)+F1103*E1116)</f>
        <v>0.85542728867205287</v>
      </c>
    </row>
    <row r="1104" spans="1:7" ht="15.6" x14ac:dyDescent="0.3">
      <c r="A1104" s="229" t="s">
        <v>115</v>
      </c>
      <c r="B1104" s="230">
        <v>2038</v>
      </c>
      <c r="C1104" s="229" t="s">
        <v>1269</v>
      </c>
      <c r="D1104" s="229">
        <v>0.95386410951117684</v>
      </c>
      <c r="E1104" s="229">
        <v>2.9431248599142316E-2</v>
      </c>
      <c r="F1104" s="250">
        <v>17</v>
      </c>
      <c r="G1104" s="251">
        <f>(SUM(E1104:E1116)+F1104*E1116)</f>
        <v>0.85406416345477054</v>
      </c>
    </row>
    <row r="1105" spans="1:7" ht="15.6" x14ac:dyDescent="0.3">
      <c r="A1105" s="229" t="s">
        <v>115</v>
      </c>
      <c r="B1105" s="230">
        <v>2039</v>
      </c>
      <c r="C1105" s="229" t="s">
        <v>1270</v>
      </c>
      <c r="D1105" s="229">
        <v>0.95312773365337411</v>
      </c>
      <c r="E1105" s="229">
        <v>2.9248764825367778E-2</v>
      </c>
      <c r="F1105" s="250">
        <v>18</v>
      </c>
      <c r="G1105" s="251">
        <f>(SUM(E1105:E1116)+F1105*E1116)</f>
        <v>0.85290926687471535</v>
      </c>
    </row>
    <row r="1106" spans="1:7" ht="15.6" x14ac:dyDescent="0.3">
      <c r="A1106" s="229" t="s">
        <v>115</v>
      </c>
      <c r="B1106" s="230">
        <v>2040</v>
      </c>
      <c r="C1106" s="229" t="s">
        <v>1271</v>
      </c>
      <c r="D1106" s="229">
        <v>0.95249774836318879</v>
      </c>
      <c r="E1106" s="229">
        <v>2.909070410025566E-2</v>
      </c>
      <c r="F1106" s="250">
        <v>19</v>
      </c>
      <c r="G1106" s="251">
        <f>(SUM(E1106:E1116)+F1106*E1116)</f>
        <v>0.85193685406843467</v>
      </c>
    </row>
    <row r="1107" spans="1:7" ht="15.6" x14ac:dyDescent="0.3">
      <c r="A1107" s="229" t="s">
        <v>115</v>
      </c>
      <c r="B1107" s="230">
        <v>2041</v>
      </c>
      <c r="C1107" s="229" t="s">
        <v>1272</v>
      </c>
      <c r="D1107" s="229">
        <v>0.95196573222406966</v>
      </c>
      <c r="E1107" s="229">
        <v>2.8955904767465131E-2</v>
      </c>
      <c r="F1107" s="250">
        <v>20</v>
      </c>
      <c r="G1107" s="251">
        <f>(SUM(E1107:E1116)+F1107*E1116)</f>
        <v>0.85112250198726591</v>
      </c>
    </row>
    <row r="1108" spans="1:7" ht="15.6" x14ac:dyDescent="0.3">
      <c r="A1108" s="229" t="s">
        <v>115</v>
      </c>
      <c r="B1108" s="230">
        <v>2042</v>
      </c>
      <c r="C1108" s="229" t="s">
        <v>1273</v>
      </c>
      <c r="D1108" s="229">
        <v>0.95151432088846477</v>
      </c>
      <c r="E1108" s="229">
        <v>2.8838026258961019E-2</v>
      </c>
      <c r="F1108" s="250">
        <v>21</v>
      </c>
      <c r="G1108" s="251">
        <f>(SUM(E1108:E1116)+F1108*E1116)</f>
        <v>0.85044294923888775</v>
      </c>
    </row>
    <row r="1109" spans="1:7" ht="15.6" x14ac:dyDescent="0.3">
      <c r="A1109" s="229" t="s">
        <v>115</v>
      </c>
      <c r="B1109" s="230">
        <v>2043</v>
      </c>
      <c r="C1109" s="229" t="s">
        <v>1274</v>
      </c>
      <c r="D1109" s="229">
        <v>0.95113535533745153</v>
      </c>
      <c r="E1109" s="229">
        <v>2.8733390172611513E-2</v>
      </c>
      <c r="F1109" s="250">
        <v>22</v>
      </c>
      <c r="G1109" s="251">
        <f>(SUM(E1109:E1116)+F1109*E1116)</f>
        <v>0.84988127499901378</v>
      </c>
    </row>
    <row r="1110" spans="1:7" ht="15.6" x14ac:dyDescent="0.3">
      <c r="A1110" s="229" t="s">
        <v>115</v>
      </c>
      <c r="B1110" s="230">
        <v>2044</v>
      </c>
      <c r="C1110" s="229" t="s">
        <v>1275</v>
      </c>
      <c r="D1110" s="229">
        <v>0.95081593475021353</v>
      </c>
      <c r="E1110" s="229">
        <v>2.8641472350035807E-2</v>
      </c>
      <c r="F1110" s="250">
        <v>23</v>
      </c>
      <c r="G1110" s="251">
        <f>(SUM(E1110:E1116)+F1110*E1116)</f>
        <v>0.8494242368454894</v>
      </c>
    </row>
    <row r="1111" spans="1:7" ht="15.6" x14ac:dyDescent="0.3">
      <c r="A1111" s="229" t="s">
        <v>115</v>
      </c>
      <c r="B1111" s="230">
        <v>2045</v>
      </c>
      <c r="C1111" s="229" t="s">
        <v>1276</v>
      </c>
      <c r="D1111" s="229">
        <v>0.9505487419446329</v>
      </c>
      <c r="E1111" s="229">
        <v>2.855882298416099E-2</v>
      </c>
      <c r="F1111" s="250">
        <v>24</v>
      </c>
      <c r="G1111" s="251">
        <f>(SUM(E1111:E1116)+F1111*E1116)</f>
        <v>0.84905911651454047</v>
      </c>
    </row>
    <row r="1112" spans="1:7" ht="15.6" x14ac:dyDescent="0.3">
      <c r="A1112" s="229" t="s">
        <v>115</v>
      </c>
      <c r="B1112" s="230">
        <v>2046</v>
      </c>
      <c r="C1112" s="229" t="s">
        <v>1277</v>
      </c>
      <c r="D1112" s="229">
        <v>0.9503254536313096</v>
      </c>
      <c r="E1112" s="229">
        <v>2.8485440452476224E-2</v>
      </c>
      <c r="F1112" s="250">
        <v>25</v>
      </c>
      <c r="G1112" s="251">
        <f>(SUM(E1112:E1116)+F1112*E1116)</f>
        <v>0.84877664554946652</v>
      </c>
    </row>
    <row r="1113" spans="1:7" ht="15.6" x14ac:dyDescent="0.3">
      <c r="A1113" s="229" t="s">
        <v>115</v>
      </c>
      <c r="B1113" s="230">
        <v>2047</v>
      </c>
      <c r="C1113" s="229" t="s">
        <v>1278</v>
      </c>
      <c r="D1113" s="229">
        <v>0.95013982269134878</v>
      </c>
      <c r="E1113" s="229">
        <v>2.8422353802264214E-2</v>
      </c>
      <c r="F1113" s="250">
        <v>26</v>
      </c>
      <c r="G1113" s="251">
        <f>(SUM(E1113:E1116)+F1113*E1116)</f>
        <v>0.84856755711607734</v>
      </c>
    </row>
    <row r="1114" spans="1:7" ht="15.6" x14ac:dyDescent="0.3">
      <c r="A1114" s="229" t="s">
        <v>115</v>
      </c>
      <c r="B1114" s="230">
        <v>2048</v>
      </c>
      <c r="C1114" s="229" t="s">
        <v>1279</v>
      </c>
      <c r="D1114" s="229">
        <v>0.9499847214209588</v>
      </c>
      <c r="E1114" s="229">
        <v>2.8365538119450421E-2</v>
      </c>
      <c r="F1114" s="250">
        <v>27</v>
      </c>
      <c r="G1114" s="251">
        <f>(SUM(E1114:E1116)+F1114*E1116)</f>
        <v>0.8484215553329002</v>
      </c>
    </row>
    <row r="1115" spans="1:7" ht="15.6" x14ac:dyDescent="0.3">
      <c r="A1115" s="229" t="s">
        <v>115</v>
      </c>
      <c r="B1115" s="230">
        <v>2049</v>
      </c>
      <c r="C1115" s="229" t="s">
        <v>1280</v>
      </c>
      <c r="D1115" s="229">
        <v>0.94985422451196544</v>
      </c>
      <c r="E1115" s="229">
        <v>2.8318160679013292E-2</v>
      </c>
      <c r="F1115" s="250">
        <v>28</v>
      </c>
      <c r="G1115" s="251">
        <f>(SUM(E1115:E1116)+F1115*E1116)</f>
        <v>0.84833236923253674</v>
      </c>
    </row>
    <row r="1116" spans="1:7" ht="15.6" x14ac:dyDescent="0.3">
      <c r="A1116" s="229" t="s">
        <v>115</v>
      </c>
      <c r="B1116" s="230">
        <v>2050</v>
      </c>
      <c r="C1116" s="229" t="s">
        <v>1281</v>
      </c>
      <c r="D1116" s="229">
        <v>0.94974323514349557</v>
      </c>
      <c r="E1116" s="229">
        <v>2.8276352019087014E-2</v>
      </c>
      <c r="F1116" s="250">
        <v>29</v>
      </c>
      <c r="G1116" s="251">
        <f>(SUM(E1116:E1116)+F1116*E1116)</f>
        <v>0.84829056057261032</v>
      </c>
    </row>
    <row r="1117" spans="1:7" ht="15.6" x14ac:dyDescent="0.3">
      <c r="A1117" s="229" t="s">
        <v>116</v>
      </c>
      <c r="B1117" s="230">
        <v>2017</v>
      </c>
      <c r="C1117" s="229" t="s">
        <v>1282</v>
      </c>
      <c r="D1117" s="229">
        <v>0.99487985049936334</v>
      </c>
      <c r="E1117" s="229">
        <v>4.0879477167176229E-2</v>
      </c>
      <c r="F1117" s="252">
        <v>0</v>
      </c>
      <c r="G1117" s="251">
        <f>(SUM(E1117:E1146))</f>
        <v>0.92865300514229077</v>
      </c>
    </row>
    <row r="1118" spans="1:7" ht="15.6" x14ac:dyDescent="0.3">
      <c r="A1118" s="229" t="s">
        <v>116</v>
      </c>
      <c r="B1118" s="230">
        <v>2018</v>
      </c>
      <c r="C1118" s="229" t="s">
        <v>1283</v>
      </c>
      <c r="D1118" s="229">
        <v>0.99358665704596894</v>
      </c>
      <c r="E1118" s="229">
        <v>3.9789468713426139E-2</v>
      </c>
      <c r="F1118" s="250">
        <v>0</v>
      </c>
      <c r="G1118" s="251">
        <f>(SUM(E1118:E1147))</f>
        <v>0.91474058242052736</v>
      </c>
    </row>
    <row r="1119" spans="1:7" ht="15.6" x14ac:dyDescent="0.3">
      <c r="A1119" s="229" t="s">
        <v>116</v>
      </c>
      <c r="B1119" s="230">
        <v>2019</v>
      </c>
      <c r="C1119" s="229" t="s">
        <v>1284</v>
      </c>
      <c r="D1119" s="229">
        <v>0.99222401958808926</v>
      </c>
      <c r="E1119" s="229">
        <v>3.8670100590269527E-2</v>
      </c>
      <c r="F1119" s="250">
        <v>0</v>
      </c>
      <c r="G1119" s="251">
        <f>(SUM(E1119:E1148))</f>
        <v>0.90189350199990448</v>
      </c>
    </row>
    <row r="1120" spans="1:7" ht="15.6" x14ac:dyDescent="0.3">
      <c r="A1120" s="229" t="s">
        <v>116</v>
      </c>
      <c r="B1120" s="230">
        <v>2020</v>
      </c>
      <c r="C1120" s="229" t="s">
        <v>1285</v>
      </c>
      <c r="D1120" s="229">
        <v>0.99052296457088629</v>
      </c>
      <c r="E1120" s="229">
        <v>3.7534339079016134E-2</v>
      </c>
      <c r="F1120" s="250">
        <v>0</v>
      </c>
      <c r="G1120" s="251">
        <f>(SUM(E1120:E1149))</f>
        <v>0.89014681760069736</v>
      </c>
    </row>
    <row r="1121" spans="1:7" ht="15.6" x14ac:dyDescent="0.3">
      <c r="A1121" s="229" t="s">
        <v>116</v>
      </c>
      <c r="B1121" s="230">
        <v>2021</v>
      </c>
      <c r="C1121" s="229" t="s">
        <v>1286</v>
      </c>
      <c r="D1121" s="229">
        <v>0.98838918573931778</v>
      </c>
      <c r="E1121" s="229">
        <v>3.6469330390643317E-2</v>
      </c>
      <c r="F1121" s="250">
        <v>0</v>
      </c>
      <c r="G1121" s="251">
        <f>(SUM(E1121:E1150))</f>
        <v>0.87952109364754327</v>
      </c>
    </row>
    <row r="1122" spans="1:7" ht="15.6" x14ac:dyDescent="0.3">
      <c r="A1122" s="229" t="s">
        <v>116</v>
      </c>
      <c r="B1122" s="230">
        <v>2022</v>
      </c>
      <c r="C1122" s="229" t="s">
        <v>1287</v>
      </c>
      <c r="D1122" s="229">
        <v>0.98580649344352556</v>
      </c>
      <c r="E1122" s="229">
        <v>3.5484652637703347E-2</v>
      </c>
      <c r="F1122" s="250">
        <v>1</v>
      </c>
      <c r="G1122" s="251">
        <f>(SUM(E1122:E1150)+F1122*E1150)</f>
        <v>0.86996037838276197</v>
      </c>
    </row>
    <row r="1123" spans="1:7" ht="15.6" x14ac:dyDescent="0.3">
      <c r="A1123" s="229" t="s">
        <v>116</v>
      </c>
      <c r="B1123" s="230">
        <v>2023</v>
      </c>
      <c r="C1123" s="229" t="s">
        <v>1288</v>
      </c>
      <c r="D1123" s="229">
        <v>0.98279483667481948</v>
      </c>
      <c r="E1123" s="229">
        <v>3.4564989212275875E-2</v>
      </c>
      <c r="F1123" s="250">
        <v>2</v>
      </c>
      <c r="G1123" s="251">
        <f>(SUM(E1123:E1150)+F1123*E1150)</f>
        <v>0.86138434087092075</v>
      </c>
    </row>
    <row r="1124" spans="1:7" ht="15.6" x14ac:dyDescent="0.3">
      <c r="A1124" s="229" t="s">
        <v>116</v>
      </c>
      <c r="B1124" s="230">
        <v>2024</v>
      </c>
      <c r="C1124" s="229" t="s">
        <v>1289</v>
      </c>
      <c r="D1124" s="229">
        <v>0.97937397623951994</v>
      </c>
      <c r="E1124" s="229">
        <v>3.3715932915350751E-2</v>
      </c>
      <c r="F1124" s="250">
        <v>3</v>
      </c>
      <c r="G1124" s="251">
        <f>(SUM(E1124:E1150)+F1124*E1150)</f>
        <v>0.85372796678450702</v>
      </c>
    </row>
    <row r="1125" spans="1:7" ht="15.6" x14ac:dyDescent="0.3">
      <c r="A1125" s="229" t="s">
        <v>116</v>
      </c>
      <c r="B1125" s="230">
        <v>2025</v>
      </c>
      <c r="C1125" s="229" t="s">
        <v>1290</v>
      </c>
      <c r="D1125" s="229">
        <v>0.97555596725167315</v>
      </c>
      <c r="E1125" s="229">
        <v>3.2932278020693935E-2</v>
      </c>
      <c r="F1125" s="250">
        <v>4</v>
      </c>
      <c r="G1125" s="251">
        <f>(SUM(E1125:E1150)+F1125*E1150)</f>
        <v>0.8469206489950184</v>
      </c>
    </row>
    <row r="1126" spans="1:7" ht="15.6" x14ac:dyDescent="0.3">
      <c r="A1126" s="229" t="s">
        <v>116</v>
      </c>
      <c r="B1126" s="230">
        <v>2026</v>
      </c>
      <c r="C1126" s="229" t="s">
        <v>1291</v>
      </c>
      <c r="D1126" s="229">
        <v>0.9724611971562338</v>
      </c>
      <c r="E1126" s="229">
        <v>3.2173307399666957E-2</v>
      </c>
      <c r="F1126" s="250">
        <v>5</v>
      </c>
      <c r="G1126" s="251">
        <f>(SUM(E1126:E1150)+F1126*E1150)</f>
        <v>0.84089698610018659</v>
      </c>
    </row>
    <row r="1127" spans="1:7" ht="15.6" x14ac:dyDescent="0.3">
      <c r="A1127" s="229" t="s">
        <v>116</v>
      </c>
      <c r="B1127" s="230">
        <v>2027</v>
      </c>
      <c r="C1127" s="229" t="s">
        <v>1292</v>
      </c>
      <c r="D1127" s="229">
        <v>0.96957550094460898</v>
      </c>
      <c r="E1127" s="229">
        <v>3.1474364223244428E-2</v>
      </c>
      <c r="F1127" s="250">
        <v>6</v>
      </c>
      <c r="G1127" s="251">
        <f>(SUM(E1127:E1150)+F1127*E1150)</f>
        <v>0.83563229382638182</v>
      </c>
    </row>
    <row r="1128" spans="1:7" ht="15.6" x14ac:dyDescent="0.3">
      <c r="A1128" s="229" t="s">
        <v>116</v>
      </c>
      <c r="B1128" s="230">
        <v>2028</v>
      </c>
      <c r="C1128" s="229" t="s">
        <v>1293</v>
      </c>
      <c r="D1128" s="229">
        <v>0.96691069984930245</v>
      </c>
      <c r="E1128" s="229">
        <v>3.0848322771934365E-2</v>
      </c>
      <c r="F1128" s="250">
        <v>7</v>
      </c>
      <c r="G1128" s="251">
        <f>(SUM(E1128:E1150)+F1128*E1150)</f>
        <v>0.83106654472899943</v>
      </c>
    </row>
    <row r="1129" spans="1:7" ht="15.6" x14ac:dyDescent="0.3">
      <c r="A1129" s="229" t="s">
        <v>116</v>
      </c>
      <c r="B1129" s="230">
        <v>2029</v>
      </c>
      <c r="C1129" s="229" t="s">
        <v>1294</v>
      </c>
      <c r="D1129" s="229">
        <v>0.96446761895685396</v>
      </c>
      <c r="E1129" s="229">
        <v>3.0287212030112462E-2</v>
      </c>
      <c r="F1129" s="250">
        <v>8</v>
      </c>
      <c r="G1129" s="251">
        <f>(SUM(E1129:E1150)+F1129*E1150)</f>
        <v>0.82712683708292711</v>
      </c>
    </row>
    <row r="1130" spans="1:7" ht="15.6" x14ac:dyDescent="0.3">
      <c r="A1130" s="229" t="s">
        <v>116</v>
      </c>
      <c r="B1130" s="230">
        <v>2030</v>
      </c>
      <c r="C1130" s="229" t="s">
        <v>1295</v>
      </c>
      <c r="D1130" s="229">
        <v>0.96224805598829477</v>
      </c>
      <c r="E1130" s="229">
        <v>2.9795232133951778E-2</v>
      </c>
      <c r="F1130" s="250">
        <v>9</v>
      </c>
      <c r="G1130" s="251">
        <f>(SUM(E1130:E1150)+F1130*E1150)</f>
        <v>0.82374824017867665</v>
      </c>
    </row>
    <row r="1131" spans="1:7" ht="15.6" x14ac:dyDescent="0.3">
      <c r="A1131" s="229" t="s">
        <v>116</v>
      </c>
      <c r="B1131" s="230">
        <v>2031</v>
      </c>
      <c r="C1131" s="229" t="s">
        <v>1296</v>
      </c>
      <c r="D1131" s="229">
        <v>0.96024204572775818</v>
      </c>
      <c r="E1131" s="229">
        <v>2.9359651551902038E-2</v>
      </c>
      <c r="F1131" s="250">
        <v>10</v>
      </c>
      <c r="G1131" s="251">
        <f>(SUM(E1131:E1150)+F1131*E1150)</f>
        <v>0.82086162317058697</v>
      </c>
    </row>
    <row r="1132" spans="1:7" ht="15.6" x14ac:dyDescent="0.3">
      <c r="A1132" s="229" t="s">
        <v>116</v>
      </c>
      <c r="B1132" s="230">
        <v>2032</v>
      </c>
      <c r="C1132" s="229" t="s">
        <v>1297</v>
      </c>
      <c r="D1132" s="229">
        <v>0.95843774152795091</v>
      </c>
      <c r="E1132" s="229">
        <v>2.897862158354823E-2</v>
      </c>
      <c r="F1132" s="250">
        <v>11</v>
      </c>
      <c r="G1132" s="251">
        <f>(SUM(E1132:E1150)+F1132*E1150)</f>
        <v>0.81841058674454703</v>
      </c>
    </row>
    <row r="1133" spans="1:7" ht="15.6" x14ac:dyDescent="0.3">
      <c r="A1133" s="229" t="s">
        <v>116</v>
      </c>
      <c r="B1133" s="230">
        <v>2033</v>
      </c>
      <c r="C1133" s="229" t="s">
        <v>1298</v>
      </c>
      <c r="D1133" s="229">
        <v>0.95682343779642065</v>
      </c>
      <c r="E1133" s="229">
        <v>2.8645910777748494E-2</v>
      </c>
      <c r="F1133" s="250">
        <v>12</v>
      </c>
      <c r="G1133" s="251">
        <f>(SUM(E1133:E1150)+F1133*E1150)</f>
        <v>0.81634058028686085</v>
      </c>
    </row>
    <row r="1134" spans="1:7" ht="15.6" x14ac:dyDescent="0.3">
      <c r="A1134" s="229" t="s">
        <v>116</v>
      </c>
      <c r="B1134" s="230">
        <v>2034</v>
      </c>
      <c r="C1134" s="229" t="s">
        <v>1299</v>
      </c>
      <c r="D1134" s="229">
        <v>0.955387056741271</v>
      </c>
      <c r="E1134" s="229">
        <v>2.8356161284963946E-2</v>
      </c>
      <c r="F1134" s="250">
        <v>13</v>
      </c>
      <c r="G1134" s="251">
        <f>(SUM(E1134:E1150)+F1134*E1150)</f>
        <v>0.81460328463497456</v>
      </c>
    </row>
    <row r="1135" spans="1:7" ht="15.6" x14ac:dyDescent="0.3">
      <c r="A1135" s="229" t="s">
        <v>116</v>
      </c>
      <c r="B1135" s="230">
        <v>2035</v>
      </c>
      <c r="C1135" s="229" t="s">
        <v>1300</v>
      </c>
      <c r="D1135" s="229">
        <v>0.95411975700310669</v>
      </c>
      <c r="E1135" s="229">
        <v>2.8109059486160059E-2</v>
      </c>
      <c r="F1135" s="250">
        <v>14</v>
      </c>
      <c r="G1135" s="251">
        <f>(SUM(E1135:E1150)+F1135*E1150)</f>
        <v>0.81315573847587275</v>
      </c>
    </row>
    <row r="1136" spans="1:7" ht="15.6" x14ac:dyDescent="0.3">
      <c r="A1136" s="229" t="s">
        <v>116</v>
      </c>
      <c r="B1136" s="230">
        <v>2036</v>
      </c>
      <c r="C1136" s="229" t="s">
        <v>1301</v>
      </c>
      <c r="D1136" s="229">
        <v>0.95300779062868091</v>
      </c>
      <c r="E1136" s="229">
        <v>2.7895931515558019E-2</v>
      </c>
      <c r="F1136" s="250">
        <v>15</v>
      </c>
      <c r="G1136" s="251">
        <f>(SUM(E1136:E1150)+F1136*E1150)</f>
        <v>0.81195529411557477</v>
      </c>
    </row>
    <row r="1137" spans="1:7" ht="15.6" x14ac:dyDescent="0.3">
      <c r="A1137" s="229" t="s">
        <v>116</v>
      </c>
      <c r="B1137" s="230">
        <v>2037</v>
      </c>
      <c r="C1137" s="229" t="s">
        <v>1302</v>
      </c>
      <c r="D1137" s="229">
        <v>0.95204290910400802</v>
      </c>
      <c r="E1137" s="229">
        <v>2.7716066716889486E-2</v>
      </c>
      <c r="F1137" s="250">
        <v>16</v>
      </c>
      <c r="G1137" s="251">
        <f>(SUM(E1137:E1150)+F1137*E1150)</f>
        <v>0.81096797772587881</v>
      </c>
    </row>
    <row r="1138" spans="1:7" ht="15.6" x14ac:dyDescent="0.3">
      <c r="A1138" s="229" t="s">
        <v>116</v>
      </c>
      <c r="B1138" s="230">
        <v>2038</v>
      </c>
      <c r="C1138" s="229" t="s">
        <v>1303</v>
      </c>
      <c r="D1138" s="229">
        <v>0.95121153185531604</v>
      </c>
      <c r="E1138" s="229">
        <v>2.7565120876556416E-2</v>
      </c>
      <c r="F1138" s="250">
        <v>17</v>
      </c>
      <c r="G1138" s="251">
        <f>(SUM(E1138:E1150)+F1138*E1150)</f>
        <v>0.81016052613485146</v>
      </c>
    </row>
    <row r="1139" spans="1:7" ht="15.6" x14ac:dyDescent="0.3">
      <c r="A1139" s="229" t="s">
        <v>116</v>
      </c>
      <c r="B1139" s="230">
        <v>2039</v>
      </c>
      <c r="C1139" s="229" t="s">
        <v>1304</v>
      </c>
      <c r="D1139" s="229">
        <v>0.95050159071687679</v>
      </c>
      <c r="E1139" s="229">
        <v>2.7438333980237494E-2</v>
      </c>
      <c r="F1139" s="250">
        <v>18</v>
      </c>
      <c r="G1139" s="251">
        <f>(SUM(E1139:E1150)+F1139*E1150)</f>
        <v>0.80950402038415703</v>
      </c>
    </row>
    <row r="1140" spans="1:7" ht="15.6" x14ac:dyDescent="0.3">
      <c r="A1140" s="229" t="s">
        <v>116</v>
      </c>
      <c r="B1140" s="230">
        <v>2040</v>
      </c>
      <c r="C1140" s="229" t="s">
        <v>1305</v>
      </c>
      <c r="D1140" s="229">
        <v>0.94990296762393001</v>
      </c>
      <c r="E1140" s="229">
        <v>2.7332203180876643E-2</v>
      </c>
      <c r="F1140" s="250">
        <v>19</v>
      </c>
      <c r="G1140" s="251">
        <f>(SUM(E1140:E1150)+F1140*E1150)</f>
        <v>0.80897430152978167</v>
      </c>
    </row>
    <row r="1141" spans="1:7" ht="15.6" x14ac:dyDescent="0.3">
      <c r="A1141" s="229" t="s">
        <v>116</v>
      </c>
      <c r="B1141" s="230">
        <v>2041</v>
      </c>
      <c r="C1141" s="229" t="s">
        <v>1306</v>
      </c>
      <c r="D1141" s="229">
        <v>0.94940773165054626</v>
      </c>
      <c r="E1141" s="229">
        <v>2.7246375068909416E-2</v>
      </c>
      <c r="F1141" s="250">
        <v>20</v>
      </c>
      <c r="G1141" s="251">
        <f>(SUM(E1141:E1150)+F1141*E1150)</f>
        <v>0.80855071347476715</v>
      </c>
    </row>
    <row r="1142" spans="1:7" ht="15.6" x14ac:dyDescent="0.3">
      <c r="A1142" s="229" t="s">
        <v>116</v>
      </c>
      <c r="B1142" s="230">
        <v>2042</v>
      </c>
      <c r="C1142" s="229" t="s">
        <v>1307</v>
      </c>
      <c r="D1142" s="229">
        <v>0.94899963707487234</v>
      </c>
      <c r="E1142" s="229">
        <v>2.7177134596145819E-2</v>
      </c>
      <c r="F1142" s="250">
        <v>21</v>
      </c>
      <c r="G1142" s="251">
        <f>(SUM(E1142:E1150)+F1142*E1150)</f>
        <v>0.80821295353171974</v>
      </c>
    </row>
    <row r="1143" spans="1:7" ht="15.6" x14ac:dyDescent="0.3">
      <c r="A1143" s="229" t="s">
        <v>116</v>
      </c>
      <c r="B1143" s="230">
        <v>2043</v>
      </c>
      <c r="C1143" s="229" t="s">
        <v>1308</v>
      </c>
      <c r="D1143" s="229">
        <v>0.94866749216341728</v>
      </c>
      <c r="E1143" s="229">
        <v>2.7118102923269907E-2</v>
      </c>
      <c r="F1143" s="250">
        <v>22</v>
      </c>
      <c r="G1143" s="251">
        <f>(SUM(E1143:E1150)+F1143*E1150)</f>
        <v>0.80794443406143612</v>
      </c>
    </row>
    <row r="1144" spans="1:7" ht="15.6" x14ac:dyDescent="0.3">
      <c r="A1144" s="229" t="s">
        <v>116</v>
      </c>
      <c r="B1144" s="230">
        <v>2044</v>
      </c>
      <c r="C1144" s="229" t="s">
        <v>1309</v>
      </c>
      <c r="D1144" s="229">
        <v>0.94839775813984839</v>
      </c>
      <c r="E1144" s="229">
        <v>2.7070490635586114E-2</v>
      </c>
      <c r="F1144" s="250">
        <v>23</v>
      </c>
      <c r="G1144" s="251">
        <f>(SUM(E1144:E1150)+F1144*E1150)</f>
        <v>0.80773494626402831</v>
      </c>
    </row>
    <row r="1145" spans="1:7" ht="15.6" x14ac:dyDescent="0.3">
      <c r="A1145" s="229" t="s">
        <v>116</v>
      </c>
      <c r="B1145" s="230">
        <v>2045</v>
      </c>
      <c r="C1145" s="229" t="s">
        <v>1310</v>
      </c>
      <c r="D1145" s="229">
        <v>0.94817947488129573</v>
      </c>
      <c r="E1145" s="229">
        <v>2.7029633148588757E-2</v>
      </c>
      <c r="F1145" s="250">
        <v>24</v>
      </c>
      <c r="G1145" s="251">
        <f>(SUM(E1145:E1150)+F1145*E1150)</f>
        <v>0.80757307075430429</v>
      </c>
    </row>
    <row r="1146" spans="1:7" ht="15.6" x14ac:dyDescent="0.3">
      <c r="A1146" s="229" t="s">
        <v>116</v>
      </c>
      <c r="B1146" s="230">
        <v>2046</v>
      </c>
      <c r="C1146" s="229" t="s">
        <v>1311</v>
      </c>
      <c r="D1146" s="229">
        <v>0.94800303260122487</v>
      </c>
      <c r="E1146" s="229">
        <v>2.6995200529884765E-2</v>
      </c>
      <c r="F1146" s="250">
        <v>25</v>
      </c>
      <c r="G1146" s="251">
        <f>(SUM(E1146:E1150)+F1146*E1150)</f>
        <v>0.80745205273157761</v>
      </c>
    </row>
    <row r="1147" spans="1:7" ht="15.6" x14ac:dyDescent="0.3">
      <c r="A1147" s="229" t="s">
        <v>116</v>
      </c>
      <c r="B1147" s="230">
        <v>2047</v>
      </c>
      <c r="C1147" s="229" t="s">
        <v>1312</v>
      </c>
      <c r="D1147" s="229">
        <v>0.9478605060846208</v>
      </c>
      <c r="E1147" s="229">
        <v>2.6967054445412763E-2</v>
      </c>
      <c r="F1147" s="250">
        <v>26</v>
      </c>
      <c r="G1147" s="251">
        <f>(SUM(E1147:E1150)+F1147*E1150)</f>
        <v>0.80736546732755488</v>
      </c>
    </row>
    <row r="1148" spans="1:7" ht="15.6" x14ac:dyDescent="0.3">
      <c r="A1148" s="229" t="s">
        <v>116</v>
      </c>
      <c r="B1148" s="230">
        <v>2048</v>
      </c>
      <c r="C1148" s="229" t="s">
        <v>1313</v>
      </c>
      <c r="D1148" s="229">
        <v>0.94774488819845926</v>
      </c>
      <c r="E1148" s="229">
        <v>2.6942388292803248E-2</v>
      </c>
      <c r="F1148" s="250">
        <v>27</v>
      </c>
      <c r="G1148" s="251">
        <f>(SUM(E1148:E1150)+F1148*E1150)</f>
        <v>0.80730702800800436</v>
      </c>
    </row>
    <row r="1149" spans="1:7" ht="15.6" x14ac:dyDescent="0.3">
      <c r="A1149" s="229" t="s">
        <v>116</v>
      </c>
      <c r="B1149" s="230">
        <v>2049</v>
      </c>
      <c r="C1149" s="229" t="s">
        <v>1314</v>
      </c>
      <c r="D1149" s="229">
        <v>0.94765021867895938</v>
      </c>
      <c r="E1149" s="229">
        <v>2.6923416191062369E-2</v>
      </c>
      <c r="F1149" s="250">
        <v>28</v>
      </c>
      <c r="G1149" s="251">
        <f>(SUM(E1149:E1150)+F1149*E1150)</f>
        <v>0.80727325484106316</v>
      </c>
    </row>
    <row r="1150" spans="1:7" ht="15.6" x14ac:dyDescent="0.3">
      <c r="A1150" s="229" t="s">
        <v>116</v>
      </c>
      <c r="B1150" s="230">
        <v>2050</v>
      </c>
      <c r="C1150" s="229" t="s">
        <v>1315</v>
      </c>
      <c r="D1150" s="229">
        <v>0.94757290563604335</v>
      </c>
      <c r="E1150" s="229">
        <v>2.6908615125862095E-2</v>
      </c>
      <c r="F1150" s="250">
        <v>29</v>
      </c>
      <c r="G1150" s="251">
        <f>(SUM(E1150:E1150)+F1150*E1150)</f>
        <v>0.80725845377586281</v>
      </c>
    </row>
    <row r="1151" spans="1:7" ht="15.6" x14ac:dyDescent="0.3">
      <c r="A1151" s="229" t="s">
        <v>117</v>
      </c>
      <c r="B1151" s="230">
        <v>2017</v>
      </c>
      <c r="C1151" s="229" t="s">
        <v>1316</v>
      </c>
      <c r="D1151" s="229">
        <v>0.9969458153709585</v>
      </c>
      <c r="E1151" s="229">
        <v>4.3905655904712043E-2</v>
      </c>
      <c r="F1151" s="252">
        <v>0</v>
      </c>
      <c r="G1151" s="251">
        <f>(SUM(E1151:E1180))</f>
        <v>0.99852253892989384</v>
      </c>
    </row>
    <row r="1152" spans="1:7" ht="15.6" x14ac:dyDescent="0.3">
      <c r="A1152" s="229" t="s">
        <v>117</v>
      </c>
      <c r="B1152" s="230">
        <v>2018</v>
      </c>
      <c r="C1152" s="229" t="s">
        <v>1317</v>
      </c>
      <c r="D1152" s="229">
        <v>0.99584015815892435</v>
      </c>
      <c r="E1152" s="229">
        <v>4.2882566665423789E-2</v>
      </c>
      <c r="F1152" s="250">
        <v>0</v>
      </c>
      <c r="G1152" s="251">
        <f>(SUM(E1152:E1181))</f>
        <v>0.98265560863160484</v>
      </c>
    </row>
    <row r="1153" spans="1:7" ht="15.6" x14ac:dyDescent="0.3">
      <c r="A1153" s="229" t="s">
        <v>117</v>
      </c>
      <c r="B1153" s="230">
        <v>2019</v>
      </c>
      <c r="C1153" s="229" t="s">
        <v>1318</v>
      </c>
      <c r="D1153" s="229">
        <v>0.99463552451093173</v>
      </c>
      <c r="E1153" s="229">
        <v>4.1800242699364762E-2</v>
      </c>
      <c r="F1153" s="250">
        <v>0</v>
      </c>
      <c r="G1153" s="251">
        <f>(SUM(E1153:E1182))</f>
        <v>0.96773755713419618</v>
      </c>
    </row>
    <row r="1154" spans="1:7" ht="15.6" x14ac:dyDescent="0.3">
      <c r="A1154" s="229" t="s">
        <v>117</v>
      </c>
      <c r="B1154" s="230">
        <v>2020</v>
      </c>
      <c r="C1154" s="229" t="s">
        <v>1319</v>
      </c>
      <c r="D1154" s="229">
        <v>0.99310987115022753</v>
      </c>
      <c r="E1154" s="229">
        <v>4.0676359611331134E-2</v>
      </c>
      <c r="F1154" s="250">
        <v>0</v>
      </c>
      <c r="G1154" s="251">
        <f>(SUM(E1154:E1183))</f>
        <v>0.95383716969737209</v>
      </c>
    </row>
    <row r="1155" spans="1:7" ht="15.6" x14ac:dyDescent="0.3">
      <c r="A1155" s="229" t="s">
        <v>117</v>
      </c>
      <c r="B1155" s="230">
        <v>2021</v>
      </c>
      <c r="C1155" s="229" t="s">
        <v>1320</v>
      </c>
      <c r="D1155" s="229">
        <v>0.99119993644185245</v>
      </c>
      <c r="E1155" s="229">
        <v>3.9609564815551258E-2</v>
      </c>
      <c r="F1155" s="250">
        <v>0</v>
      </c>
      <c r="G1155" s="251">
        <f>(SUM(E1155:E1184))</f>
        <v>0.94100447053793457</v>
      </c>
    </row>
    <row r="1156" spans="1:7" ht="15.6" x14ac:dyDescent="0.3">
      <c r="A1156" s="229" t="s">
        <v>117</v>
      </c>
      <c r="B1156" s="230">
        <v>2022</v>
      </c>
      <c r="C1156" s="229" t="s">
        <v>1321</v>
      </c>
      <c r="D1156" s="229">
        <v>0.98886658144250084</v>
      </c>
      <c r="E1156" s="229">
        <v>3.8604409565911692E-2</v>
      </c>
      <c r="F1156" s="250">
        <v>1</v>
      </c>
      <c r="G1156" s="251">
        <f>(SUM(E1156:E1184)+F1156*E1184)</f>
        <v>0.92923856617427691</v>
      </c>
    </row>
    <row r="1157" spans="1:7" ht="15.6" x14ac:dyDescent="0.3">
      <c r="A1157" s="229" t="s">
        <v>117</v>
      </c>
      <c r="B1157" s="230">
        <v>2023</v>
      </c>
      <c r="C1157" s="229" t="s">
        <v>1322</v>
      </c>
      <c r="D1157" s="229">
        <v>0.98614036545523487</v>
      </c>
      <c r="E1157" s="229">
        <v>3.7663372861594116E-2</v>
      </c>
      <c r="F1157" s="250">
        <v>2</v>
      </c>
      <c r="G1157" s="251">
        <f>(SUM(E1157:E1184)+F1157*E1184)</f>
        <v>0.91847781706025877</v>
      </c>
    </row>
    <row r="1158" spans="1:7" ht="15.6" x14ac:dyDescent="0.3">
      <c r="A1158" s="229" t="s">
        <v>117</v>
      </c>
      <c r="B1158" s="230">
        <v>2024</v>
      </c>
      <c r="C1158" s="229" t="s">
        <v>1323</v>
      </c>
      <c r="D1158" s="229">
        <v>0.98302560951276197</v>
      </c>
      <c r="E1158" s="229">
        <v>3.6788015195812929E-2</v>
      </c>
      <c r="F1158" s="250">
        <v>3</v>
      </c>
      <c r="G1158" s="251">
        <f>(SUM(E1158:E1184)+F1158*E1184)</f>
        <v>0.90865810465055841</v>
      </c>
    </row>
    <row r="1159" spans="1:7" ht="15.6" x14ac:dyDescent="0.3">
      <c r="A1159" s="229" t="s">
        <v>117</v>
      </c>
      <c r="B1159" s="230">
        <v>2025</v>
      </c>
      <c r="C1159" s="229" t="s">
        <v>1324</v>
      </c>
      <c r="D1159" s="229">
        <v>0.97954160386111933</v>
      </c>
      <c r="E1159" s="229">
        <v>3.5980769653877177E-2</v>
      </c>
      <c r="F1159" s="250">
        <v>4</v>
      </c>
      <c r="G1159" s="251">
        <f>(SUM(E1159:E1184)+F1159*E1184)</f>
        <v>0.89971374990663899</v>
      </c>
    </row>
    <row r="1160" spans="1:7" ht="15.6" x14ac:dyDescent="0.3">
      <c r="A1160" s="229" t="s">
        <v>117</v>
      </c>
      <c r="B1160" s="230">
        <v>2026</v>
      </c>
      <c r="C1160" s="229" t="s">
        <v>1325</v>
      </c>
      <c r="D1160" s="229">
        <v>0.97659849874184801</v>
      </c>
      <c r="E1160" s="229">
        <v>3.5170936491592426E-2</v>
      </c>
      <c r="F1160" s="250">
        <v>5</v>
      </c>
      <c r="G1160" s="251">
        <f>(SUM(E1160:E1184)+F1160*E1184)</f>
        <v>0.89157664070465537</v>
      </c>
    </row>
    <row r="1161" spans="1:7" ht="15.6" x14ac:dyDescent="0.3">
      <c r="A1161" s="229" t="s">
        <v>117</v>
      </c>
      <c r="B1161" s="230">
        <v>2027</v>
      </c>
      <c r="C1161" s="229" t="s">
        <v>1326</v>
      </c>
      <c r="D1161" s="229">
        <v>0.97380209701416365</v>
      </c>
      <c r="E1161" s="229">
        <v>3.4399270226976218E-2</v>
      </c>
      <c r="F1161" s="250">
        <v>6</v>
      </c>
      <c r="G1161" s="251">
        <f>(SUM(E1161:E1184)+F1161*E1184)</f>
        <v>0.88424936466495652</v>
      </c>
    </row>
    <row r="1162" spans="1:7" ht="15.6" x14ac:dyDescent="0.3">
      <c r="A1162" s="229" t="s">
        <v>117</v>
      </c>
      <c r="B1162" s="230">
        <v>2028</v>
      </c>
      <c r="C1162" s="229" t="s">
        <v>1327</v>
      </c>
      <c r="D1162" s="229">
        <v>0.97117788997422583</v>
      </c>
      <c r="E1162" s="229">
        <v>3.3686374837522619E-2</v>
      </c>
      <c r="F1162" s="250">
        <v>7</v>
      </c>
      <c r="G1162" s="251">
        <f>(SUM(E1162:E1184)+F1162*E1184)</f>
        <v>0.87769375488987389</v>
      </c>
    </row>
    <row r="1163" spans="1:7" ht="15.6" x14ac:dyDescent="0.3">
      <c r="A1163" s="229" t="s">
        <v>117</v>
      </c>
      <c r="B1163" s="230">
        <v>2029</v>
      </c>
      <c r="C1163" s="229" t="s">
        <v>1328</v>
      </c>
      <c r="D1163" s="229">
        <v>0.96873398745308903</v>
      </c>
      <c r="E1163" s="229">
        <v>3.3026111078174623E-2</v>
      </c>
      <c r="F1163" s="250">
        <v>8</v>
      </c>
      <c r="G1163" s="251">
        <f>(SUM(E1163:E1184)+F1163*E1184)</f>
        <v>0.87185104050424478</v>
      </c>
    </row>
    <row r="1164" spans="1:7" ht="15.6" x14ac:dyDescent="0.3">
      <c r="A1164" s="229" t="s">
        <v>117</v>
      </c>
      <c r="B1164" s="230">
        <v>2030</v>
      </c>
      <c r="C1164" s="229" t="s">
        <v>1329</v>
      </c>
      <c r="D1164" s="229">
        <v>0.96647378993694222</v>
      </c>
      <c r="E1164" s="229">
        <v>3.2424410981389609E-2</v>
      </c>
      <c r="F1164" s="250">
        <v>9</v>
      </c>
      <c r="G1164" s="251">
        <f>(SUM(E1164:E1184)+F1164*E1184)</f>
        <v>0.8666685898779638</v>
      </c>
    </row>
    <row r="1165" spans="1:7" ht="15.6" x14ac:dyDescent="0.3">
      <c r="A1165" s="229" t="s">
        <v>117</v>
      </c>
      <c r="B1165" s="230">
        <v>2031</v>
      </c>
      <c r="C1165" s="229" t="s">
        <v>1330</v>
      </c>
      <c r="D1165" s="229">
        <v>0.96439348853891294</v>
      </c>
      <c r="E1165" s="229">
        <v>3.1871549411834545E-2</v>
      </c>
      <c r="F1165" s="250">
        <v>10</v>
      </c>
      <c r="G1165" s="251">
        <f>(SUM(E1165:E1184)+F1165*E1184)</f>
        <v>0.86208783934846789</v>
      </c>
    </row>
    <row r="1166" spans="1:7" ht="15.6" x14ac:dyDescent="0.3">
      <c r="A1166" s="229" t="s">
        <v>117</v>
      </c>
      <c r="B1166" s="230">
        <v>2032</v>
      </c>
      <c r="C1166" s="229" t="s">
        <v>1331</v>
      </c>
      <c r="D1166" s="229">
        <v>0.96249725608126779</v>
      </c>
      <c r="E1166" s="229">
        <v>3.1374227955338993E-2</v>
      </c>
      <c r="F1166" s="250">
        <v>11</v>
      </c>
      <c r="G1166" s="251">
        <f>(SUM(E1166:E1184)+F1166*E1184)</f>
        <v>0.858059950388527</v>
      </c>
    </row>
    <row r="1167" spans="1:7" ht="15.6" x14ac:dyDescent="0.3">
      <c r="A1167" s="229" t="s">
        <v>117</v>
      </c>
      <c r="B1167" s="230">
        <v>2033</v>
      </c>
      <c r="C1167" s="229" t="s">
        <v>1332</v>
      </c>
      <c r="D1167" s="229">
        <v>0.96077220382994721</v>
      </c>
      <c r="E1167" s="229">
        <v>3.0924412990199331E-2</v>
      </c>
      <c r="F1167" s="250">
        <v>12</v>
      </c>
      <c r="G1167" s="251">
        <f>(SUM(E1167:E1184)+F1167*E1184)</f>
        <v>0.85452938288508151</v>
      </c>
    </row>
    <row r="1168" spans="1:7" ht="15.6" x14ac:dyDescent="0.3">
      <c r="A1168" s="229" t="s">
        <v>117</v>
      </c>
      <c r="B1168" s="230">
        <v>2034</v>
      </c>
      <c r="C1168" s="229" t="s">
        <v>1333</v>
      </c>
      <c r="D1168" s="229">
        <v>0.95920932350468791</v>
      </c>
      <c r="E1168" s="229">
        <v>3.0517025071619006E-2</v>
      </c>
      <c r="F1168" s="250">
        <v>13</v>
      </c>
      <c r="G1168" s="251">
        <f>(SUM(E1168:E1184)+F1168*E1184)</f>
        <v>0.85144863034677576</v>
      </c>
    </row>
    <row r="1169" spans="1:7" ht="15.6" x14ac:dyDescent="0.3">
      <c r="A1169" s="229" t="s">
        <v>117</v>
      </c>
      <c r="B1169" s="230">
        <v>2035</v>
      </c>
      <c r="C1169" s="229" t="s">
        <v>1334</v>
      </c>
      <c r="D1169" s="229">
        <v>0.95781039508938348</v>
      </c>
      <c r="E1169" s="229">
        <v>3.0156941066432456E-2</v>
      </c>
      <c r="F1169" s="250">
        <v>14</v>
      </c>
      <c r="G1169" s="251">
        <f>(SUM(E1169:E1184)+F1169*E1184)</f>
        <v>0.84877526572705031</v>
      </c>
    </row>
    <row r="1170" spans="1:7" ht="15.6" x14ac:dyDescent="0.3">
      <c r="A1170" s="229" t="s">
        <v>117</v>
      </c>
      <c r="B1170" s="230">
        <v>2036</v>
      </c>
      <c r="C1170" s="229" t="s">
        <v>1335</v>
      </c>
      <c r="D1170" s="229">
        <v>0.95656407032952639</v>
      </c>
      <c r="E1170" s="229">
        <v>2.9834399922773702E-2</v>
      </c>
      <c r="F1170" s="250">
        <v>15</v>
      </c>
      <c r="G1170" s="251">
        <f>(SUM(E1170:E1184)+F1170*E1184)</f>
        <v>0.84646198511251147</v>
      </c>
    </row>
    <row r="1171" spans="1:7" ht="15.6" x14ac:dyDescent="0.3">
      <c r="A1171" s="229" t="s">
        <v>117</v>
      </c>
      <c r="B1171" s="230">
        <v>2037</v>
      </c>
      <c r="C1171" s="229" t="s">
        <v>1336</v>
      </c>
      <c r="D1171" s="229">
        <v>0.95546615298093429</v>
      </c>
      <c r="E1171" s="229">
        <v>2.9550545055669664E-2</v>
      </c>
      <c r="F1171" s="250">
        <v>16</v>
      </c>
      <c r="G1171" s="251">
        <f>(SUM(E1171:E1184)+F1171*E1184)</f>
        <v>0.84447124564163145</v>
      </c>
    </row>
    <row r="1172" spans="1:7" ht="15.6" x14ac:dyDescent="0.3">
      <c r="A1172" s="229" t="s">
        <v>117</v>
      </c>
      <c r="B1172" s="230">
        <v>2038</v>
      </c>
      <c r="C1172" s="229" t="s">
        <v>1337</v>
      </c>
      <c r="D1172" s="229">
        <v>0.95450449028789841</v>
      </c>
      <c r="E1172" s="229">
        <v>2.9301540828866796E-2</v>
      </c>
      <c r="F1172" s="250">
        <v>17</v>
      </c>
      <c r="G1172" s="251">
        <f>(SUM(E1172:E1184)+F1172*E1184)</f>
        <v>0.84276436103785524</v>
      </c>
    </row>
    <row r="1173" spans="1:7" ht="15.6" x14ac:dyDescent="0.3">
      <c r="A1173" s="229" t="s">
        <v>117</v>
      </c>
      <c r="B1173" s="230">
        <v>2039</v>
      </c>
      <c r="C1173" s="229" t="s">
        <v>1338</v>
      </c>
      <c r="D1173" s="229">
        <v>0.95366970461405709</v>
      </c>
      <c r="E1173" s="229">
        <v>2.9080876018778758E-2</v>
      </c>
      <c r="F1173" s="250">
        <v>18</v>
      </c>
      <c r="G1173" s="251">
        <f>(SUM(E1173:E1184)+F1173*E1184)</f>
        <v>0.84130648066088209</v>
      </c>
    </row>
    <row r="1174" spans="1:7" ht="15.6" x14ac:dyDescent="0.3">
      <c r="A1174" s="229" t="s">
        <v>117</v>
      </c>
      <c r="B1174" s="230">
        <v>2040</v>
      </c>
      <c r="C1174" s="229" t="s">
        <v>1339</v>
      </c>
      <c r="D1174" s="229">
        <v>0.95295184023219393</v>
      </c>
      <c r="E1174" s="229">
        <v>2.888808690543716E-2</v>
      </c>
      <c r="F1174" s="250">
        <v>19</v>
      </c>
      <c r="G1174" s="251">
        <f>(SUM(E1174:E1184)+F1174*E1184)</f>
        <v>0.84006926509399693</v>
      </c>
    </row>
    <row r="1175" spans="1:7" ht="15.6" x14ac:dyDescent="0.3">
      <c r="A1175" s="229" t="s">
        <v>117</v>
      </c>
      <c r="B1175" s="230">
        <v>2041</v>
      </c>
      <c r="C1175" s="229" t="s">
        <v>1340</v>
      </c>
      <c r="D1175" s="229">
        <v>0.95234114614544652</v>
      </c>
      <c r="E1175" s="229">
        <v>2.8721842377384708E-2</v>
      </c>
      <c r="F1175" s="250">
        <v>20</v>
      </c>
      <c r="G1175" s="251">
        <f>(SUM(E1175:E1184)+F1175*E1184)</f>
        <v>0.83902483864045341</v>
      </c>
    </row>
    <row r="1176" spans="1:7" ht="15.6" x14ac:dyDescent="0.3">
      <c r="A1176" s="229" t="s">
        <v>117</v>
      </c>
      <c r="B1176" s="230">
        <v>2042</v>
      </c>
      <c r="C1176" s="229" t="s">
        <v>1341</v>
      </c>
      <c r="D1176" s="229">
        <v>0.9518191941017623</v>
      </c>
      <c r="E1176" s="229">
        <v>2.8574644456928384E-2</v>
      </c>
      <c r="F1176" s="250">
        <v>21</v>
      </c>
      <c r="G1176" s="251">
        <f>(SUM(E1176:E1184)+F1176*E1184)</f>
        <v>0.83814665671496225</v>
      </c>
    </row>
    <row r="1177" spans="1:7" ht="15.6" x14ac:dyDescent="0.3">
      <c r="A1177" s="229" t="s">
        <v>117</v>
      </c>
      <c r="B1177" s="230">
        <v>2043</v>
      </c>
      <c r="C1177" s="229" t="s">
        <v>1342</v>
      </c>
      <c r="D1177" s="229">
        <v>0.95137730347151184</v>
      </c>
      <c r="E1177" s="229">
        <v>2.8443531033128727E-2</v>
      </c>
      <c r="F1177" s="250">
        <v>22</v>
      </c>
      <c r="G1177" s="251">
        <f>(SUM(E1177:E1184)+F1177*E1184)</f>
        <v>0.83741567270992745</v>
      </c>
    </row>
    <row r="1178" spans="1:7" ht="15.6" x14ac:dyDescent="0.3">
      <c r="A1178" s="229" t="s">
        <v>117</v>
      </c>
      <c r="B1178" s="230">
        <v>2044</v>
      </c>
      <c r="C1178" s="229" t="s">
        <v>1343</v>
      </c>
      <c r="D1178" s="229">
        <v>0.95099933913620427</v>
      </c>
      <c r="E1178" s="229">
        <v>2.8325119600727554E-2</v>
      </c>
      <c r="F1178" s="250">
        <v>23</v>
      </c>
      <c r="G1178" s="251">
        <f>(SUM(E1178:E1184)+F1178*E1184)</f>
        <v>0.83681580212869233</v>
      </c>
    </row>
    <row r="1179" spans="1:7" ht="15.6" x14ac:dyDescent="0.3">
      <c r="A1179" s="229" t="s">
        <v>117</v>
      </c>
      <c r="B1179" s="230">
        <v>2045</v>
      </c>
      <c r="C1179" s="229" t="s">
        <v>1344</v>
      </c>
      <c r="D1179" s="229">
        <v>0.95067999956757299</v>
      </c>
      <c r="E1179" s="229">
        <v>2.8217430455899525E-2</v>
      </c>
      <c r="F1179" s="250">
        <v>24</v>
      </c>
      <c r="G1179" s="251">
        <f>(SUM(E1179:E1184)+F1179*E1184)</f>
        <v>0.83633434297985831</v>
      </c>
    </row>
    <row r="1180" spans="1:7" ht="15.6" x14ac:dyDescent="0.3">
      <c r="A1180" s="229" t="s">
        <v>117</v>
      </c>
      <c r="B1180" s="230">
        <v>2046</v>
      </c>
      <c r="C1180" s="229" t="s">
        <v>1345</v>
      </c>
      <c r="D1180" s="229">
        <v>0.95041112664994498</v>
      </c>
      <c r="E1180" s="229">
        <v>2.8122305189640255E-2</v>
      </c>
      <c r="F1180" s="250">
        <v>25</v>
      </c>
      <c r="G1180" s="251">
        <f>(SUM(E1180:E1184)+F1180*E1184)</f>
        <v>0.83596057297585247</v>
      </c>
    </row>
    <row r="1181" spans="1:7" ht="15.6" x14ac:dyDescent="0.3">
      <c r="A1181" s="229" t="s">
        <v>117</v>
      </c>
      <c r="B1181" s="230">
        <v>2047</v>
      </c>
      <c r="C1181" s="229" t="s">
        <v>1346</v>
      </c>
      <c r="D1181" s="229">
        <v>0.95018591112483419</v>
      </c>
      <c r="E1181" s="229">
        <v>2.8038725606423082E-2</v>
      </c>
      <c r="F1181" s="250">
        <v>26</v>
      </c>
      <c r="G1181" s="251">
        <f>(SUM(E1181:E1184)+F1181*E1184)</f>
        <v>0.83568192823810583</v>
      </c>
    </row>
    <row r="1182" spans="1:7" ht="15.6" x14ac:dyDescent="0.3">
      <c r="A1182" s="229" t="s">
        <v>117</v>
      </c>
      <c r="B1182" s="230">
        <v>2048</v>
      </c>
      <c r="C1182" s="229" t="s">
        <v>1347</v>
      </c>
      <c r="D1182" s="229">
        <v>0.94999812912353188</v>
      </c>
      <c r="E1182" s="229">
        <v>2.7964515168015045E-2</v>
      </c>
      <c r="F1182" s="250">
        <v>27</v>
      </c>
      <c r="G1182" s="251">
        <f>(SUM(E1182:E1184)+F1182*E1184)</f>
        <v>0.83548686308357634</v>
      </c>
    </row>
    <row r="1183" spans="1:7" ht="15.6" x14ac:dyDescent="0.3">
      <c r="A1183" s="229" t="s">
        <v>117</v>
      </c>
      <c r="B1183" s="230">
        <v>2049</v>
      </c>
      <c r="C1183" s="229" t="s">
        <v>1348</v>
      </c>
      <c r="D1183" s="229">
        <v>0.949835734716864</v>
      </c>
      <c r="E1183" s="229">
        <v>2.7899855262540699E-2</v>
      </c>
      <c r="F1183" s="250">
        <v>28</v>
      </c>
      <c r="G1183" s="251">
        <f>(SUM(E1183:E1184)+F1183*E1184)</f>
        <v>0.83536600836745478</v>
      </c>
    </row>
    <row r="1184" spans="1:7" ht="15.6" x14ac:dyDescent="0.3">
      <c r="A1184" s="229" t="s">
        <v>117</v>
      </c>
      <c r="B1184" s="230">
        <v>2050</v>
      </c>
      <c r="C1184" s="229" t="s">
        <v>1349</v>
      </c>
      <c r="D1184" s="229">
        <v>0.94969857032067084</v>
      </c>
      <c r="E1184" s="229">
        <v>2.7843660451893591E-2</v>
      </c>
      <c r="F1184" s="250">
        <v>29</v>
      </c>
      <c r="G1184" s="251">
        <f>(SUM(E1184:E1184)+F1184*E1184)</f>
        <v>0.83530981355680767</v>
      </c>
    </row>
    <row r="1185" spans="1:7" ht="15.6" x14ac:dyDescent="0.3">
      <c r="A1185" s="229" t="s">
        <v>118</v>
      </c>
      <c r="B1185" s="230">
        <v>2017</v>
      </c>
      <c r="C1185" s="229" t="s">
        <v>1350</v>
      </c>
      <c r="D1185" s="229">
        <v>0.99569336573960532</v>
      </c>
      <c r="E1185" s="229">
        <v>4.4594328801265772E-2</v>
      </c>
      <c r="F1185" s="252">
        <v>0</v>
      </c>
      <c r="G1185" s="251">
        <f>(SUM(E1185:E1214))</f>
        <v>1.0164215725424823</v>
      </c>
    </row>
    <row r="1186" spans="1:7" ht="15.6" x14ac:dyDescent="0.3">
      <c r="A1186" s="229" t="s">
        <v>118</v>
      </c>
      <c r="B1186" s="230">
        <v>2018</v>
      </c>
      <c r="C1186" s="229" t="s">
        <v>1351</v>
      </c>
      <c r="D1186" s="229">
        <v>0.99439614410727817</v>
      </c>
      <c r="E1186" s="229">
        <v>4.3455276241070123E-2</v>
      </c>
      <c r="F1186" s="250">
        <v>0</v>
      </c>
      <c r="G1186" s="251">
        <f>(SUM(E1186:E1215))</f>
        <v>1.0009838829943238</v>
      </c>
    </row>
    <row r="1187" spans="1:7" ht="15.6" x14ac:dyDescent="0.3">
      <c r="A1187" s="229" t="s">
        <v>118</v>
      </c>
      <c r="B1187" s="230">
        <v>2019</v>
      </c>
      <c r="C1187" s="229" t="s">
        <v>1352</v>
      </c>
      <c r="D1187" s="229">
        <v>0.99302102385181101</v>
      </c>
      <c r="E1187" s="229">
        <v>4.227871428291944E-2</v>
      </c>
      <c r="F1187" s="250">
        <v>0</v>
      </c>
      <c r="G1187" s="251">
        <f>(SUM(E1187:E1216))</f>
        <v>0.98663874141475771</v>
      </c>
    </row>
    <row r="1188" spans="1:7" ht="15.6" x14ac:dyDescent="0.3">
      <c r="A1188" s="229" t="s">
        <v>118</v>
      </c>
      <c r="B1188" s="230">
        <v>2020</v>
      </c>
      <c r="C1188" s="229" t="s">
        <v>1353</v>
      </c>
      <c r="D1188" s="229">
        <v>0.99130866392780093</v>
      </c>
      <c r="E1188" s="229">
        <v>4.1081112582827518E-2</v>
      </c>
      <c r="F1188" s="250">
        <v>0</v>
      </c>
      <c r="G1188" s="251">
        <f>(SUM(E1188:E1217))</f>
        <v>0.9734321551919568</v>
      </c>
    </row>
    <row r="1189" spans="1:7" ht="15.6" x14ac:dyDescent="0.3">
      <c r="A1189" s="229" t="s">
        <v>118</v>
      </c>
      <c r="B1189" s="230">
        <v>2021</v>
      </c>
      <c r="C1189" s="229" t="s">
        <v>1354</v>
      </c>
      <c r="D1189" s="229">
        <v>0.98918359864038619</v>
      </c>
      <c r="E1189" s="229">
        <v>3.996576548291314E-2</v>
      </c>
      <c r="F1189" s="250">
        <v>0</v>
      </c>
      <c r="G1189" s="251">
        <f>(SUM(E1189:E1218))</f>
        <v>0.96139281239244523</v>
      </c>
    </row>
    <row r="1190" spans="1:7" ht="15.6" x14ac:dyDescent="0.3">
      <c r="A1190" s="229" t="s">
        <v>118</v>
      </c>
      <c r="B1190" s="230">
        <v>2022</v>
      </c>
      <c r="C1190" s="229" t="s">
        <v>1355</v>
      </c>
      <c r="D1190" s="229">
        <v>0.98662218200612362</v>
      </c>
      <c r="E1190" s="229">
        <v>3.8930591657592349E-2</v>
      </c>
      <c r="F1190" s="250">
        <v>1</v>
      </c>
      <c r="G1190" s="251">
        <f>(SUM(E1190:E1218)+F1190*E1218)</f>
        <v>0.950468816692848</v>
      </c>
    </row>
    <row r="1191" spans="1:7" ht="15.6" x14ac:dyDescent="0.3">
      <c r="A1191" s="229" t="s">
        <v>118</v>
      </c>
      <c r="B1191" s="230">
        <v>2023</v>
      </c>
      <c r="C1191" s="229" t="s">
        <v>1356</v>
      </c>
      <c r="D1191" s="229">
        <v>0.98365495082851173</v>
      </c>
      <c r="E1191" s="229">
        <v>3.7966592911191255E-2</v>
      </c>
      <c r="F1191" s="250">
        <v>2</v>
      </c>
      <c r="G1191" s="251">
        <f>(SUM(E1191:E1218)+F1191*E1218)</f>
        <v>0.94057999481857135</v>
      </c>
    </row>
    <row r="1192" spans="1:7" ht="15.6" x14ac:dyDescent="0.3">
      <c r="A1192" s="229" t="s">
        <v>118</v>
      </c>
      <c r="B1192" s="230">
        <v>2024</v>
      </c>
      <c r="C1192" s="229" t="s">
        <v>1357</v>
      </c>
      <c r="D1192" s="229">
        <v>0.9802947045312338</v>
      </c>
      <c r="E1192" s="229">
        <v>3.7077227907077286E-2</v>
      </c>
      <c r="F1192" s="250">
        <v>3</v>
      </c>
      <c r="G1192" s="251">
        <f>(SUM(E1192:E1218)+F1192*E1218)</f>
        <v>0.93165517169069578</v>
      </c>
    </row>
    <row r="1193" spans="1:7" ht="15.6" x14ac:dyDescent="0.3">
      <c r="A1193" s="229" t="s">
        <v>118</v>
      </c>
      <c r="B1193" s="230">
        <v>2025</v>
      </c>
      <c r="C1193" s="229" t="s">
        <v>1358</v>
      </c>
      <c r="D1193" s="229">
        <v>0.97656015054000256</v>
      </c>
      <c r="E1193" s="229">
        <v>3.6261135448932239E-2</v>
      </c>
      <c r="F1193" s="250">
        <v>4</v>
      </c>
      <c r="G1193" s="251">
        <f>(SUM(E1193:E1218)+F1193*E1218)</f>
        <v>0.92361971356693451</v>
      </c>
    </row>
    <row r="1194" spans="1:7" ht="15.6" x14ac:dyDescent="0.3">
      <c r="A1194" s="229" t="s">
        <v>118</v>
      </c>
      <c r="B1194" s="230">
        <v>2026</v>
      </c>
      <c r="C1194" s="229" t="s">
        <v>1359</v>
      </c>
      <c r="D1194" s="229">
        <v>0.97350868811912095</v>
      </c>
      <c r="E1194" s="229">
        <v>3.5403275785166353E-2</v>
      </c>
      <c r="F1194" s="250">
        <v>5</v>
      </c>
      <c r="G1194" s="251">
        <f>(SUM(E1194:E1218)+F1194*E1218)</f>
        <v>0.91640034790131797</v>
      </c>
    </row>
    <row r="1195" spans="1:7" ht="15.6" x14ac:dyDescent="0.3">
      <c r="A1195" s="229" t="s">
        <v>118</v>
      </c>
      <c r="B1195" s="230">
        <v>2027</v>
      </c>
      <c r="C1195" s="229" t="s">
        <v>1360</v>
      </c>
      <c r="D1195" s="229">
        <v>0.97065084241416355</v>
      </c>
      <c r="E1195" s="229">
        <v>3.4652884653224525E-2</v>
      </c>
      <c r="F1195" s="250">
        <v>6</v>
      </c>
      <c r="G1195" s="251">
        <f>(SUM(E1195:E1218)+F1195*E1218)</f>
        <v>0.91003884189946738</v>
      </c>
    </row>
    <row r="1196" spans="1:7" ht="15.6" x14ac:dyDescent="0.3">
      <c r="A1196" s="229" t="s">
        <v>118</v>
      </c>
      <c r="B1196" s="230">
        <v>2028</v>
      </c>
      <c r="C1196" s="229" t="s">
        <v>1361</v>
      </c>
      <c r="D1196" s="229">
        <v>0.96800721369495624</v>
      </c>
      <c r="E1196" s="229">
        <v>3.3971714007913587E-2</v>
      </c>
      <c r="F1196" s="250">
        <v>7</v>
      </c>
      <c r="G1196" s="251">
        <f>(SUM(E1196:E1218)+F1196*E1218)</f>
        <v>0.90442772702955865</v>
      </c>
    </row>
    <row r="1197" spans="1:7" ht="15.6" x14ac:dyDescent="0.3">
      <c r="A1197" s="229" t="s">
        <v>118</v>
      </c>
      <c r="B1197" s="230">
        <v>2029</v>
      </c>
      <c r="C1197" s="229" t="s">
        <v>1362</v>
      </c>
      <c r="D1197" s="229">
        <v>0.96558173936674163</v>
      </c>
      <c r="E1197" s="229">
        <v>3.3351674575117951E-2</v>
      </c>
      <c r="F1197" s="250">
        <v>8</v>
      </c>
      <c r="G1197" s="251">
        <f>(SUM(E1197:E1218)+F1197*E1218)</f>
        <v>0.89949778280496084</v>
      </c>
    </row>
    <row r="1198" spans="1:7" ht="15.6" x14ac:dyDescent="0.3">
      <c r="A1198" s="229" t="s">
        <v>118</v>
      </c>
      <c r="B1198" s="230">
        <v>2030</v>
      </c>
      <c r="C1198" s="229" t="s">
        <v>1363</v>
      </c>
      <c r="D1198" s="229">
        <v>0.96337074358027275</v>
      </c>
      <c r="E1198" s="229">
        <v>3.2799565737347887E-2</v>
      </c>
      <c r="F1198" s="250">
        <v>9</v>
      </c>
      <c r="G1198" s="251">
        <f>(SUM(E1198:E1218)+F1198*E1218)</f>
        <v>0.89518787801315869</v>
      </c>
    </row>
    <row r="1199" spans="1:7" ht="15.6" x14ac:dyDescent="0.3">
      <c r="A1199" s="229" t="s">
        <v>118</v>
      </c>
      <c r="B1199" s="230">
        <v>2031</v>
      </c>
      <c r="C1199" s="229" t="s">
        <v>1364</v>
      </c>
      <c r="D1199" s="229">
        <v>0.96136318435476165</v>
      </c>
      <c r="E1199" s="229">
        <v>3.2302553958404465E-2</v>
      </c>
      <c r="F1199" s="250">
        <v>10</v>
      </c>
      <c r="G1199" s="251">
        <f>(SUM(E1199:E1218)+F1199*E1218)</f>
        <v>0.89143008205912655</v>
      </c>
    </row>
    <row r="1200" spans="1:7" ht="15.6" x14ac:dyDescent="0.3">
      <c r="A1200" s="229" t="s">
        <v>118</v>
      </c>
      <c r="B1200" s="230">
        <v>2032</v>
      </c>
      <c r="C1200" s="229" t="s">
        <v>1365</v>
      </c>
      <c r="D1200" s="229">
        <v>0.95954917523727512</v>
      </c>
      <c r="E1200" s="229">
        <v>3.1860867514898389E-2</v>
      </c>
      <c r="F1200" s="250">
        <v>11</v>
      </c>
      <c r="G1200" s="251">
        <f>(SUM(E1200:E1218)+F1200*E1218)</f>
        <v>0.88816929788403798</v>
      </c>
    </row>
    <row r="1201" spans="1:7" ht="15.6" x14ac:dyDescent="0.3">
      <c r="A1201" s="229" t="s">
        <v>118</v>
      </c>
      <c r="B1201" s="230">
        <v>2033</v>
      </c>
      <c r="C1201" s="229" t="s">
        <v>1366</v>
      </c>
      <c r="D1201" s="229">
        <v>0.95791645559450433</v>
      </c>
      <c r="E1201" s="229">
        <v>3.1467756621868091E-2</v>
      </c>
      <c r="F1201" s="250">
        <v>12</v>
      </c>
      <c r="G1201" s="251">
        <f>(SUM(E1201:E1218)+F1201*E1218)</f>
        <v>0.88535020015245536</v>
      </c>
    </row>
    <row r="1202" spans="1:7" ht="15.6" x14ac:dyDescent="0.3">
      <c r="A1202" s="229" t="s">
        <v>118</v>
      </c>
      <c r="B1202" s="230">
        <v>2034</v>
      </c>
      <c r="C1202" s="229" t="s">
        <v>1367</v>
      </c>
      <c r="D1202" s="229">
        <v>0.95645283335563891</v>
      </c>
      <c r="E1202" s="229">
        <v>3.1118682043956566E-2</v>
      </c>
      <c r="F1202" s="250">
        <v>13</v>
      </c>
      <c r="G1202" s="251">
        <f>(SUM(E1202:E1218)+F1202*E1218)</f>
        <v>0.88292421331390303</v>
      </c>
    </row>
    <row r="1203" spans="1:7" ht="15.6" x14ac:dyDescent="0.3">
      <c r="A1203" s="229" t="s">
        <v>118</v>
      </c>
      <c r="B1203" s="230">
        <v>2035</v>
      </c>
      <c r="C1203" s="229" t="s">
        <v>1368</v>
      </c>
      <c r="D1203" s="229">
        <v>0.9551499687139211</v>
      </c>
      <c r="E1203" s="229">
        <v>3.0812939992872223E-2</v>
      </c>
      <c r="F1203" s="250">
        <v>14</v>
      </c>
      <c r="G1203" s="251">
        <f>(SUM(E1203:E1218)+F1203*E1218)</f>
        <v>0.88084730105326237</v>
      </c>
    </row>
    <row r="1204" spans="1:7" ht="15.6" x14ac:dyDescent="0.3">
      <c r="A1204" s="229" t="s">
        <v>118</v>
      </c>
      <c r="B1204" s="230">
        <v>2036</v>
      </c>
      <c r="C1204" s="229" t="s">
        <v>1369</v>
      </c>
      <c r="D1204" s="229">
        <v>0.95399621259696799</v>
      </c>
      <c r="E1204" s="229">
        <v>3.054150062858944E-2</v>
      </c>
      <c r="F1204" s="250">
        <v>15</v>
      </c>
      <c r="G1204" s="251">
        <f>(SUM(E1204:E1218)+F1204*E1218)</f>
        <v>0.87907613084370595</v>
      </c>
    </row>
    <row r="1205" spans="1:7" ht="15.6" x14ac:dyDescent="0.3">
      <c r="A1205" s="229" t="s">
        <v>118</v>
      </c>
      <c r="B1205" s="230">
        <v>2037</v>
      </c>
      <c r="C1205" s="229" t="s">
        <v>1370</v>
      </c>
      <c r="D1205" s="229">
        <v>0.95298686832356583</v>
      </c>
      <c r="E1205" s="229">
        <v>3.0306055780229456E-2</v>
      </c>
      <c r="F1205" s="250">
        <v>16</v>
      </c>
      <c r="G1205" s="251">
        <f>(SUM(E1205:E1218)+F1205*E1218)</f>
        <v>0.87757639999843229</v>
      </c>
    </row>
    <row r="1206" spans="1:7" ht="15.6" x14ac:dyDescent="0.3">
      <c r="A1206" s="229" t="s">
        <v>118</v>
      </c>
      <c r="B1206" s="230">
        <v>2038</v>
      </c>
      <c r="C1206" s="229" t="s">
        <v>1371</v>
      </c>
      <c r="D1206" s="229">
        <v>0.95210748815685897</v>
      </c>
      <c r="E1206" s="229">
        <v>3.0101686671448878E-2</v>
      </c>
      <c r="F1206" s="250">
        <v>17</v>
      </c>
      <c r="G1206" s="251">
        <f>(SUM(E1206:E1218)+F1206*E1218)</f>
        <v>0.87631211400151865</v>
      </c>
    </row>
    <row r="1207" spans="1:7" ht="15.6" x14ac:dyDescent="0.3">
      <c r="A1207" s="229" t="s">
        <v>118</v>
      </c>
      <c r="B1207" s="230">
        <v>2039</v>
      </c>
      <c r="C1207" s="229" t="s">
        <v>1372</v>
      </c>
      <c r="D1207" s="229">
        <v>0.95134922800657928</v>
      </c>
      <c r="E1207" s="229">
        <v>2.9923265601238955E-2</v>
      </c>
      <c r="F1207" s="250">
        <v>18</v>
      </c>
      <c r="G1207" s="251">
        <f>(SUM(E1207:E1218)+F1207*E1218)</f>
        <v>0.87525219711338553</v>
      </c>
    </row>
    <row r="1208" spans="1:7" ht="15.6" x14ac:dyDescent="0.3">
      <c r="A1208" s="229" t="s">
        <v>118</v>
      </c>
      <c r="B1208" s="230">
        <v>2040</v>
      </c>
      <c r="C1208" s="229" t="s">
        <v>1373</v>
      </c>
      <c r="D1208" s="229">
        <v>0.95070160165884565</v>
      </c>
      <c r="E1208" s="229">
        <v>2.9769892665041851E-2</v>
      </c>
      <c r="F1208" s="250">
        <v>19</v>
      </c>
      <c r="G1208" s="251">
        <f>(SUM(E1208:E1218)+F1208*E1218)</f>
        <v>0.87437070129546246</v>
      </c>
    </row>
    <row r="1209" spans="1:7" ht="15.6" x14ac:dyDescent="0.3">
      <c r="A1209" s="229" t="s">
        <v>118</v>
      </c>
      <c r="B1209" s="230">
        <v>2041</v>
      </c>
      <c r="C1209" s="229" t="s">
        <v>1374</v>
      </c>
      <c r="D1209" s="229">
        <v>0.95015645825390083</v>
      </c>
      <c r="E1209" s="229">
        <v>2.9639496964137889E-2</v>
      </c>
      <c r="F1209" s="250">
        <v>20</v>
      </c>
      <c r="G1209" s="251">
        <f>(SUM(E1209:E1218)+F1209*E1218)</f>
        <v>0.87364257841373627</v>
      </c>
    </row>
    <row r="1210" spans="1:7" ht="15.6" x14ac:dyDescent="0.3">
      <c r="A1210" s="229" t="s">
        <v>118</v>
      </c>
      <c r="B1210" s="230">
        <v>2042</v>
      </c>
      <c r="C1210" s="229" t="s">
        <v>1375</v>
      </c>
      <c r="D1210" s="229">
        <v>0.94969788600358029</v>
      </c>
      <c r="E1210" s="229">
        <v>2.9527394375536493E-2</v>
      </c>
      <c r="F1210" s="250">
        <v>21</v>
      </c>
      <c r="G1210" s="251">
        <f>(SUM(E1210:E1218)+F1210*E1218)</f>
        <v>0.87304485123291431</v>
      </c>
    </row>
    <row r="1211" spans="1:7" ht="15.6" x14ac:dyDescent="0.3">
      <c r="A1211" s="229" t="s">
        <v>118</v>
      </c>
      <c r="B1211" s="230">
        <v>2043</v>
      </c>
      <c r="C1211" s="229" t="s">
        <v>1376</v>
      </c>
      <c r="D1211" s="229">
        <v>0.94931796457891404</v>
      </c>
      <c r="E1211" s="229">
        <v>2.9429833824402341E-2</v>
      </c>
      <c r="F1211" s="250">
        <v>22</v>
      </c>
      <c r="G1211" s="251">
        <f>(SUM(E1211:E1218)+F1211*E1218)</f>
        <v>0.87255922664069352</v>
      </c>
    </row>
    <row r="1212" spans="1:7" ht="15.6" x14ac:dyDescent="0.3">
      <c r="A1212" s="229" t="s">
        <v>118</v>
      </c>
      <c r="B1212" s="230">
        <v>2044</v>
      </c>
      <c r="C1212" s="229" t="s">
        <v>1377</v>
      </c>
      <c r="D1212" s="229">
        <v>0.94900504668517538</v>
      </c>
      <c r="E1212" s="229">
        <v>2.9346915170694488E-2</v>
      </c>
      <c r="F1212" s="250">
        <v>23</v>
      </c>
      <c r="G1212" s="251">
        <f>(SUM(E1212:E1218)+F1212*E1218)</f>
        <v>0.87217116259960703</v>
      </c>
    </row>
    <row r="1213" spans="1:7" ht="15.6" x14ac:dyDescent="0.3">
      <c r="A1213" s="229" t="s">
        <v>118</v>
      </c>
      <c r="B1213" s="230">
        <v>2045</v>
      </c>
      <c r="C1213" s="229" t="s">
        <v>1378</v>
      </c>
      <c r="D1213" s="229">
        <v>0.94874822796522751</v>
      </c>
      <c r="E1213" s="229">
        <v>2.9273729320391198E-2</v>
      </c>
      <c r="F1213" s="250">
        <v>24</v>
      </c>
      <c r="G1213" s="251">
        <f>(SUM(E1213:E1218)+F1213*E1218)</f>
        <v>0.87186601721222834</v>
      </c>
    </row>
    <row r="1214" spans="1:7" ht="15.6" x14ac:dyDescent="0.3">
      <c r="A1214" s="229" t="s">
        <v>118</v>
      </c>
      <c r="B1214" s="230">
        <v>2046</v>
      </c>
      <c r="C1214" s="229" t="s">
        <v>1379</v>
      </c>
      <c r="D1214" s="229">
        <v>0.94853858019024195</v>
      </c>
      <c r="E1214" s="229">
        <v>2.9209141334212214E-2</v>
      </c>
      <c r="F1214" s="250">
        <v>25</v>
      </c>
      <c r="G1214" s="251">
        <f>(SUM(E1214:E1218)+F1214*E1218)</f>
        <v>0.8716340576751529</v>
      </c>
    </row>
    <row r="1215" spans="1:7" ht="15.6" x14ac:dyDescent="0.3">
      <c r="A1215" s="229" t="s">
        <v>118</v>
      </c>
      <c r="B1215" s="230">
        <v>2047</v>
      </c>
      <c r="C1215" s="229" t="s">
        <v>1380</v>
      </c>
      <c r="D1215" s="229">
        <v>0.94837120235134931</v>
      </c>
      <c r="E1215" s="229">
        <v>2.9156639253107394E-2</v>
      </c>
      <c r="F1215" s="250">
        <v>26</v>
      </c>
      <c r="G1215" s="251">
        <f>(SUM(E1215:E1218)+F1215*E1218)</f>
        <v>0.8714666861242566</v>
      </c>
    </row>
    <row r="1216" spans="1:7" ht="15.6" x14ac:dyDescent="0.3">
      <c r="A1216" s="229" t="s">
        <v>118</v>
      </c>
      <c r="B1216" s="230">
        <v>2048</v>
      </c>
      <c r="C1216" s="229" t="s">
        <v>1381</v>
      </c>
      <c r="D1216" s="229">
        <v>0.94823653529131102</v>
      </c>
      <c r="E1216" s="229">
        <v>2.9110134661503816E-2</v>
      </c>
      <c r="F1216" s="250">
        <v>27</v>
      </c>
      <c r="G1216" s="251">
        <f>(SUM(E1216:E1218)+F1216*E1218)</f>
        <v>0.87135181665446493</v>
      </c>
    </row>
    <row r="1217" spans="1:7" ht="15.6" x14ac:dyDescent="0.3">
      <c r="A1217" s="229" t="s">
        <v>118</v>
      </c>
      <c r="B1217" s="230">
        <v>2049</v>
      </c>
      <c r="C1217" s="229" t="s">
        <v>1382</v>
      </c>
      <c r="D1217" s="229">
        <v>0.94812794159685232</v>
      </c>
      <c r="E1217" s="229">
        <v>2.9072128060118645E-2</v>
      </c>
      <c r="F1217" s="250">
        <v>28</v>
      </c>
      <c r="G1217" s="251">
        <f>(SUM(E1217:E1218)+F1217*E1218)</f>
        <v>0.87128345177627697</v>
      </c>
    </row>
    <row r="1218" spans="1:7" ht="15.6" x14ac:dyDescent="0.3">
      <c r="A1218" s="229" t="s">
        <v>118</v>
      </c>
      <c r="B1218" s="230">
        <v>2050</v>
      </c>
      <c r="C1218" s="229" t="s">
        <v>1383</v>
      </c>
      <c r="D1218" s="229">
        <v>0.94804149553755601</v>
      </c>
      <c r="E1218" s="229">
        <v>2.9041769783315803E-2</v>
      </c>
      <c r="F1218" s="250">
        <v>29</v>
      </c>
      <c r="G1218" s="251">
        <f>(SUM(E1218:E1218)+F1218*E1218)</f>
        <v>0.87125309349947411</v>
      </c>
    </row>
    <row r="1219" spans="1:7" ht="15.6" x14ac:dyDescent="0.3">
      <c r="A1219" s="229" t="s">
        <v>119</v>
      </c>
      <c r="B1219" s="230">
        <v>2017</v>
      </c>
      <c r="C1219" s="229" t="s">
        <v>1384</v>
      </c>
      <c r="D1219" s="229">
        <v>0.99597863768663164</v>
      </c>
      <c r="E1219" s="229">
        <v>4.4426908733121863E-2</v>
      </c>
      <c r="F1219" s="252">
        <v>0</v>
      </c>
      <c r="G1219" s="251">
        <f>(SUM(E1219:E1248))</f>
        <v>1.0126988460514985</v>
      </c>
    </row>
    <row r="1220" spans="1:7" ht="15.6" x14ac:dyDescent="0.3">
      <c r="A1220" s="229" t="s">
        <v>119</v>
      </c>
      <c r="B1220" s="230">
        <v>2018</v>
      </c>
      <c r="C1220" s="229" t="s">
        <v>1385</v>
      </c>
      <c r="D1220" s="229">
        <v>0.99473139536105271</v>
      </c>
      <c r="E1220" s="229">
        <v>4.3351846070796826E-2</v>
      </c>
      <c r="F1220" s="250">
        <v>0</v>
      </c>
      <c r="G1220" s="251">
        <f>(SUM(E1220:E1249))</f>
        <v>0.99711649045559791</v>
      </c>
    </row>
    <row r="1221" spans="1:7" ht="15.6" x14ac:dyDescent="0.3">
      <c r="A1221" s="229" t="s">
        <v>119</v>
      </c>
      <c r="B1221" s="230">
        <v>2019</v>
      </c>
      <c r="C1221" s="229" t="s">
        <v>1386</v>
      </c>
      <c r="D1221" s="229">
        <v>0.99338828464474482</v>
      </c>
      <c r="E1221" s="229">
        <v>4.2221821996479329E-2</v>
      </c>
      <c r="F1221" s="250">
        <v>0</v>
      </c>
      <c r="G1221" s="251">
        <f>(SUM(E1221:E1250))</f>
        <v>0.98255558543753063</v>
      </c>
    </row>
    <row r="1222" spans="1:7" ht="15.6" x14ac:dyDescent="0.3">
      <c r="A1222" s="229" t="s">
        <v>119</v>
      </c>
      <c r="B1222" s="230">
        <v>2020</v>
      </c>
      <c r="C1222" s="229" t="s">
        <v>1387</v>
      </c>
      <c r="D1222" s="229">
        <v>0.99169561936581263</v>
      </c>
      <c r="E1222" s="229">
        <v>4.1058461650947897E-2</v>
      </c>
      <c r="F1222" s="250">
        <v>0</v>
      </c>
      <c r="G1222" s="251">
        <f>(SUM(E1222:E1251))</f>
        <v>0.96908044358436429</v>
      </c>
    </row>
    <row r="1223" spans="1:7" ht="15.6" x14ac:dyDescent="0.3">
      <c r="A1223" s="229" t="s">
        <v>119</v>
      </c>
      <c r="B1223" s="230">
        <v>2021</v>
      </c>
      <c r="C1223" s="229" t="s">
        <v>1388</v>
      </c>
      <c r="D1223" s="229">
        <v>0.98957420117202066</v>
      </c>
      <c r="E1223" s="229">
        <v>3.9955883848429914E-2</v>
      </c>
      <c r="F1223" s="250">
        <v>0</v>
      </c>
      <c r="G1223" s="251">
        <f>(SUM(E1223:E1252))</f>
        <v>0.9567319251574482</v>
      </c>
    </row>
    <row r="1224" spans="1:7" ht="15.6" x14ac:dyDescent="0.3">
      <c r="A1224" s="229" t="s">
        <v>119</v>
      </c>
      <c r="B1224" s="230">
        <v>2022</v>
      </c>
      <c r="C1224" s="229" t="s">
        <v>1389</v>
      </c>
      <c r="D1224" s="229">
        <v>0.98700919773709084</v>
      </c>
      <c r="E1224" s="229">
        <v>3.8923946871264437E-2</v>
      </c>
      <c r="F1224" s="250">
        <v>1</v>
      </c>
      <c r="G1224" s="251">
        <f>(SUM(E1224:E1252)+F1224*E1252)</f>
        <v>0.94548598453305011</v>
      </c>
    </row>
    <row r="1225" spans="1:7" ht="15.6" x14ac:dyDescent="0.3">
      <c r="A1225" s="229" t="s">
        <v>119</v>
      </c>
      <c r="B1225" s="230">
        <v>2023</v>
      </c>
      <c r="C1225" s="229" t="s">
        <v>1390</v>
      </c>
      <c r="D1225" s="229">
        <v>0.98402529616950762</v>
      </c>
      <c r="E1225" s="229">
        <v>3.7956596478797941E-2</v>
      </c>
      <c r="F1225" s="250">
        <v>2</v>
      </c>
      <c r="G1225" s="251">
        <f>(SUM(E1225:E1252)+F1225*E1252)</f>
        <v>0.93527198088581742</v>
      </c>
    </row>
    <row r="1226" spans="1:7" ht="15.6" x14ac:dyDescent="0.3">
      <c r="A1226" s="229" t="s">
        <v>119</v>
      </c>
      <c r="B1226" s="230">
        <v>2024</v>
      </c>
      <c r="C1226" s="229" t="s">
        <v>1391</v>
      </c>
      <c r="D1226" s="229">
        <v>0.98064755933594916</v>
      </c>
      <c r="E1226" s="229">
        <v>3.7059848827507201E-2</v>
      </c>
      <c r="F1226" s="250">
        <v>3</v>
      </c>
      <c r="G1226" s="251">
        <f>(SUM(E1226:E1252)+F1226*E1252)</f>
        <v>0.92602532763105139</v>
      </c>
    </row>
    <row r="1227" spans="1:7" ht="15.6" x14ac:dyDescent="0.3">
      <c r="A1227" s="229" t="s">
        <v>119</v>
      </c>
      <c r="B1227" s="230">
        <v>2025</v>
      </c>
      <c r="C1227" s="229" t="s">
        <v>1392</v>
      </c>
      <c r="D1227" s="229">
        <v>0.97689908282468463</v>
      </c>
      <c r="E1227" s="229">
        <v>3.6237592958129235E-2</v>
      </c>
      <c r="F1227" s="250">
        <v>4</v>
      </c>
      <c r="G1227" s="251">
        <f>(SUM(E1227:E1252)+F1227*E1252)</f>
        <v>0.91767542202757602</v>
      </c>
    </row>
    <row r="1228" spans="1:7" ht="15.6" x14ac:dyDescent="0.3">
      <c r="A1228" s="229" t="s">
        <v>119</v>
      </c>
      <c r="B1228" s="230">
        <v>2026</v>
      </c>
      <c r="C1228" s="229" t="s">
        <v>1393</v>
      </c>
      <c r="D1228" s="229">
        <v>0.97383060232896568</v>
      </c>
      <c r="E1228" s="229">
        <v>3.5417483580409068E-2</v>
      </c>
      <c r="F1228" s="250">
        <v>5</v>
      </c>
      <c r="G1228" s="251">
        <f>(SUM(E1228:E1252)+F1228*E1252)</f>
        <v>0.91014777229347865</v>
      </c>
    </row>
    <row r="1229" spans="1:7" ht="15.6" x14ac:dyDescent="0.3">
      <c r="A1229" s="229" t="s">
        <v>119</v>
      </c>
      <c r="B1229" s="230">
        <v>2027</v>
      </c>
      <c r="C1229" s="229" t="s">
        <v>1394</v>
      </c>
      <c r="D1229" s="229">
        <v>0.970965432027179</v>
      </c>
      <c r="E1229" s="229">
        <v>3.4657660882357125E-2</v>
      </c>
      <c r="F1229" s="250">
        <v>6</v>
      </c>
      <c r="G1229" s="251">
        <f>(SUM(E1229:E1252)+F1229*E1252)</f>
        <v>0.90344023193710132</v>
      </c>
    </row>
    <row r="1230" spans="1:7" ht="15.6" x14ac:dyDescent="0.3">
      <c r="A1230" s="229" t="s">
        <v>119</v>
      </c>
      <c r="B1230" s="230">
        <v>2028</v>
      </c>
      <c r="C1230" s="229" t="s">
        <v>1395</v>
      </c>
      <c r="D1230" s="229">
        <v>0.96831859730533332</v>
      </c>
      <c r="E1230" s="229">
        <v>3.39648064118514E-2</v>
      </c>
      <c r="F1230" s="250">
        <v>7</v>
      </c>
      <c r="G1230" s="251">
        <f>(SUM(E1230:E1252)+F1230*E1252)</f>
        <v>0.89749251427877597</v>
      </c>
    </row>
    <row r="1231" spans="1:7" ht="15.6" x14ac:dyDescent="0.3">
      <c r="A1231" s="229" t="s">
        <v>119</v>
      </c>
      <c r="B1231" s="230">
        <v>2029</v>
      </c>
      <c r="C1231" s="229" t="s">
        <v>1396</v>
      </c>
      <c r="D1231" s="229">
        <v>0.96588491814765487</v>
      </c>
      <c r="E1231" s="229">
        <v>3.333111204272321E-2</v>
      </c>
      <c r="F1231" s="250">
        <v>8</v>
      </c>
      <c r="G1231" s="251">
        <f>(SUM(E1231:E1252)+F1231*E1252)</f>
        <v>0.89223765109095643</v>
      </c>
    </row>
    <row r="1232" spans="1:7" ht="15.6" x14ac:dyDescent="0.3">
      <c r="A1232" s="229" t="s">
        <v>119</v>
      </c>
      <c r="B1232" s="230">
        <v>2030</v>
      </c>
      <c r="C1232" s="229" t="s">
        <v>1397</v>
      </c>
      <c r="D1232" s="229">
        <v>0.96365396932278036</v>
      </c>
      <c r="E1232" s="229">
        <v>3.2760415958540165E-2</v>
      </c>
      <c r="F1232" s="250">
        <v>9</v>
      </c>
      <c r="G1232" s="251">
        <f>(SUM(E1232:E1252)+F1232*E1252)</f>
        <v>0.88761648227226497</v>
      </c>
    </row>
    <row r="1233" spans="1:7" ht="15.6" x14ac:dyDescent="0.3">
      <c r="A1233" s="229" t="s">
        <v>119</v>
      </c>
      <c r="B1233" s="230">
        <v>2031</v>
      </c>
      <c r="C1233" s="229" t="s">
        <v>1398</v>
      </c>
      <c r="D1233" s="229">
        <v>0.96161765000797172</v>
      </c>
      <c r="E1233" s="229">
        <v>3.2241600059399779E-2</v>
      </c>
      <c r="F1233" s="250">
        <v>10</v>
      </c>
      <c r="G1233" s="251">
        <f>(SUM(E1233:E1252)+F1233*E1252)</f>
        <v>0.88356600953775666</v>
      </c>
    </row>
    <row r="1234" spans="1:7" ht="15.6" x14ac:dyDescent="0.3">
      <c r="A1234" s="229" t="s">
        <v>119</v>
      </c>
      <c r="B1234" s="230">
        <v>2032</v>
      </c>
      <c r="C1234" s="229" t="s">
        <v>1399</v>
      </c>
      <c r="D1234" s="229">
        <v>0.95976912714840323</v>
      </c>
      <c r="E1234" s="229">
        <v>3.1777246447241073E-2</v>
      </c>
      <c r="F1234" s="250">
        <v>11</v>
      </c>
      <c r="G1234" s="251">
        <f>(SUM(E1234:E1252)+F1234*E1252)</f>
        <v>0.88003435270238861</v>
      </c>
    </row>
    <row r="1235" spans="1:7" ht="15.6" x14ac:dyDescent="0.3">
      <c r="A1235" s="229" t="s">
        <v>119</v>
      </c>
      <c r="B1235" s="230">
        <v>2033</v>
      </c>
      <c r="C1235" s="229" t="s">
        <v>1400</v>
      </c>
      <c r="D1235" s="229">
        <v>0.95809866933613008</v>
      </c>
      <c r="E1235" s="229">
        <v>3.1361935404840377E-2</v>
      </c>
      <c r="F1235" s="250">
        <v>12</v>
      </c>
      <c r="G1235" s="251">
        <f>(SUM(E1235:E1252)+F1235*E1252)</f>
        <v>0.87696704947917925</v>
      </c>
    </row>
    <row r="1236" spans="1:7" ht="15.6" x14ac:dyDescent="0.3">
      <c r="A1236" s="229" t="s">
        <v>119</v>
      </c>
      <c r="B1236" s="230">
        <v>2034</v>
      </c>
      <c r="C1236" s="229" t="s">
        <v>1401</v>
      </c>
      <c r="D1236" s="229">
        <v>0.95659544612605951</v>
      </c>
      <c r="E1236" s="229">
        <v>3.0989144991597429E-2</v>
      </c>
      <c r="F1236" s="250">
        <v>13</v>
      </c>
      <c r="G1236" s="251">
        <f>(SUM(E1236:E1252)+F1236*E1252)</f>
        <v>0.87431505729837067</v>
      </c>
    </row>
    <row r="1237" spans="1:7" ht="15.6" x14ac:dyDescent="0.3">
      <c r="A1237" s="229" t="s">
        <v>119</v>
      </c>
      <c r="B1237" s="230">
        <v>2035</v>
      </c>
      <c r="C1237" s="229" t="s">
        <v>1402</v>
      </c>
      <c r="D1237" s="229">
        <v>0.95525583837706718</v>
      </c>
      <c r="E1237" s="229">
        <v>3.0661831830886291E-2</v>
      </c>
      <c r="F1237" s="250">
        <v>14</v>
      </c>
      <c r="G1237" s="251">
        <f>(SUM(E1237:E1252)+F1237*E1252)</f>
        <v>0.8720358555308052</v>
      </c>
    </row>
    <row r="1238" spans="1:7" ht="15.6" x14ac:dyDescent="0.3">
      <c r="A1238" s="229" t="s">
        <v>119</v>
      </c>
      <c r="B1238" s="230">
        <v>2036</v>
      </c>
      <c r="C1238" s="229" t="s">
        <v>1403</v>
      </c>
      <c r="D1238" s="229">
        <v>0.95406753485225382</v>
      </c>
      <c r="E1238" s="229">
        <v>3.0369418742890987E-2</v>
      </c>
      <c r="F1238" s="250">
        <v>15</v>
      </c>
      <c r="G1238" s="251">
        <f>(SUM(E1238:E1252)+F1238*E1252)</f>
        <v>0.87008396692395062</v>
      </c>
    </row>
    <row r="1239" spans="1:7" ht="15.6" x14ac:dyDescent="0.3">
      <c r="A1239" s="229" t="s">
        <v>119</v>
      </c>
      <c r="B1239" s="230">
        <v>2037</v>
      </c>
      <c r="C1239" s="229" t="s">
        <v>1404</v>
      </c>
      <c r="D1239" s="229">
        <v>0.95302770440222628</v>
      </c>
      <c r="E1239" s="229">
        <v>3.0115083221798636E-2</v>
      </c>
      <c r="F1239" s="250">
        <v>16</v>
      </c>
      <c r="G1239" s="251">
        <f>(SUM(E1239:E1252)+F1239*E1252)</f>
        <v>0.86842449140509159</v>
      </c>
    </row>
    <row r="1240" spans="1:7" ht="15.6" x14ac:dyDescent="0.3">
      <c r="A1240" s="229" t="s">
        <v>119</v>
      </c>
      <c r="B1240" s="230">
        <v>2038</v>
      </c>
      <c r="C1240" s="229" t="s">
        <v>1405</v>
      </c>
      <c r="D1240" s="229">
        <v>0.9521187612159574</v>
      </c>
      <c r="E1240" s="229">
        <v>2.9893017662985504E-2</v>
      </c>
      <c r="F1240" s="250">
        <v>17</v>
      </c>
      <c r="G1240" s="251">
        <f>(SUM(E1240:E1252)+F1240*E1252)</f>
        <v>0.86701935140732467</v>
      </c>
    </row>
    <row r="1241" spans="1:7" ht="15.6" x14ac:dyDescent="0.3">
      <c r="A1241" s="229" t="s">
        <v>119</v>
      </c>
      <c r="B1241" s="230">
        <v>2039</v>
      </c>
      <c r="C1241" s="229" t="s">
        <v>1406</v>
      </c>
      <c r="D1241" s="229">
        <v>0.9513333271717721</v>
      </c>
      <c r="E1241" s="229">
        <v>2.969831702174219E-2</v>
      </c>
      <c r="F1241" s="250">
        <v>18</v>
      </c>
      <c r="G1241" s="251">
        <f>(SUM(E1241:E1252)+F1241*E1252)</f>
        <v>0.86583627696837107</v>
      </c>
    </row>
    <row r="1242" spans="1:7" ht="15.6" x14ac:dyDescent="0.3">
      <c r="A1242" s="229" t="s">
        <v>119</v>
      </c>
      <c r="B1242" s="230">
        <v>2040</v>
      </c>
      <c r="C1242" s="229" t="s">
        <v>1407</v>
      </c>
      <c r="D1242" s="229">
        <v>0.95065948428649094</v>
      </c>
      <c r="E1242" s="229">
        <v>2.9529729864419648E-2</v>
      </c>
      <c r="F1242" s="250">
        <v>19</v>
      </c>
      <c r="G1242" s="251">
        <f>(SUM(E1242:E1252)+F1242*E1252)</f>
        <v>0.86484790317066063</v>
      </c>
    </row>
    <row r="1243" spans="1:7" ht="15.6" x14ac:dyDescent="0.3">
      <c r="A1243" s="229" t="s">
        <v>119</v>
      </c>
      <c r="B1243" s="230">
        <v>2041</v>
      </c>
      <c r="C1243" s="229" t="s">
        <v>1408</v>
      </c>
      <c r="D1243" s="229">
        <v>0.95009120243277456</v>
      </c>
      <c r="E1243" s="229">
        <v>2.9385817679074482E-2</v>
      </c>
      <c r="F1243" s="250">
        <v>20</v>
      </c>
      <c r="G1243" s="251">
        <f>(SUM(E1243:E1252)+F1243*E1252)</f>
        <v>0.86402811653027278</v>
      </c>
    </row>
    <row r="1244" spans="1:7" ht="15.6" x14ac:dyDescent="0.3">
      <c r="A1244" s="229" t="s">
        <v>119</v>
      </c>
      <c r="B1244" s="230">
        <v>2042</v>
      </c>
      <c r="C1244" s="229" t="s">
        <v>1409</v>
      </c>
      <c r="D1244" s="229">
        <v>0.94960948328840011</v>
      </c>
      <c r="E1244" s="229">
        <v>2.926077255475798E-2</v>
      </c>
      <c r="F1244" s="250">
        <v>21</v>
      </c>
      <c r="G1244" s="251">
        <f>(SUM(E1244:E1252)+F1244*E1252)</f>
        <v>0.8633522420752302</v>
      </c>
    </row>
    <row r="1245" spans="1:7" ht="15.6" x14ac:dyDescent="0.3">
      <c r="A1245" s="229" t="s">
        <v>119</v>
      </c>
      <c r="B1245" s="230">
        <v>2043</v>
      </c>
      <c r="C1245" s="229" t="s">
        <v>1410</v>
      </c>
      <c r="D1245" s="229">
        <v>0.94920776388820416</v>
      </c>
      <c r="E1245" s="229">
        <v>2.9151406523071976E-2</v>
      </c>
      <c r="F1245" s="250">
        <v>22</v>
      </c>
      <c r="G1245" s="251">
        <f>(SUM(E1245:E1252)+F1245*E1252)</f>
        <v>0.86280141274450406</v>
      </c>
    </row>
    <row r="1246" spans="1:7" ht="15.6" x14ac:dyDescent="0.3">
      <c r="A1246" s="229" t="s">
        <v>119</v>
      </c>
      <c r="B1246" s="230">
        <v>2044</v>
      </c>
      <c r="C1246" s="229" t="s">
        <v>1411</v>
      </c>
      <c r="D1246" s="229">
        <v>0.94887509460114816</v>
      </c>
      <c r="E1246" s="229">
        <v>2.9058726963843449E-2</v>
      </c>
      <c r="F1246" s="250">
        <v>23</v>
      </c>
      <c r="G1246" s="251">
        <f>(SUM(E1246:E1252)+F1246*E1252)</f>
        <v>0.8623599494454639</v>
      </c>
    </row>
    <row r="1247" spans="1:7" ht="15.6" x14ac:dyDescent="0.3">
      <c r="A1247" s="229" t="s">
        <v>119</v>
      </c>
      <c r="B1247" s="230">
        <v>2045</v>
      </c>
      <c r="C1247" s="229" t="s">
        <v>1412</v>
      </c>
      <c r="D1247" s="229">
        <v>0.94859836362006622</v>
      </c>
      <c r="E1247" s="229">
        <v>2.8975853964920532E-2</v>
      </c>
      <c r="F1247" s="250">
        <v>24</v>
      </c>
      <c r="G1247" s="251">
        <f>(SUM(E1247:E1252)+F1247*E1252)</f>
        <v>0.86201116570565217</v>
      </c>
    </row>
    <row r="1248" spans="1:7" ht="15.6" x14ac:dyDescent="0.3">
      <c r="A1248" s="229" t="s">
        <v>119</v>
      </c>
      <c r="B1248" s="230">
        <v>2046</v>
      </c>
      <c r="C1248" s="229" t="s">
        <v>1413</v>
      </c>
      <c r="D1248" s="229">
        <v>0.94837124509451953</v>
      </c>
      <c r="E1248" s="229">
        <v>2.8904556806672418E-2</v>
      </c>
      <c r="F1248" s="250">
        <v>25</v>
      </c>
      <c r="G1248" s="251">
        <f>(SUM(E1248:E1252)+F1248*E1252)</f>
        <v>0.86174525496476351</v>
      </c>
    </row>
    <row r="1249" spans="1:7" ht="15.6" x14ac:dyDescent="0.3">
      <c r="A1249" s="229" t="s">
        <v>119</v>
      </c>
      <c r="B1249" s="230">
        <v>2047</v>
      </c>
      <c r="C1249" s="229" t="s">
        <v>1414</v>
      </c>
      <c r="D1249" s="229">
        <v>0.9481861102361927</v>
      </c>
      <c r="E1249" s="229">
        <v>2.8844553137221417E-2</v>
      </c>
      <c r="F1249" s="250">
        <v>26</v>
      </c>
      <c r="G1249" s="251">
        <f>(SUM(E1249:E1252)+F1249*E1252)</f>
        <v>0.86155064138212289</v>
      </c>
    </row>
    <row r="1250" spans="1:7" ht="15.6" x14ac:dyDescent="0.3">
      <c r="A1250" s="229" t="s">
        <v>119</v>
      </c>
      <c r="B1250" s="230">
        <v>2048</v>
      </c>
      <c r="C1250" s="229" t="s">
        <v>1415</v>
      </c>
      <c r="D1250" s="229">
        <v>0.94803427300178555</v>
      </c>
      <c r="E1250" s="229">
        <v>2.8790941052729346E-2</v>
      </c>
      <c r="F1250" s="250">
        <v>27</v>
      </c>
      <c r="G1250" s="251">
        <f>(SUM(E1250:E1252)+F1250*E1252)</f>
        <v>0.86141603146893331</v>
      </c>
    </row>
    <row r="1251" spans="1:7" ht="15.6" x14ac:dyDescent="0.3">
      <c r="A1251" s="229" t="s">
        <v>119</v>
      </c>
      <c r="B1251" s="230">
        <v>2049</v>
      </c>
      <c r="C1251" s="229" t="s">
        <v>1416</v>
      </c>
      <c r="D1251" s="229">
        <v>0.94790955661057363</v>
      </c>
      <c r="E1251" s="229">
        <v>2.8746680143313046E-2</v>
      </c>
      <c r="F1251" s="250">
        <v>28</v>
      </c>
      <c r="G1251" s="251">
        <f>(SUM(E1251:E1252)+F1251*E1252)</f>
        <v>0.86133503364023589</v>
      </c>
    </row>
    <row r="1252" spans="1:7" ht="15.6" x14ac:dyDescent="0.3">
      <c r="A1252" s="229" t="s">
        <v>119</v>
      </c>
      <c r="B1252" s="230">
        <v>2050</v>
      </c>
      <c r="C1252" s="229" t="s">
        <v>1417</v>
      </c>
      <c r="D1252" s="229">
        <v>0.94780645622170256</v>
      </c>
      <c r="E1252" s="229">
        <v>2.8709943224031819E-2</v>
      </c>
      <c r="F1252" s="250">
        <v>29</v>
      </c>
      <c r="G1252" s="251">
        <f>(SUM(E1252:E1252)+F1252*E1252)</f>
        <v>0.86129829672095459</v>
      </c>
    </row>
    <row r="1253" spans="1:7" ht="15.6" x14ac:dyDescent="0.3">
      <c r="A1253" s="229" t="s">
        <v>120</v>
      </c>
      <c r="B1253" s="230">
        <v>2017</v>
      </c>
      <c r="C1253" s="229" t="s">
        <v>1418</v>
      </c>
      <c r="D1253" s="229">
        <v>0.99716964342949699</v>
      </c>
      <c r="E1253" s="229">
        <v>4.6251626457771859E-2</v>
      </c>
      <c r="F1253" s="252">
        <v>0</v>
      </c>
      <c r="G1253" s="251">
        <f>(SUM(E1253:E1282))</f>
        <v>1.0541366329213475</v>
      </c>
    </row>
    <row r="1254" spans="1:7" ht="15.6" x14ac:dyDescent="0.3">
      <c r="A1254" s="229" t="s">
        <v>120</v>
      </c>
      <c r="B1254" s="230">
        <v>2018</v>
      </c>
      <c r="C1254" s="229" t="s">
        <v>1419</v>
      </c>
      <c r="D1254" s="229">
        <v>0.99588996335919489</v>
      </c>
      <c r="E1254" s="229">
        <v>4.5072678191934397E-2</v>
      </c>
      <c r="F1254" s="250">
        <v>0</v>
      </c>
      <c r="G1254" s="251">
        <f>(SUM(E1254:E1283))</f>
        <v>1.0382653557667907</v>
      </c>
    </row>
    <row r="1255" spans="1:7" ht="15.6" x14ac:dyDescent="0.3">
      <c r="A1255" s="229" t="s">
        <v>120</v>
      </c>
      <c r="B1255" s="230">
        <v>2019</v>
      </c>
      <c r="C1255" s="229" t="s">
        <v>1420</v>
      </c>
      <c r="D1255" s="229">
        <v>0.9944987554506467</v>
      </c>
      <c r="E1255" s="229">
        <v>4.3842199661519268E-2</v>
      </c>
      <c r="F1255" s="250">
        <v>0</v>
      </c>
      <c r="G1255" s="251">
        <f>(SUM(E1255:E1284))</f>
        <v>1.0235292481548064</v>
      </c>
    </row>
    <row r="1256" spans="1:7" ht="15.6" x14ac:dyDescent="0.3">
      <c r="A1256" s="229" t="s">
        <v>120</v>
      </c>
      <c r="B1256" s="230">
        <v>2020</v>
      </c>
      <c r="C1256" s="229" t="s">
        <v>1421</v>
      </c>
      <c r="D1256" s="229">
        <v>0.99272604179117363</v>
      </c>
      <c r="E1256" s="229">
        <v>4.2588061170798483E-2</v>
      </c>
      <c r="F1256" s="250">
        <v>0</v>
      </c>
      <c r="G1256" s="251">
        <f>(SUM(E1256:E1285))</f>
        <v>1.0099873292442361</v>
      </c>
    </row>
    <row r="1257" spans="1:7" ht="15.6" x14ac:dyDescent="0.3">
      <c r="A1257" s="229" t="s">
        <v>120</v>
      </c>
      <c r="B1257" s="230">
        <v>2021</v>
      </c>
      <c r="C1257" s="229" t="s">
        <v>1422</v>
      </c>
      <c r="D1257" s="229">
        <v>0.99049835181377888</v>
      </c>
      <c r="E1257" s="229">
        <v>4.1408376244245475E-2</v>
      </c>
      <c r="F1257" s="250">
        <v>0</v>
      </c>
      <c r="G1257" s="251">
        <f>(SUM(E1257:E1286))</f>
        <v>0.99766858480132981</v>
      </c>
    </row>
    <row r="1258" spans="1:7" ht="15.6" x14ac:dyDescent="0.3">
      <c r="A1258" s="229" t="s">
        <v>120</v>
      </c>
      <c r="B1258" s="230">
        <v>2022</v>
      </c>
      <c r="C1258" s="229" t="s">
        <v>1423</v>
      </c>
      <c r="D1258" s="229">
        <v>0.987802229593996</v>
      </c>
      <c r="E1258" s="229">
        <v>4.0302107859523532E-2</v>
      </c>
      <c r="F1258" s="250">
        <v>1</v>
      </c>
      <c r="G1258" s="251">
        <f>(SUM(E1258:E1286)+F1258*E1286)</f>
        <v>0.98652952528497639</v>
      </c>
    </row>
    <row r="1259" spans="1:7" ht="15.6" x14ac:dyDescent="0.3">
      <c r="A1259" s="229" t="s">
        <v>120</v>
      </c>
      <c r="B1259" s="230">
        <v>2023</v>
      </c>
      <c r="C1259" s="229" t="s">
        <v>1424</v>
      </c>
      <c r="D1259" s="229">
        <v>0.98467914586657868</v>
      </c>
      <c r="E1259" s="229">
        <v>3.927620052087076E-2</v>
      </c>
      <c r="F1259" s="250">
        <v>2</v>
      </c>
      <c r="G1259" s="251">
        <f>(SUM(E1259:E1286)+F1259*E1286)</f>
        <v>0.97649673415334526</v>
      </c>
    </row>
    <row r="1260" spans="1:7" ht="15.6" x14ac:dyDescent="0.3">
      <c r="A1260" s="229" t="s">
        <v>120</v>
      </c>
      <c r="B1260" s="230">
        <v>2024</v>
      </c>
      <c r="C1260" s="229" t="s">
        <v>1425</v>
      </c>
      <c r="D1260" s="229">
        <v>0.9811600710055699</v>
      </c>
      <c r="E1260" s="229">
        <v>3.8329662646998462E-2</v>
      </c>
      <c r="F1260" s="250">
        <v>3</v>
      </c>
      <c r="G1260" s="251">
        <f>(SUM(E1260:E1286)+F1260*E1286)</f>
        <v>0.96748985036036661</v>
      </c>
    </row>
    <row r="1261" spans="1:7" ht="15.6" x14ac:dyDescent="0.3">
      <c r="A1261" s="229" t="s">
        <v>120</v>
      </c>
      <c r="B1261" s="230">
        <v>2025</v>
      </c>
      <c r="C1261" s="229" t="s">
        <v>1426</v>
      </c>
      <c r="D1261" s="229">
        <v>0.9772679884113149</v>
      </c>
      <c r="E1261" s="229">
        <v>3.7465696424015718E-2</v>
      </c>
      <c r="F1261" s="250">
        <v>4</v>
      </c>
      <c r="G1261" s="251">
        <f>(SUM(E1261:E1286)+F1261*E1286)</f>
        <v>0.95942950444126041</v>
      </c>
    </row>
    <row r="1262" spans="1:7" ht="15.6" x14ac:dyDescent="0.3">
      <c r="A1262" s="229" t="s">
        <v>120</v>
      </c>
      <c r="B1262" s="230">
        <v>2026</v>
      </c>
      <c r="C1262" s="229" t="s">
        <v>1427</v>
      </c>
      <c r="D1262" s="229">
        <v>0.97408493535522356</v>
      </c>
      <c r="E1262" s="229">
        <v>3.6627624745631644E-2</v>
      </c>
      <c r="F1262" s="250">
        <v>5</v>
      </c>
      <c r="G1262" s="251">
        <f>(SUM(E1262:E1286)+F1262*E1286)</f>
        <v>0.95223312474513699</v>
      </c>
    </row>
    <row r="1263" spans="1:7" ht="15.6" x14ac:dyDescent="0.3">
      <c r="A1263" s="229" t="s">
        <v>120</v>
      </c>
      <c r="B1263" s="230">
        <v>2027</v>
      </c>
      <c r="C1263" s="229" t="s">
        <v>1428</v>
      </c>
      <c r="D1263" s="229">
        <v>0.9711454577888462</v>
      </c>
      <c r="E1263" s="229">
        <v>3.5852474033920986E-2</v>
      </c>
      <c r="F1263" s="250">
        <v>6</v>
      </c>
      <c r="G1263" s="251">
        <f>(SUM(E1263:E1286)+F1263*E1286)</f>
        <v>0.94587481672739759</v>
      </c>
    </row>
    <row r="1264" spans="1:7" ht="15.6" x14ac:dyDescent="0.3">
      <c r="A1264" s="229" t="s">
        <v>120</v>
      </c>
      <c r="B1264" s="230">
        <v>2028</v>
      </c>
      <c r="C1264" s="229" t="s">
        <v>1429</v>
      </c>
      <c r="D1264" s="229">
        <v>0.96845073001543669</v>
      </c>
      <c r="E1264" s="229">
        <v>3.5155499339756646E-2</v>
      </c>
      <c r="F1264" s="250">
        <v>7</v>
      </c>
      <c r="G1264" s="251">
        <f>(SUM(E1264:E1286)+F1264*E1286)</f>
        <v>0.94029165942136861</v>
      </c>
    </row>
    <row r="1265" spans="1:7" ht="15.6" x14ac:dyDescent="0.3">
      <c r="A1265" s="229" t="s">
        <v>120</v>
      </c>
      <c r="B1265" s="230">
        <v>2029</v>
      </c>
      <c r="C1265" s="229" t="s">
        <v>1430</v>
      </c>
      <c r="D1265" s="229">
        <v>0.96598712744903259</v>
      </c>
      <c r="E1265" s="229">
        <v>3.4523634924884569E-2</v>
      </c>
      <c r="F1265" s="250">
        <v>8</v>
      </c>
      <c r="G1265" s="251">
        <f>(SUM(E1265:E1286)+F1265*E1286)</f>
        <v>0.93540547680950414</v>
      </c>
    </row>
    <row r="1266" spans="1:7" ht="15.6" x14ac:dyDescent="0.3">
      <c r="A1266" s="229" t="s">
        <v>120</v>
      </c>
      <c r="B1266" s="230">
        <v>2030</v>
      </c>
      <c r="C1266" s="229" t="s">
        <v>1431</v>
      </c>
      <c r="D1266" s="229">
        <v>0.96374290067653046</v>
      </c>
      <c r="E1266" s="229">
        <v>3.3962220629080823E-2</v>
      </c>
      <c r="F1266" s="250">
        <v>9</v>
      </c>
      <c r="G1266" s="251">
        <f>(SUM(E1266:E1286)+F1266*E1286)</f>
        <v>0.93115115861251185</v>
      </c>
    </row>
    <row r="1267" spans="1:7" ht="15.6" x14ac:dyDescent="0.3">
      <c r="A1267" s="229" t="s">
        <v>120</v>
      </c>
      <c r="B1267" s="230">
        <v>2031</v>
      </c>
      <c r="C1267" s="229" t="s">
        <v>1432</v>
      </c>
      <c r="D1267" s="229">
        <v>0.96170877895975615</v>
      </c>
      <c r="E1267" s="229">
        <v>3.3458395171240531E-2</v>
      </c>
      <c r="F1267" s="250">
        <v>10</v>
      </c>
      <c r="G1267" s="251">
        <f>(SUM(E1267:E1286)+F1267*E1286)</f>
        <v>0.92745825471132326</v>
      </c>
    </row>
    <row r="1268" spans="1:7" ht="15.6" x14ac:dyDescent="0.3">
      <c r="A1268" s="229" t="s">
        <v>120</v>
      </c>
      <c r="B1268" s="230">
        <v>2032</v>
      </c>
      <c r="C1268" s="229" t="s">
        <v>1433</v>
      </c>
      <c r="D1268" s="229">
        <v>0.95987489431402129</v>
      </c>
      <c r="E1268" s="229">
        <v>3.3013306349981425E-2</v>
      </c>
      <c r="F1268" s="250">
        <v>11</v>
      </c>
      <c r="G1268" s="251">
        <f>(SUM(E1268:E1286)+F1268*E1286)</f>
        <v>0.92426917626797511</v>
      </c>
    </row>
    <row r="1269" spans="1:7" ht="15.6" x14ac:dyDescent="0.3">
      <c r="A1269" s="229" t="s">
        <v>120</v>
      </c>
      <c r="B1269" s="230">
        <v>2033</v>
      </c>
      <c r="C1269" s="229" t="s">
        <v>1434</v>
      </c>
      <c r="D1269" s="229">
        <v>0.95822908452359468</v>
      </c>
      <c r="E1269" s="229">
        <v>3.2617870736376869E-2</v>
      </c>
      <c r="F1269" s="250">
        <v>12</v>
      </c>
      <c r="G1269" s="251">
        <f>(SUM(E1269:E1286)+F1269*E1286)</f>
        <v>0.92152518664588579</v>
      </c>
    </row>
    <row r="1270" spans="1:7" ht="15.6" x14ac:dyDescent="0.3">
      <c r="A1270" s="229" t="s">
        <v>120</v>
      </c>
      <c r="B1270" s="230">
        <v>2034</v>
      </c>
      <c r="C1270" s="229" t="s">
        <v>1435</v>
      </c>
      <c r="D1270" s="229">
        <v>0.95675992114103692</v>
      </c>
      <c r="E1270" s="229">
        <v>3.2268449862008781E-2</v>
      </c>
      <c r="F1270" s="250">
        <v>13</v>
      </c>
      <c r="G1270" s="251">
        <f>(SUM(E1270:E1286)+F1270*E1286)</f>
        <v>0.91917663263740135</v>
      </c>
    </row>
    <row r="1271" spans="1:7" ht="15.6" x14ac:dyDescent="0.3">
      <c r="A1271" s="229" t="s">
        <v>120</v>
      </c>
      <c r="B1271" s="230">
        <v>2035</v>
      </c>
      <c r="C1271" s="229" t="s">
        <v>1436</v>
      </c>
      <c r="D1271" s="229">
        <v>0.95545792524086914</v>
      </c>
      <c r="E1271" s="229">
        <v>3.1964918233257103E-2</v>
      </c>
      <c r="F1271" s="250">
        <v>14</v>
      </c>
      <c r="G1271" s="251">
        <f>(SUM(E1271:E1286)+F1271*E1286)</f>
        <v>0.91717749950328464</v>
      </c>
    </row>
    <row r="1272" spans="1:7" ht="15.6" x14ac:dyDescent="0.3">
      <c r="A1272" s="229" t="s">
        <v>120</v>
      </c>
      <c r="B1272" s="230">
        <v>2036</v>
      </c>
      <c r="C1272" s="229" t="s">
        <v>1437</v>
      </c>
      <c r="D1272" s="229">
        <v>0.95431264368098589</v>
      </c>
      <c r="E1272" s="229">
        <v>3.1698686609109766E-2</v>
      </c>
      <c r="F1272" s="250">
        <v>15</v>
      </c>
      <c r="G1272" s="251">
        <f>(SUM(E1272:E1286)+F1272*E1286)</f>
        <v>0.9154818979979199</v>
      </c>
    </row>
    <row r="1273" spans="1:7" ht="15.6" x14ac:dyDescent="0.3">
      <c r="A1273" s="229" t="s">
        <v>120</v>
      </c>
      <c r="B1273" s="230">
        <v>2037</v>
      </c>
      <c r="C1273" s="229" t="s">
        <v>1438</v>
      </c>
      <c r="D1273" s="229">
        <v>0.95331328856604702</v>
      </c>
      <c r="E1273" s="229">
        <v>3.1468096938336992E-2</v>
      </c>
      <c r="F1273" s="250">
        <v>16</v>
      </c>
      <c r="G1273" s="251">
        <f>(SUM(E1273:E1286)+F1273*E1286)</f>
        <v>0.91405252811670235</v>
      </c>
    </row>
    <row r="1274" spans="1:7" ht="15.6" x14ac:dyDescent="0.3">
      <c r="A1274" s="229" t="s">
        <v>120</v>
      </c>
      <c r="B1274" s="230">
        <v>2038</v>
      </c>
      <c r="C1274" s="229" t="s">
        <v>1439</v>
      </c>
      <c r="D1274" s="229">
        <v>0.9524464208083927</v>
      </c>
      <c r="E1274" s="229">
        <v>3.1270473356615834E-2</v>
      </c>
      <c r="F1274" s="250">
        <v>17</v>
      </c>
      <c r="G1274" s="251">
        <f>(SUM(E1274:E1286)+F1274*E1286)</f>
        <v>0.91285374790625762</v>
      </c>
    </row>
    <row r="1275" spans="1:7" ht="15.6" x14ac:dyDescent="0.3">
      <c r="A1275" s="229" t="s">
        <v>120</v>
      </c>
      <c r="B1275" s="230">
        <v>2039</v>
      </c>
      <c r="C1275" s="229" t="s">
        <v>1440</v>
      </c>
      <c r="D1275" s="229">
        <v>0.95170147364026236</v>
      </c>
      <c r="E1275" s="229">
        <v>3.109867468531937E-2</v>
      </c>
      <c r="F1275" s="250">
        <v>18</v>
      </c>
      <c r="G1275" s="251">
        <f>(SUM(E1275:E1286)+F1275*E1286)</f>
        <v>0.91185259127753404</v>
      </c>
    </row>
    <row r="1276" spans="1:7" ht="15.6" x14ac:dyDescent="0.3">
      <c r="A1276" s="229" t="s">
        <v>120</v>
      </c>
      <c r="B1276" s="230">
        <v>2040</v>
      </c>
      <c r="C1276" s="229" t="s">
        <v>1441</v>
      </c>
      <c r="D1276" s="229">
        <v>0.95106681769471679</v>
      </c>
      <c r="E1276" s="229">
        <v>3.0952410149904446E-2</v>
      </c>
      <c r="F1276" s="250">
        <v>19</v>
      </c>
      <c r="G1276" s="251">
        <f>(SUM(E1276:E1286)+F1276*E1286)</f>
        <v>0.91102323332010693</v>
      </c>
    </row>
    <row r="1277" spans="1:7" ht="15.6" x14ac:dyDescent="0.3">
      <c r="A1277" s="229" t="s">
        <v>120</v>
      </c>
      <c r="B1277" s="230">
        <v>2041</v>
      </c>
      <c r="C1277" s="229" t="s">
        <v>1442</v>
      </c>
      <c r="D1277" s="229">
        <v>0.95053446824664745</v>
      </c>
      <c r="E1277" s="229">
        <v>3.0830293041813575E-2</v>
      </c>
      <c r="F1277" s="250">
        <v>20</v>
      </c>
      <c r="G1277" s="251">
        <f>(SUM(E1277:E1286)+F1277*E1286)</f>
        <v>0.9103401398980947</v>
      </c>
    </row>
    <row r="1278" spans="1:7" ht="15.6" x14ac:dyDescent="0.3">
      <c r="A1278" s="229" t="s">
        <v>120</v>
      </c>
      <c r="B1278" s="230">
        <v>2042</v>
      </c>
      <c r="C1278" s="229" t="s">
        <v>1443</v>
      </c>
      <c r="D1278" s="229">
        <v>0.95008582426462229</v>
      </c>
      <c r="E1278" s="229">
        <v>3.0725924986668613E-2</v>
      </c>
      <c r="F1278" s="250">
        <v>21</v>
      </c>
      <c r="G1278" s="251">
        <f>(SUM(E1278:E1286)+F1278*E1286)</f>
        <v>0.90977916358417343</v>
      </c>
    </row>
    <row r="1279" spans="1:7" ht="15.6" x14ac:dyDescent="0.3">
      <c r="A1279" s="229" t="s">
        <v>120</v>
      </c>
      <c r="B1279" s="230">
        <v>2043</v>
      </c>
      <c r="C1279" s="229" t="s">
        <v>1444</v>
      </c>
      <c r="D1279" s="229">
        <v>0.94971220012216706</v>
      </c>
      <c r="E1279" s="229">
        <v>3.0634865782040402E-2</v>
      </c>
      <c r="F1279" s="250">
        <v>22</v>
      </c>
      <c r="G1279" s="251">
        <f>(SUM(E1279:E1286)+F1279*E1286)</f>
        <v>0.90932255532539696</v>
      </c>
    </row>
    <row r="1280" spans="1:7" ht="15.6" x14ac:dyDescent="0.3">
      <c r="A1280" s="229" t="s">
        <v>120</v>
      </c>
      <c r="B1280" s="230">
        <v>2044</v>
      </c>
      <c r="C1280" s="229" t="s">
        <v>1445</v>
      </c>
      <c r="D1280" s="229">
        <v>0.94940192951906621</v>
      </c>
      <c r="E1280" s="229">
        <v>3.0557568277478419E-2</v>
      </c>
      <c r="F1280" s="250">
        <v>23</v>
      </c>
      <c r="G1280" s="251">
        <f>(SUM(E1280:E1286)+F1280*E1286)</f>
        <v>0.90895700627124887</v>
      </c>
    </row>
    <row r="1281" spans="1:7" ht="15.6" x14ac:dyDescent="0.3">
      <c r="A1281" s="229" t="s">
        <v>120</v>
      </c>
      <c r="B1281" s="230">
        <v>2045</v>
      </c>
      <c r="C1281" s="229" t="s">
        <v>1446</v>
      </c>
      <c r="D1281" s="229">
        <v>0.94914534791442129</v>
      </c>
      <c r="E1281" s="229">
        <v>3.048925978418594E-2</v>
      </c>
      <c r="F1281" s="250">
        <v>24</v>
      </c>
      <c r="G1281" s="251">
        <f>(SUM(E1281:E1286)+F1281*E1286)</f>
        <v>0.90866875472166264</v>
      </c>
    </row>
    <row r="1282" spans="1:7" ht="15.6" x14ac:dyDescent="0.3">
      <c r="A1282" s="229" t="s">
        <v>120</v>
      </c>
      <c r="B1282" s="230">
        <v>2046</v>
      </c>
      <c r="C1282" s="229" t="s">
        <v>1447</v>
      </c>
      <c r="D1282" s="229">
        <v>0.94893396311674583</v>
      </c>
      <c r="E1282" s="229">
        <v>3.0429376106056574E-2</v>
      </c>
      <c r="F1282" s="250">
        <v>25</v>
      </c>
      <c r="G1282" s="251">
        <f>(SUM(E1282:E1286)+F1282*E1286)</f>
        <v>0.90844881166536895</v>
      </c>
    </row>
    <row r="1283" spans="1:7" ht="15.6" x14ac:dyDescent="0.3">
      <c r="A1283" s="229" t="s">
        <v>120</v>
      </c>
      <c r="B1283" s="230">
        <v>2047</v>
      </c>
      <c r="C1283" s="229" t="s">
        <v>1448</v>
      </c>
      <c r="D1283" s="229">
        <v>0.94876112839005755</v>
      </c>
      <c r="E1283" s="229">
        <v>3.0380349303215148E-2</v>
      </c>
      <c r="F1283" s="250">
        <v>26</v>
      </c>
      <c r="G1283" s="251">
        <f>(SUM(E1283:E1286)+F1283*E1286)</f>
        <v>0.90828875228720463</v>
      </c>
    </row>
    <row r="1284" spans="1:7" ht="15.6" x14ac:dyDescent="0.3">
      <c r="A1284" s="229" t="s">
        <v>120</v>
      </c>
      <c r="B1284" s="230">
        <v>2048</v>
      </c>
      <c r="C1284" s="229" t="s">
        <v>1449</v>
      </c>
      <c r="D1284" s="229">
        <v>0.94861914449397289</v>
      </c>
      <c r="E1284" s="229">
        <v>3.0336570579950154E-2</v>
      </c>
      <c r="F1284" s="250">
        <v>27</v>
      </c>
      <c r="G1284" s="251">
        <f>(SUM(E1284:E1286)+F1284*E1286)</f>
        <v>0.90817771971188166</v>
      </c>
    </row>
    <row r="1285" spans="1:7" ht="15.6" x14ac:dyDescent="0.3">
      <c r="A1285" s="229" t="s">
        <v>120</v>
      </c>
      <c r="B1285" s="230">
        <v>2049</v>
      </c>
      <c r="C1285" s="229" t="s">
        <v>1450</v>
      </c>
      <c r="D1285" s="229">
        <v>0.94850026971228563</v>
      </c>
      <c r="E1285" s="229">
        <v>3.0300280750948795E-2</v>
      </c>
      <c r="F1285" s="250">
        <v>28</v>
      </c>
      <c r="G1285" s="251">
        <f>(SUM(E1285:E1286)+F1285*E1286)</f>
        <v>0.9081104658598238</v>
      </c>
    </row>
    <row r="1286" spans="1:7" ht="15.6" x14ac:dyDescent="0.3">
      <c r="A1286" s="229" t="s">
        <v>120</v>
      </c>
      <c r="B1286" s="230">
        <v>2050</v>
      </c>
      <c r="C1286" s="229" t="s">
        <v>1451</v>
      </c>
      <c r="D1286" s="229">
        <v>0.94840124994477149</v>
      </c>
      <c r="E1286" s="229">
        <v>3.0269316727892241E-2</v>
      </c>
      <c r="F1286" s="250">
        <v>29</v>
      </c>
      <c r="G1286" s="251">
        <f>(SUM(E1286:E1286)+F1286*E1286)</f>
        <v>0.90807950183676722</v>
      </c>
    </row>
    <row r="1287" spans="1:7" ht="15.6" x14ac:dyDescent="0.3">
      <c r="A1287" s="229" t="s">
        <v>121</v>
      </c>
      <c r="B1287" s="230">
        <v>2017</v>
      </c>
      <c r="C1287" s="229" t="s">
        <v>1452</v>
      </c>
      <c r="D1287" s="229">
        <v>0.99311616677790537</v>
      </c>
      <c r="E1287" s="229">
        <v>4.1004422749356242E-2</v>
      </c>
      <c r="F1287" s="252">
        <v>0</v>
      </c>
      <c r="G1287" s="251">
        <f>(SUM(E1287:E1316))</f>
        <v>0.95644445548349621</v>
      </c>
    </row>
    <row r="1288" spans="1:7" ht="15.6" x14ac:dyDescent="0.3">
      <c r="A1288" s="229" t="s">
        <v>121</v>
      </c>
      <c r="B1288" s="230">
        <v>2018</v>
      </c>
      <c r="C1288" s="229" t="s">
        <v>1453</v>
      </c>
      <c r="D1288" s="229">
        <v>0.99179974244534574</v>
      </c>
      <c r="E1288" s="229">
        <v>3.9968223552220072E-2</v>
      </c>
      <c r="F1288" s="250">
        <v>0</v>
      </c>
      <c r="G1288" s="251">
        <f>(SUM(E1288:E1317))</f>
        <v>0.94382645208956517</v>
      </c>
    </row>
    <row r="1289" spans="1:7" ht="15.6" x14ac:dyDescent="0.3">
      <c r="A1289" s="229" t="s">
        <v>121</v>
      </c>
      <c r="B1289" s="230">
        <v>2019</v>
      </c>
      <c r="C1289" s="229" t="s">
        <v>1454</v>
      </c>
      <c r="D1289" s="229">
        <v>0.99045720983892416</v>
      </c>
      <c r="E1289" s="229">
        <v>3.9016144240633759E-2</v>
      </c>
      <c r="F1289" s="250">
        <v>0</v>
      </c>
      <c r="G1289" s="251">
        <f>(SUM(E1289:E1318))</f>
        <v>0.93222438625700932</v>
      </c>
    </row>
    <row r="1290" spans="1:7" ht="15.6" x14ac:dyDescent="0.3">
      <c r="A1290" s="229" t="s">
        <v>121</v>
      </c>
      <c r="B1290" s="230">
        <v>2020</v>
      </c>
      <c r="C1290" s="229" t="s">
        <v>1455</v>
      </c>
      <c r="D1290" s="229">
        <v>0.98865199331540154</v>
      </c>
      <c r="E1290" s="229">
        <v>3.7924793328489248E-2</v>
      </c>
      <c r="F1290" s="250">
        <v>0</v>
      </c>
      <c r="G1290" s="251">
        <f>(SUM(E1290:E1319))</f>
        <v>0.92155922462210615</v>
      </c>
    </row>
    <row r="1291" spans="1:7" ht="15.6" x14ac:dyDescent="0.3">
      <c r="A1291" s="229" t="s">
        <v>121</v>
      </c>
      <c r="B1291" s="230">
        <v>2021</v>
      </c>
      <c r="C1291" s="229" t="s">
        <v>1456</v>
      </c>
      <c r="D1291" s="229">
        <v>0.98632485971011785</v>
      </c>
      <c r="E1291" s="229">
        <v>3.6926531688283082E-2</v>
      </c>
      <c r="F1291" s="250">
        <v>0</v>
      </c>
      <c r="G1291" s="251">
        <f>(SUM(E1291:E1320))</f>
        <v>0.91197389719773292</v>
      </c>
    </row>
    <row r="1292" spans="1:7" ht="15.6" x14ac:dyDescent="0.3">
      <c r="A1292" s="229" t="s">
        <v>121</v>
      </c>
      <c r="B1292" s="230">
        <v>2022</v>
      </c>
      <c r="C1292" s="229" t="s">
        <v>1457</v>
      </c>
      <c r="D1292" s="229">
        <v>0.98347364982842744</v>
      </c>
      <c r="E1292" s="229">
        <v>3.5984834791197996E-2</v>
      </c>
      <c r="F1292" s="250">
        <v>1</v>
      </c>
      <c r="G1292" s="251">
        <f>(SUM(E1292:E1320)+F1292*E1320)</f>
        <v>0.90338683141356602</v>
      </c>
    </row>
    <row r="1293" spans="1:7" ht="15.6" x14ac:dyDescent="0.3">
      <c r="A1293" s="229" t="s">
        <v>121</v>
      </c>
      <c r="B1293" s="230">
        <v>2023</v>
      </c>
      <c r="C1293" s="229" t="s">
        <v>1458</v>
      </c>
      <c r="D1293" s="229">
        <v>0.98017403410922044</v>
      </c>
      <c r="E1293" s="229">
        <v>3.5106069645295376E-2</v>
      </c>
      <c r="F1293" s="250">
        <v>2</v>
      </c>
      <c r="G1293" s="251">
        <f>(SUM(E1293:E1320)+F1293*E1320)</f>
        <v>0.89574146252648412</v>
      </c>
    </row>
    <row r="1294" spans="1:7" ht="15.6" x14ac:dyDescent="0.3">
      <c r="A1294" s="229" t="s">
        <v>121</v>
      </c>
      <c r="B1294" s="230">
        <v>2024</v>
      </c>
      <c r="C1294" s="229" t="s">
        <v>1459</v>
      </c>
      <c r="D1294" s="229">
        <v>0.97646197443903782</v>
      </c>
      <c r="E1294" s="229">
        <v>3.4328844465249711E-2</v>
      </c>
      <c r="F1294" s="250">
        <v>3</v>
      </c>
      <c r="G1294" s="251">
        <f>(SUM(E1294:E1320)+F1294*E1320)</f>
        <v>0.8889748587853048</v>
      </c>
    </row>
    <row r="1295" spans="1:7" ht="15.6" x14ac:dyDescent="0.3">
      <c r="A1295" s="229" t="s">
        <v>121</v>
      </c>
      <c r="B1295" s="230">
        <v>2025</v>
      </c>
      <c r="C1295" s="229" t="s">
        <v>1460</v>
      </c>
      <c r="D1295" s="229">
        <v>0.97236296155781221</v>
      </c>
      <c r="E1295" s="229">
        <v>3.3571565871720443E-2</v>
      </c>
      <c r="F1295" s="250">
        <v>4</v>
      </c>
      <c r="G1295" s="251">
        <f>(SUM(E1295:E1320)+F1295*E1320)</f>
        <v>0.88298548022417123</v>
      </c>
    </row>
    <row r="1296" spans="1:7" ht="15.6" x14ac:dyDescent="0.3">
      <c r="A1296" s="229" t="s">
        <v>121</v>
      </c>
      <c r="B1296" s="230">
        <v>2026</v>
      </c>
      <c r="C1296" s="229" t="s">
        <v>1461</v>
      </c>
      <c r="D1296" s="229">
        <v>0.96922197063548476</v>
      </c>
      <c r="E1296" s="229">
        <v>3.2856353339079533E-2</v>
      </c>
      <c r="F1296" s="250">
        <v>5</v>
      </c>
      <c r="G1296" s="251">
        <f>(SUM(E1296:E1320)+F1296*E1320)</f>
        <v>0.87775338025656668</v>
      </c>
    </row>
    <row r="1297" spans="1:7" ht="15.6" x14ac:dyDescent="0.3">
      <c r="A1297" s="229" t="s">
        <v>121</v>
      </c>
      <c r="B1297" s="230">
        <v>2027</v>
      </c>
      <c r="C1297" s="229" t="s">
        <v>1462</v>
      </c>
      <c r="D1297" s="229">
        <v>0.96641252198014449</v>
      </c>
      <c r="E1297" s="229">
        <v>3.2215222202503176E-2</v>
      </c>
      <c r="F1297" s="250">
        <v>6</v>
      </c>
      <c r="G1297" s="251">
        <f>(SUM(E1297:E1320)+F1297*E1320)</f>
        <v>0.87323649282160321</v>
      </c>
    </row>
    <row r="1298" spans="1:7" ht="15.6" x14ac:dyDescent="0.3">
      <c r="A1298" s="229" t="s">
        <v>121</v>
      </c>
      <c r="B1298" s="230">
        <v>2028</v>
      </c>
      <c r="C1298" s="229" t="s">
        <v>1463</v>
      </c>
      <c r="D1298" s="229">
        <v>0.96390694976060043</v>
      </c>
      <c r="E1298" s="229">
        <v>3.1654983375675599E-2</v>
      </c>
      <c r="F1298" s="250">
        <v>7</v>
      </c>
      <c r="G1298" s="251">
        <f>(SUM(E1298:E1320)+F1298*E1320)</f>
        <v>0.86936073652321599</v>
      </c>
    </row>
    <row r="1299" spans="1:7" ht="15.6" x14ac:dyDescent="0.3">
      <c r="A1299" s="229" t="s">
        <v>121</v>
      </c>
      <c r="B1299" s="230">
        <v>2029</v>
      </c>
      <c r="C1299" s="229" t="s">
        <v>1464</v>
      </c>
      <c r="D1299" s="229">
        <v>0.96166232771025606</v>
      </c>
      <c r="E1299" s="229">
        <v>3.1160560530638318E-2</v>
      </c>
      <c r="F1299" s="250">
        <v>8</v>
      </c>
      <c r="G1299" s="251">
        <f>(SUM(E1299:E1320)+F1299*E1320)</f>
        <v>0.86604521905165655</v>
      </c>
    </row>
    <row r="1300" spans="1:7" ht="15.6" x14ac:dyDescent="0.3">
      <c r="A1300" s="229" t="s">
        <v>121</v>
      </c>
      <c r="B1300" s="230">
        <v>2030</v>
      </c>
      <c r="C1300" s="229" t="s">
        <v>1465</v>
      </c>
      <c r="D1300" s="229">
        <v>0.95966050948521009</v>
      </c>
      <c r="E1300" s="229">
        <v>3.073302079825321E-2</v>
      </c>
      <c r="F1300" s="250">
        <v>9</v>
      </c>
      <c r="G1300" s="251">
        <f>(SUM(E1300:E1320)+F1300*E1320)</f>
        <v>0.8632241244251343</v>
      </c>
    </row>
    <row r="1301" spans="1:7" ht="15.6" x14ac:dyDescent="0.3">
      <c r="A1301" s="229" t="s">
        <v>121</v>
      </c>
      <c r="B1301" s="230">
        <v>2031</v>
      </c>
      <c r="C1301" s="229" t="s">
        <v>1466</v>
      </c>
      <c r="D1301" s="229">
        <v>0.95788060637413452</v>
      </c>
      <c r="E1301" s="229">
        <v>3.031055898332272E-2</v>
      </c>
      <c r="F1301" s="250">
        <v>10</v>
      </c>
      <c r="G1301" s="251">
        <f>(SUM(E1301:E1320)+F1301*E1320)</f>
        <v>0.86083056953099724</v>
      </c>
    </row>
    <row r="1302" spans="1:7" ht="15.6" x14ac:dyDescent="0.3">
      <c r="A1302" s="229" t="s">
        <v>121</v>
      </c>
      <c r="B1302" s="230">
        <v>2032</v>
      </c>
      <c r="C1302" s="229" t="s">
        <v>1467</v>
      </c>
      <c r="D1302" s="229">
        <v>0.95630540544070297</v>
      </c>
      <c r="E1302" s="229">
        <v>2.9987563631026396E-2</v>
      </c>
      <c r="F1302" s="250">
        <v>11</v>
      </c>
      <c r="G1302" s="251">
        <f>(SUM(E1302:E1320)+F1302*E1320)</f>
        <v>0.8588594764517905</v>
      </c>
    </row>
    <row r="1303" spans="1:7" ht="15.6" x14ac:dyDescent="0.3">
      <c r="A1303" s="229" t="s">
        <v>121</v>
      </c>
      <c r="B1303" s="230">
        <v>2033</v>
      </c>
      <c r="C1303" s="229" t="s">
        <v>1468</v>
      </c>
      <c r="D1303" s="229">
        <v>0.95491987499787623</v>
      </c>
      <c r="E1303" s="229">
        <v>2.9708973572464506E-2</v>
      </c>
      <c r="F1303" s="250">
        <v>12</v>
      </c>
      <c r="G1303" s="251">
        <f>(SUM(E1303:E1320)+F1303*E1320)</f>
        <v>0.85721137872488007</v>
      </c>
    </row>
    <row r="1304" spans="1:7" ht="15.6" x14ac:dyDescent="0.3">
      <c r="A1304" s="229" t="s">
        <v>121</v>
      </c>
      <c r="B1304" s="230">
        <v>2034</v>
      </c>
      <c r="C1304" s="229" t="s">
        <v>1469</v>
      </c>
      <c r="D1304" s="229">
        <v>0.95370777859841915</v>
      </c>
      <c r="E1304" s="229">
        <v>2.9469882230785949E-2</v>
      </c>
      <c r="F1304" s="250">
        <v>13</v>
      </c>
      <c r="G1304" s="251">
        <f>(SUM(E1304:E1320)+F1304*E1320)</f>
        <v>0.85584187105653176</v>
      </c>
    </row>
    <row r="1305" spans="1:7" ht="15.6" x14ac:dyDescent="0.3">
      <c r="A1305" s="229" t="s">
        <v>121</v>
      </c>
      <c r="B1305" s="230">
        <v>2035</v>
      </c>
      <c r="C1305" s="229" t="s">
        <v>1470</v>
      </c>
      <c r="D1305" s="229">
        <v>0.95265695459094035</v>
      </c>
      <c r="E1305" s="229">
        <v>2.9270169220130329E-2</v>
      </c>
      <c r="F1305" s="250">
        <v>14</v>
      </c>
      <c r="G1305" s="251">
        <f>(SUM(E1305:E1320)+F1305*E1320)</f>
        <v>0.85471145472986176</v>
      </c>
    </row>
    <row r="1306" spans="1:7" ht="15.6" x14ac:dyDescent="0.3">
      <c r="A1306" s="229" t="s">
        <v>121</v>
      </c>
      <c r="B1306" s="230">
        <v>2036</v>
      </c>
      <c r="C1306" s="229" t="s">
        <v>1471</v>
      </c>
      <c r="D1306" s="229">
        <v>0.95175104904898067</v>
      </c>
      <c r="E1306" s="229">
        <v>2.9099865680538989E-2</v>
      </c>
      <c r="F1306" s="250">
        <v>15</v>
      </c>
      <c r="G1306" s="251">
        <f>(SUM(E1306:E1320)+F1306*E1320)</f>
        <v>0.85378075141384757</v>
      </c>
    </row>
    <row r="1307" spans="1:7" ht="15.6" x14ac:dyDescent="0.3">
      <c r="A1307" s="229" t="s">
        <v>121</v>
      </c>
      <c r="B1307" s="230">
        <v>2037</v>
      </c>
      <c r="C1307" s="229" t="s">
        <v>1472</v>
      </c>
      <c r="D1307" s="229">
        <v>0.95097710932108404</v>
      </c>
      <c r="E1307" s="229">
        <v>2.895797472769961E-2</v>
      </c>
      <c r="F1307" s="250">
        <v>16</v>
      </c>
      <c r="G1307" s="251">
        <f>(SUM(E1307:E1320)+F1307*E1320)</f>
        <v>0.85302035163742462</v>
      </c>
    </row>
    <row r="1308" spans="1:7" ht="15.6" x14ac:dyDescent="0.3">
      <c r="A1308" s="229" t="s">
        <v>121</v>
      </c>
      <c r="B1308" s="230">
        <v>2038</v>
      </c>
      <c r="C1308" s="229" t="s">
        <v>1473</v>
      </c>
      <c r="D1308" s="229">
        <v>0.95031963831237165</v>
      </c>
      <c r="E1308" s="229">
        <v>2.8839976743124249E-2</v>
      </c>
      <c r="F1308" s="250">
        <v>17</v>
      </c>
      <c r="G1308" s="251">
        <f>(SUM(E1308:E1320)+F1308*E1320)</f>
        <v>0.85240184281384113</v>
      </c>
    </row>
    <row r="1309" spans="1:7" ht="15.6" x14ac:dyDescent="0.3">
      <c r="A1309" s="229" t="s">
        <v>121</v>
      </c>
      <c r="B1309" s="230">
        <v>2039</v>
      </c>
      <c r="C1309" s="229" t="s">
        <v>1474</v>
      </c>
      <c r="D1309" s="229">
        <v>0.94976749987419029</v>
      </c>
      <c r="E1309" s="229">
        <v>2.8741551116835757E-2</v>
      </c>
      <c r="F1309" s="250">
        <v>18</v>
      </c>
      <c r="G1309" s="251">
        <f>(SUM(E1309:E1320)+F1309*E1320)</f>
        <v>0.85190133197483298</v>
      </c>
    </row>
    <row r="1310" spans="1:7" ht="15.6" x14ac:dyDescent="0.3">
      <c r="A1310" s="229" t="s">
        <v>121</v>
      </c>
      <c r="B1310" s="230">
        <v>2040</v>
      </c>
      <c r="C1310" s="229" t="s">
        <v>1475</v>
      </c>
      <c r="D1310" s="229">
        <v>0.94930800472682619</v>
      </c>
      <c r="E1310" s="229">
        <v>2.8661229635249467E-2</v>
      </c>
      <c r="F1310" s="250">
        <v>19</v>
      </c>
      <c r="G1310" s="251">
        <f>(SUM(E1310:E1320)+F1310*E1320)</f>
        <v>0.85149924676211319</v>
      </c>
    </row>
    <row r="1311" spans="1:7" ht="15.6" x14ac:dyDescent="0.3">
      <c r="A1311" s="229" t="s">
        <v>121</v>
      </c>
      <c r="B1311" s="230">
        <v>2041</v>
      </c>
      <c r="C1311" s="229" t="s">
        <v>1476</v>
      </c>
      <c r="D1311" s="229">
        <v>0.94893208523604455</v>
      </c>
      <c r="E1311" s="229">
        <v>2.8596445716888862E-2</v>
      </c>
      <c r="F1311" s="250">
        <v>20</v>
      </c>
      <c r="G1311" s="251">
        <f>(SUM(E1311:E1320)+F1311*E1320)</f>
        <v>0.85117748303097984</v>
      </c>
    </row>
    <row r="1312" spans="1:7" ht="15.6" x14ac:dyDescent="0.3">
      <c r="A1312" s="229" t="s">
        <v>121</v>
      </c>
      <c r="B1312" s="230">
        <v>2042</v>
      </c>
      <c r="C1312" s="229" t="s">
        <v>1477</v>
      </c>
      <c r="D1312" s="229">
        <v>0.94862538537953411</v>
      </c>
      <c r="E1312" s="229">
        <v>2.8544118089258792E-2</v>
      </c>
      <c r="F1312" s="250">
        <v>21</v>
      </c>
      <c r="G1312" s="251">
        <f>(SUM(E1312:E1320)+F1312*E1320)</f>
        <v>0.850920503218207</v>
      </c>
    </row>
    <row r="1313" spans="1:7" ht="15.6" x14ac:dyDescent="0.3">
      <c r="A1313" s="229" t="s">
        <v>121</v>
      </c>
      <c r="B1313" s="230">
        <v>2043</v>
      </c>
      <c r="C1313" s="229" t="s">
        <v>1478</v>
      </c>
      <c r="D1313" s="229">
        <v>0.94837865731642468</v>
      </c>
      <c r="E1313" s="229">
        <v>2.8499626056929808E-2</v>
      </c>
      <c r="F1313" s="250">
        <v>22</v>
      </c>
      <c r="G1313" s="251">
        <f>(SUM(E1313:E1320)+F1313*E1320)</f>
        <v>0.85071585103306413</v>
      </c>
    </row>
    <row r="1314" spans="1:7" ht="15.6" x14ac:dyDescent="0.3">
      <c r="A1314" s="229" t="s">
        <v>121</v>
      </c>
      <c r="B1314" s="230">
        <v>2044</v>
      </c>
      <c r="C1314" s="229" t="s">
        <v>1479</v>
      </c>
      <c r="D1314" s="229">
        <v>0.94818057509245146</v>
      </c>
      <c r="E1314" s="229">
        <v>2.8463956856800116E-2</v>
      </c>
      <c r="F1314" s="250">
        <v>23</v>
      </c>
      <c r="G1314" s="251">
        <f>(SUM(E1314:E1320)+F1314*E1320)</f>
        <v>0.85055569088025051</v>
      </c>
    </row>
    <row r="1315" spans="1:7" ht="15.6" x14ac:dyDescent="0.3">
      <c r="A1315" s="229" t="s">
        <v>121</v>
      </c>
      <c r="B1315" s="230">
        <v>2045</v>
      </c>
      <c r="C1315" s="229" t="s">
        <v>1480</v>
      </c>
      <c r="D1315" s="229">
        <v>0.94802172422236541</v>
      </c>
      <c r="E1315" s="229">
        <v>2.8433454105732107E-2</v>
      </c>
      <c r="F1315" s="250">
        <v>24</v>
      </c>
      <c r="G1315" s="251">
        <f>(SUM(E1315:E1320)+F1315*E1320)</f>
        <v>0.85043119992756644</v>
      </c>
    </row>
    <row r="1316" spans="1:7" ht="15.6" x14ac:dyDescent="0.3">
      <c r="A1316" s="229" t="s">
        <v>121</v>
      </c>
      <c r="B1316" s="230">
        <v>2046</v>
      </c>
      <c r="C1316" s="229" t="s">
        <v>1481</v>
      </c>
      <c r="D1316" s="229">
        <v>0.94789535437220074</v>
      </c>
      <c r="E1316" s="229">
        <v>2.8407538538112887E-2</v>
      </c>
      <c r="F1316" s="250">
        <v>25</v>
      </c>
      <c r="G1316" s="251">
        <f>(SUM(E1316:E1320)+F1316*E1320)</f>
        <v>0.85033721172595034</v>
      </c>
    </row>
    <row r="1317" spans="1:7" ht="15.6" x14ac:dyDescent="0.3">
      <c r="A1317" s="229" t="s">
        <v>121</v>
      </c>
      <c r="B1317" s="230">
        <v>2047</v>
      </c>
      <c r="C1317" s="229" t="s">
        <v>1482</v>
      </c>
      <c r="D1317" s="229">
        <v>0.94779392012293973</v>
      </c>
      <c r="E1317" s="229">
        <v>2.8386419355425206E-2</v>
      </c>
      <c r="F1317" s="250">
        <v>26</v>
      </c>
      <c r="G1317" s="251">
        <f>(SUM(E1317:E1320)+F1317*E1320)</f>
        <v>0.85026913909195356</v>
      </c>
    </row>
    <row r="1318" spans="1:7" ht="15.6" x14ac:dyDescent="0.3">
      <c r="A1318" s="229" t="s">
        <v>121</v>
      </c>
      <c r="B1318" s="230">
        <v>2048</v>
      </c>
      <c r="C1318" s="229" t="s">
        <v>1483</v>
      </c>
      <c r="D1318" s="229">
        <v>0.94771216437633743</v>
      </c>
      <c r="E1318" s="229">
        <v>2.8366157719664237E-2</v>
      </c>
      <c r="F1318" s="250">
        <v>27</v>
      </c>
      <c r="G1318" s="251">
        <f>(SUM(E1318:E1320)+F1318*E1320)</f>
        <v>0.85022218564064445</v>
      </c>
    </row>
    <row r="1319" spans="1:7" ht="15.6" x14ac:dyDescent="0.3">
      <c r="A1319" s="229" t="s">
        <v>121</v>
      </c>
      <c r="B1319" s="230">
        <v>2049</v>
      </c>
      <c r="C1319" s="229" t="s">
        <v>1484</v>
      </c>
      <c r="D1319" s="229">
        <v>0.94764567198690108</v>
      </c>
      <c r="E1319" s="229">
        <v>2.8350982605730619E-2</v>
      </c>
      <c r="F1319" s="250">
        <v>28</v>
      </c>
      <c r="G1319" s="251">
        <f>(SUM(E1319:E1320)+F1319*E1320)</f>
        <v>0.85019549382509618</v>
      </c>
    </row>
    <row r="1320" spans="1:7" ht="15.6" x14ac:dyDescent="0.3">
      <c r="A1320" s="229" t="s">
        <v>121</v>
      </c>
      <c r="B1320" s="230">
        <v>2050</v>
      </c>
      <c r="C1320" s="229" t="s">
        <v>1485</v>
      </c>
      <c r="D1320" s="229">
        <v>0.94759304826229007</v>
      </c>
      <c r="E1320" s="229">
        <v>2.8339465904116054E-2</v>
      </c>
      <c r="F1320" s="250">
        <v>29</v>
      </c>
      <c r="G1320" s="251">
        <f>(SUM(E1320:E1320)+F1320*E1320)</f>
        <v>0.85018397712348159</v>
      </c>
    </row>
    <row r="1321" spans="1:7" ht="15.6" x14ac:dyDescent="0.3">
      <c r="A1321" s="229" t="s">
        <v>122</v>
      </c>
      <c r="B1321" s="230">
        <v>2017</v>
      </c>
      <c r="C1321" s="229" t="s">
        <v>1486</v>
      </c>
      <c r="D1321" s="229">
        <v>0.99511724695903181</v>
      </c>
      <c r="E1321" s="229">
        <v>4.1847789296430751E-2</v>
      </c>
      <c r="F1321" s="252">
        <v>0</v>
      </c>
      <c r="G1321" s="251">
        <f>(SUM(E1321:E1350))</f>
        <v>0.96050222486501813</v>
      </c>
    </row>
    <row r="1322" spans="1:7" ht="15.6" x14ac:dyDescent="0.3">
      <c r="A1322" s="229" t="s">
        <v>122</v>
      </c>
      <c r="B1322" s="230">
        <v>2018</v>
      </c>
      <c r="C1322" s="229" t="s">
        <v>1487</v>
      </c>
      <c r="D1322" s="229">
        <v>0.99386813169358346</v>
      </c>
      <c r="E1322" s="229">
        <v>4.0793663067056035E-2</v>
      </c>
      <c r="F1322" s="250">
        <v>0</v>
      </c>
      <c r="G1322" s="251">
        <f>(SUM(E1322:E1351))</f>
        <v>0.94681612470787047</v>
      </c>
    </row>
    <row r="1323" spans="1:7" ht="15.6" x14ac:dyDescent="0.3">
      <c r="A1323" s="229" t="s">
        <v>122</v>
      </c>
      <c r="B1323" s="230">
        <v>2019</v>
      </c>
      <c r="C1323" s="229" t="s">
        <v>1488</v>
      </c>
      <c r="D1323" s="229">
        <v>0.99255956885915597</v>
      </c>
      <c r="E1323" s="229">
        <v>3.9657560924861432E-2</v>
      </c>
      <c r="F1323" s="250">
        <v>0</v>
      </c>
      <c r="G1323" s="251">
        <f>(SUM(E1323:E1352))</f>
        <v>0.934161083455745</v>
      </c>
    </row>
    <row r="1324" spans="1:7" ht="15.6" x14ac:dyDescent="0.3">
      <c r="A1324" s="229" t="s">
        <v>122</v>
      </c>
      <c r="B1324" s="230">
        <v>2020</v>
      </c>
      <c r="C1324" s="229" t="s">
        <v>1489</v>
      </c>
      <c r="D1324" s="229">
        <v>0.99083977158360714</v>
      </c>
      <c r="E1324" s="229">
        <v>3.8537007346307307E-2</v>
      </c>
      <c r="F1324" s="250">
        <v>0</v>
      </c>
      <c r="G1324" s="251">
        <f>(SUM(E1324:E1353))</f>
        <v>0.92262451520200517</v>
      </c>
    </row>
    <row r="1325" spans="1:7" ht="15.6" x14ac:dyDescent="0.3">
      <c r="A1325" s="229" t="s">
        <v>122</v>
      </c>
      <c r="B1325" s="230">
        <v>2021</v>
      </c>
      <c r="C1325" s="229" t="s">
        <v>1490</v>
      </c>
      <c r="D1325" s="229">
        <v>0.98864929257069478</v>
      </c>
      <c r="E1325" s="229">
        <v>3.7481768487531521E-2</v>
      </c>
      <c r="F1325" s="250">
        <v>0</v>
      </c>
      <c r="G1325" s="251">
        <f>(SUM(E1325:E1354))</f>
        <v>0.91219372145168254</v>
      </c>
    </row>
    <row r="1326" spans="1:7" ht="15.6" x14ac:dyDescent="0.3">
      <c r="A1326" s="229" t="s">
        <v>122</v>
      </c>
      <c r="B1326" s="230">
        <v>2022</v>
      </c>
      <c r="C1326" s="229" t="s">
        <v>1491</v>
      </c>
      <c r="D1326" s="229">
        <v>0.98596514036760141</v>
      </c>
      <c r="E1326" s="229">
        <v>3.6499543426547792E-2</v>
      </c>
      <c r="F1326" s="250">
        <v>1</v>
      </c>
      <c r="G1326" s="251">
        <f>(SUM(E1326:E1354)+F1326*E1354)</f>
        <v>0.90281816656013558</v>
      </c>
    </row>
    <row r="1327" spans="1:7" ht="15.6" x14ac:dyDescent="0.3">
      <c r="A1327" s="229" t="s">
        <v>122</v>
      </c>
      <c r="B1327" s="230">
        <v>2023</v>
      </c>
      <c r="C1327" s="229" t="s">
        <v>1492</v>
      </c>
      <c r="D1327" s="229">
        <v>0.98285181206889394</v>
      </c>
      <c r="E1327" s="229">
        <v>3.5579403482282425E-2</v>
      </c>
      <c r="F1327" s="250">
        <v>2</v>
      </c>
      <c r="G1327" s="251">
        <f>(SUM(E1327:E1354)+F1327*E1354)</f>
        <v>0.89442483672957229</v>
      </c>
    </row>
    <row r="1328" spans="1:7" ht="15.6" x14ac:dyDescent="0.3">
      <c r="A1328" s="229" t="s">
        <v>122</v>
      </c>
      <c r="B1328" s="230">
        <v>2024</v>
      </c>
      <c r="C1328" s="229" t="s">
        <v>1493</v>
      </c>
      <c r="D1328" s="229">
        <v>0.9793381877825007</v>
      </c>
      <c r="E1328" s="229">
        <v>3.4723767888030228E-2</v>
      </c>
      <c r="F1328" s="250">
        <v>3</v>
      </c>
      <c r="G1328" s="251">
        <f>(SUM(E1328:E1354)+F1328*E1354)</f>
        <v>0.88695164684327443</v>
      </c>
    </row>
    <row r="1329" spans="1:7" ht="15.6" x14ac:dyDescent="0.3">
      <c r="A1329" s="229" t="s">
        <v>122</v>
      </c>
      <c r="B1329" s="230">
        <v>2025</v>
      </c>
      <c r="C1329" s="229" t="s">
        <v>1494</v>
      </c>
      <c r="D1329" s="229">
        <v>0.97544636806041785</v>
      </c>
      <c r="E1329" s="229">
        <v>3.3929095010506102E-2</v>
      </c>
      <c r="F1329" s="250">
        <v>4</v>
      </c>
      <c r="G1329" s="251">
        <f>(SUM(E1329:E1354)+F1329*E1354)</f>
        <v>0.88033409255122885</v>
      </c>
    </row>
    <row r="1330" spans="1:7" ht="15.6" x14ac:dyDescent="0.3">
      <c r="A1330" s="229" t="s">
        <v>122</v>
      </c>
      <c r="B1330" s="230">
        <v>2026</v>
      </c>
      <c r="C1330" s="229" t="s">
        <v>1495</v>
      </c>
      <c r="D1330" s="229">
        <v>0.97233512197225191</v>
      </c>
      <c r="E1330" s="229">
        <v>3.3163791306398085E-2</v>
      </c>
      <c r="F1330" s="250">
        <v>5</v>
      </c>
      <c r="G1330" s="251">
        <f>(SUM(E1330:E1354)+F1330*E1354)</f>
        <v>0.87451121113670727</v>
      </c>
    </row>
    <row r="1331" spans="1:7" ht="15.6" x14ac:dyDescent="0.3">
      <c r="A1331" s="229" t="s">
        <v>122</v>
      </c>
      <c r="B1331" s="230">
        <v>2027</v>
      </c>
      <c r="C1331" s="229" t="s">
        <v>1496</v>
      </c>
      <c r="D1331" s="229">
        <v>0.96948672885039677</v>
      </c>
      <c r="E1331" s="229">
        <v>3.246358760248496E-2</v>
      </c>
      <c r="F1331" s="250">
        <v>6</v>
      </c>
      <c r="G1331" s="251">
        <f>(SUM(E1331:E1354)+F1331*E1354)</f>
        <v>0.86945363342629367</v>
      </c>
    </row>
    <row r="1332" spans="1:7" ht="15.6" x14ac:dyDescent="0.3">
      <c r="A1332" s="229" t="s">
        <v>122</v>
      </c>
      <c r="B1332" s="230">
        <v>2028</v>
      </c>
      <c r="C1332" s="229" t="s">
        <v>1497</v>
      </c>
      <c r="D1332" s="229">
        <v>0.96688761568519299</v>
      </c>
      <c r="E1332" s="229">
        <v>3.1839657157372935E-2</v>
      </c>
      <c r="F1332" s="250">
        <v>7</v>
      </c>
      <c r="G1332" s="251">
        <f>(SUM(E1332:E1354)+F1332*E1354)</f>
        <v>0.86509625941979329</v>
      </c>
    </row>
    <row r="1333" spans="1:7" ht="15.6" x14ac:dyDescent="0.3">
      <c r="A1333" s="229" t="s">
        <v>122</v>
      </c>
      <c r="B1333" s="230">
        <v>2029</v>
      </c>
      <c r="C1333" s="229" t="s">
        <v>1498</v>
      </c>
      <c r="D1333" s="229">
        <v>0.96452752492650184</v>
      </c>
      <c r="E1333" s="229">
        <v>3.1283177439666909E-2</v>
      </c>
      <c r="F1333" s="250">
        <v>8</v>
      </c>
      <c r="G1333" s="251">
        <f>(SUM(E1333:E1354)+F1333*E1354)</f>
        <v>0.8613628158584048</v>
      </c>
    </row>
    <row r="1334" spans="1:7" ht="15.6" x14ac:dyDescent="0.3">
      <c r="A1334" s="229" t="s">
        <v>122</v>
      </c>
      <c r="B1334" s="230">
        <v>2030</v>
      </c>
      <c r="C1334" s="229" t="s">
        <v>1499</v>
      </c>
      <c r="D1334" s="229">
        <v>0.96239788120639713</v>
      </c>
      <c r="E1334" s="229">
        <v>3.0797420451383711E-2</v>
      </c>
      <c r="F1334" s="250">
        <v>9</v>
      </c>
      <c r="G1334" s="251">
        <f>(SUM(E1334:E1354)+F1334*E1354)</f>
        <v>0.85818585201472242</v>
      </c>
    </row>
    <row r="1335" spans="1:7" ht="15.6" x14ac:dyDescent="0.3">
      <c r="A1335" s="229" t="s">
        <v>122</v>
      </c>
      <c r="B1335" s="230">
        <v>2031</v>
      </c>
      <c r="C1335" s="229" t="s">
        <v>1500</v>
      </c>
      <c r="D1335" s="229">
        <v>0.96048975324276964</v>
      </c>
      <c r="E1335" s="229">
        <v>3.0370486594488252E-2</v>
      </c>
      <c r="F1335" s="250">
        <v>10</v>
      </c>
      <c r="G1335" s="251">
        <f>(SUM(E1335:E1354)+F1335*E1354)</f>
        <v>0.85549464515932327</v>
      </c>
    </row>
    <row r="1336" spans="1:7" ht="15.6" x14ac:dyDescent="0.3">
      <c r="A1336" s="229" t="s">
        <v>122</v>
      </c>
      <c r="B1336" s="230">
        <v>2032</v>
      </c>
      <c r="C1336" s="229" t="s">
        <v>1501</v>
      </c>
      <c r="D1336" s="229">
        <v>0.95879011788986568</v>
      </c>
      <c r="E1336" s="229">
        <v>3.0000951354976026E-2</v>
      </c>
      <c r="F1336" s="250">
        <v>11</v>
      </c>
      <c r="G1336" s="251">
        <f>(SUM(E1336:E1354)+F1336*E1354)</f>
        <v>0.85323037216081943</v>
      </c>
    </row>
    <row r="1337" spans="1:7" ht="15.6" x14ac:dyDescent="0.3">
      <c r="A1337" s="229" t="s">
        <v>122</v>
      </c>
      <c r="B1337" s="230">
        <v>2033</v>
      </c>
      <c r="C1337" s="229" t="s">
        <v>1502</v>
      </c>
      <c r="D1337" s="229">
        <v>0.95728869844388642</v>
      </c>
      <c r="E1337" s="229">
        <v>2.9681962940807303E-2</v>
      </c>
      <c r="F1337" s="250">
        <v>12</v>
      </c>
      <c r="G1337" s="251">
        <f>(SUM(E1337:E1354)+F1337*E1354)</f>
        <v>0.85133563440182813</v>
      </c>
    </row>
    <row r="1338" spans="1:7" ht="15.6" x14ac:dyDescent="0.3">
      <c r="A1338" s="229" t="s">
        <v>122</v>
      </c>
      <c r="B1338" s="230">
        <v>2034</v>
      </c>
      <c r="C1338" s="229" t="s">
        <v>1503</v>
      </c>
      <c r="D1338" s="229">
        <v>0.95597095701307444</v>
      </c>
      <c r="E1338" s="229">
        <v>2.9408701513091714E-2</v>
      </c>
      <c r="F1338" s="250">
        <v>13</v>
      </c>
      <c r="G1338" s="251">
        <f>(SUM(E1338:E1354)+F1338*E1354)</f>
        <v>0.84975988505700528</v>
      </c>
    </row>
    <row r="1339" spans="1:7" ht="15.6" x14ac:dyDescent="0.3">
      <c r="A1339" s="229" t="s">
        <v>122</v>
      </c>
      <c r="B1339" s="230">
        <v>2035</v>
      </c>
      <c r="C1339" s="229" t="s">
        <v>1504</v>
      </c>
      <c r="D1339" s="229">
        <v>0.95482541767656293</v>
      </c>
      <c r="E1339" s="229">
        <v>2.918008364764519E-2</v>
      </c>
      <c r="F1339" s="250">
        <v>14</v>
      </c>
      <c r="G1339" s="251">
        <f>(SUM(E1339:E1354)+F1339*E1354)</f>
        <v>0.8484573971398981</v>
      </c>
    </row>
    <row r="1340" spans="1:7" ht="15.6" x14ac:dyDescent="0.3">
      <c r="A1340" s="229" t="s">
        <v>122</v>
      </c>
      <c r="B1340" s="230">
        <v>2036</v>
      </c>
      <c r="C1340" s="229" t="s">
        <v>1505</v>
      </c>
      <c r="D1340" s="229">
        <v>0.9538364071664065</v>
      </c>
      <c r="E1340" s="229">
        <v>2.8985050096772248E-2</v>
      </c>
      <c r="F1340" s="250">
        <v>15</v>
      </c>
      <c r="G1340" s="251">
        <f>(SUM(E1340:E1354)+F1340*E1354)</f>
        <v>0.8473835270882375</v>
      </c>
    </row>
    <row r="1341" spans="1:7" ht="15.6" x14ac:dyDescent="0.3">
      <c r="A1341" s="229" t="s">
        <v>122</v>
      </c>
      <c r="B1341" s="230">
        <v>2037</v>
      </c>
      <c r="C1341" s="229" t="s">
        <v>1506</v>
      </c>
      <c r="D1341" s="229">
        <v>0.95299170943520817</v>
      </c>
      <c r="E1341" s="229">
        <v>2.8822588704127183E-2</v>
      </c>
      <c r="F1341" s="250">
        <v>16</v>
      </c>
      <c r="G1341" s="251">
        <f>(SUM(E1341:E1354)+F1341*E1354)</f>
        <v>0.84650469058744982</v>
      </c>
    </row>
    <row r="1342" spans="1:7" ht="15.6" x14ac:dyDescent="0.3">
      <c r="A1342" s="229" t="s">
        <v>122</v>
      </c>
      <c r="B1342" s="230">
        <v>2038</v>
      </c>
      <c r="C1342" s="229" t="s">
        <v>1507</v>
      </c>
      <c r="D1342" s="229">
        <v>0.95227539054060617</v>
      </c>
      <c r="E1342" s="229">
        <v>2.8687990541935719E-2</v>
      </c>
      <c r="F1342" s="250">
        <v>17</v>
      </c>
      <c r="G1342" s="251">
        <f>(SUM(E1342:E1354)+F1342*E1354)</f>
        <v>0.84578831547930711</v>
      </c>
    </row>
    <row r="1343" spans="1:7" ht="15.6" x14ac:dyDescent="0.3">
      <c r="A1343" s="229" t="s">
        <v>122</v>
      </c>
      <c r="B1343" s="230">
        <v>2039</v>
      </c>
      <c r="C1343" s="229" t="s">
        <v>1508</v>
      </c>
      <c r="D1343" s="229">
        <v>0.9516735210117897</v>
      </c>
      <c r="E1343" s="229">
        <v>2.8575673199832608E-2</v>
      </c>
      <c r="F1343" s="250">
        <v>18</v>
      </c>
      <c r="G1343" s="251">
        <f>(SUM(E1343:E1354)+F1343*E1354)</f>
        <v>0.84520653853335592</v>
      </c>
    </row>
    <row r="1344" spans="1:7" ht="15.6" x14ac:dyDescent="0.3">
      <c r="A1344" s="229" t="s">
        <v>122</v>
      </c>
      <c r="B1344" s="230">
        <v>2040</v>
      </c>
      <c r="C1344" s="229" t="s">
        <v>1509</v>
      </c>
      <c r="D1344" s="229">
        <v>0.95117164828916556</v>
      </c>
      <c r="E1344" s="229">
        <v>2.848339618666296E-2</v>
      </c>
      <c r="F1344" s="250">
        <v>19</v>
      </c>
      <c r="G1344" s="251">
        <f>(SUM(E1344:E1354)+F1344*E1354)</f>
        <v>0.84473707892950789</v>
      </c>
    </row>
    <row r="1345" spans="1:7" ht="15.6" x14ac:dyDescent="0.3">
      <c r="A1345" s="229" t="s">
        <v>122</v>
      </c>
      <c r="B1345" s="230">
        <v>2041</v>
      </c>
      <c r="C1345" s="229" t="s">
        <v>1510</v>
      </c>
      <c r="D1345" s="229">
        <v>0.9507584193698706</v>
      </c>
      <c r="E1345" s="229">
        <v>2.8408202750559768E-2</v>
      </c>
      <c r="F1345" s="250">
        <v>20</v>
      </c>
      <c r="G1345" s="251">
        <f>(SUM(E1345:E1354)+F1345*E1354)</f>
        <v>0.84435989633882946</v>
      </c>
    </row>
    <row r="1346" spans="1:7" ht="15.6" x14ac:dyDescent="0.3">
      <c r="A1346" s="229" t="s">
        <v>122</v>
      </c>
      <c r="B1346" s="230">
        <v>2042</v>
      </c>
      <c r="C1346" s="229" t="s">
        <v>1511</v>
      </c>
      <c r="D1346" s="229">
        <v>0.95041833099397954</v>
      </c>
      <c r="E1346" s="229">
        <v>2.8347121098365485E-2</v>
      </c>
      <c r="F1346" s="250">
        <v>21</v>
      </c>
      <c r="G1346" s="251">
        <f>(SUM(E1346:E1354)+F1346*E1354)</f>
        <v>0.84405790718425433</v>
      </c>
    </row>
    <row r="1347" spans="1:7" ht="15.6" x14ac:dyDescent="0.3">
      <c r="A1347" s="229" t="s">
        <v>122</v>
      </c>
      <c r="B1347" s="230">
        <v>2043</v>
      </c>
      <c r="C1347" s="229" t="s">
        <v>1512</v>
      </c>
      <c r="D1347" s="229">
        <v>0.95014156552446727</v>
      </c>
      <c r="E1347" s="229">
        <v>2.8295149083370771E-2</v>
      </c>
      <c r="F1347" s="250">
        <v>22</v>
      </c>
      <c r="G1347" s="251">
        <f>(SUM(E1347:E1354)+F1347*E1354)</f>
        <v>0.8438169996818734</v>
      </c>
    </row>
    <row r="1348" spans="1:7" ht="15.6" x14ac:dyDescent="0.3">
      <c r="A1348" s="229" t="s">
        <v>122</v>
      </c>
      <c r="B1348" s="230">
        <v>2044</v>
      </c>
      <c r="C1348" s="229" t="s">
        <v>1513</v>
      </c>
      <c r="D1348" s="229">
        <v>0.94991669293840342</v>
      </c>
      <c r="E1348" s="229">
        <v>2.8253195143612415E-2</v>
      </c>
      <c r="F1348" s="250">
        <v>23</v>
      </c>
      <c r="G1348" s="251">
        <f>(SUM(E1348:E1354)+F1348*E1354)</f>
        <v>0.8436280641944871</v>
      </c>
    </row>
    <row r="1349" spans="1:7" ht="15.6" x14ac:dyDescent="0.3">
      <c r="A1349" s="229" t="s">
        <v>122</v>
      </c>
      <c r="B1349" s="230">
        <v>2045</v>
      </c>
      <c r="C1349" s="229" t="s">
        <v>1514</v>
      </c>
      <c r="D1349" s="229">
        <v>0.94973369275430697</v>
      </c>
      <c r="E1349" s="229">
        <v>2.8217624557350187E-2</v>
      </c>
      <c r="F1349" s="250">
        <v>24</v>
      </c>
      <c r="G1349" s="251">
        <f>(SUM(E1349:E1354)+F1349*E1354)</f>
        <v>0.84348108264685928</v>
      </c>
    </row>
    <row r="1350" spans="1:7" ht="15.6" x14ac:dyDescent="0.3">
      <c r="A1350" s="229" t="s">
        <v>122</v>
      </c>
      <c r="B1350" s="230">
        <v>2046</v>
      </c>
      <c r="C1350" s="229" t="s">
        <v>1515</v>
      </c>
      <c r="D1350" s="229">
        <v>0.94958465259159508</v>
      </c>
      <c r="E1350" s="229">
        <v>2.8186814564560098E-2</v>
      </c>
      <c r="F1350" s="250">
        <v>25</v>
      </c>
      <c r="G1350" s="251">
        <f>(SUM(E1350:E1354)+F1350*E1354)</f>
        <v>0.84336967168549359</v>
      </c>
    </row>
    <row r="1351" spans="1:7" ht="15.6" x14ac:dyDescent="0.3">
      <c r="A1351" s="229" t="s">
        <v>122</v>
      </c>
      <c r="B1351" s="230">
        <v>2047</v>
      </c>
      <c r="C1351" s="229" t="s">
        <v>1516</v>
      </c>
      <c r="D1351" s="229">
        <v>0.94946361772804544</v>
      </c>
      <c r="E1351" s="229">
        <v>2.8161689139283175E-2</v>
      </c>
      <c r="F1351" s="250">
        <v>26</v>
      </c>
      <c r="G1351" s="251">
        <f>(SUM(E1351:E1354)+F1351*E1354)</f>
        <v>0.84328907071691805</v>
      </c>
    </row>
    <row r="1352" spans="1:7" ht="15.6" x14ac:dyDescent="0.3">
      <c r="A1352" s="229" t="s">
        <v>122</v>
      </c>
      <c r="B1352" s="230">
        <v>2048</v>
      </c>
      <c r="C1352" s="229" t="s">
        <v>1517</v>
      </c>
      <c r="D1352" s="229">
        <v>0.94936502596761108</v>
      </c>
      <c r="E1352" s="229">
        <v>2.8138621814930497E-2</v>
      </c>
      <c r="F1352" s="250">
        <v>27</v>
      </c>
      <c r="G1352" s="251">
        <f>(SUM(E1352:E1354)+F1352*E1354)</f>
        <v>0.8432335951736194</v>
      </c>
    </row>
    <row r="1353" spans="1:7" ht="15.6" x14ac:dyDescent="0.3">
      <c r="A1353" s="229" t="s">
        <v>122</v>
      </c>
      <c r="B1353" s="230">
        <v>2049</v>
      </c>
      <c r="C1353" s="229" t="s">
        <v>1518</v>
      </c>
      <c r="D1353" s="229">
        <v>0.94928415887012096</v>
      </c>
      <c r="E1353" s="229">
        <v>2.8120992671121663E-2</v>
      </c>
      <c r="F1353" s="250">
        <v>28</v>
      </c>
      <c r="G1353" s="251">
        <f>(SUM(E1353:E1354)+F1353*E1354)</f>
        <v>0.8432011869546735</v>
      </c>
    </row>
    <row r="1354" spans="1:7" ht="15.6" x14ac:dyDescent="0.3">
      <c r="A1354" s="229" t="s">
        <v>122</v>
      </c>
      <c r="B1354" s="230">
        <v>2050</v>
      </c>
      <c r="C1354" s="229" t="s">
        <v>1519</v>
      </c>
      <c r="D1354" s="229">
        <v>0.94921774218233879</v>
      </c>
      <c r="E1354" s="229">
        <v>2.8106213595984544E-2</v>
      </c>
      <c r="F1354" s="250">
        <v>29</v>
      </c>
      <c r="G1354" s="251">
        <f>(SUM(E1354:E1354)+F1354*E1354)</f>
        <v>0.84318640787953636</v>
      </c>
    </row>
    <row r="1355" spans="1:7" ht="15.6" x14ac:dyDescent="0.3">
      <c r="A1355" s="229" t="s">
        <v>123</v>
      </c>
      <c r="B1355" s="230">
        <v>2017</v>
      </c>
      <c r="C1355" s="229" t="s">
        <v>1520</v>
      </c>
      <c r="D1355" s="229">
        <v>0.99694522336813851</v>
      </c>
      <c r="E1355" s="229">
        <v>4.7722905473462085E-2</v>
      </c>
      <c r="F1355" s="252">
        <v>0</v>
      </c>
      <c r="G1355" s="251">
        <f>(SUM(E1355:E1384))</f>
        <v>1.0779713055462441</v>
      </c>
    </row>
    <row r="1356" spans="1:7" ht="15.6" x14ac:dyDescent="0.3">
      <c r="A1356" s="229" t="s">
        <v>123</v>
      </c>
      <c r="B1356" s="230">
        <v>2018</v>
      </c>
      <c r="C1356" s="229" t="s">
        <v>1521</v>
      </c>
      <c r="D1356" s="229">
        <v>0.99579410523253753</v>
      </c>
      <c r="E1356" s="229">
        <v>4.6524374994581327E-2</v>
      </c>
      <c r="F1356" s="250">
        <v>0</v>
      </c>
      <c r="G1356" s="251">
        <f>(SUM(E1356:E1385))</f>
        <v>1.0607343852921762</v>
      </c>
    </row>
    <row r="1357" spans="1:7" ht="15.6" x14ac:dyDescent="0.3">
      <c r="A1357" s="229" t="s">
        <v>123</v>
      </c>
      <c r="B1357" s="230">
        <v>2019</v>
      </c>
      <c r="C1357" s="229" t="s">
        <v>1522</v>
      </c>
      <c r="D1357" s="229">
        <v>0.99453406988903859</v>
      </c>
      <c r="E1357" s="229">
        <v>4.5268948151033543E-2</v>
      </c>
      <c r="F1357" s="250">
        <v>0</v>
      </c>
      <c r="G1357" s="251">
        <f>(SUM(E1357:E1386))</f>
        <v>1.0446291674190531</v>
      </c>
    </row>
    <row r="1358" spans="1:7" ht="15.6" x14ac:dyDescent="0.3">
      <c r="A1358" s="229" t="s">
        <v>123</v>
      </c>
      <c r="B1358" s="230">
        <v>2020</v>
      </c>
      <c r="C1358" s="229" t="s">
        <v>1523</v>
      </c>
      <c r="D1358" s="229">
        <v>0.99291364434315588</v>
      </c>
      <c r="E1358" s="229">
        <v>4.3979312559521443E-2</v>
      </c>
      <c r="F1358" s="250">
        <v>0</v>
      </c>
      <c r="G1358" s="251">
        <f>(SUM(E1358:E1387))</f>
        <v>1.0297244881159187</v>
      </c>
    </row>
    <row r="1359" spans="1:7" ht="15.6" x14ac:dyDescent="0.3">
      <c r="A1359" s="229" t="s">
        <v>123</v>
      </c>
      <c r="B1359" s="230">
        <v>2021</v>
      </c>
      <c r="C1359" s="229" t="s">
        <v>1524</v>
      </c>
      <c r="D1359" s="229">
        <v>0.99086907277975955</v>
      </c>
      <c r="E1359" s="229">
        <v>4.2753717845582219E-2</v>
      </c>
      <c r="F1359" s="250">
        <v>0</v>
      </c>
      <c r="G1359" s="251">
        <f>(SUM(E1359:E1388))</f>
        <v>1.0160596376964608</v>
      </c>
    </row>
    <row r="1360" spans="1:7" ht="15.6" x14ac:dyDescent="0.3">
      <c r="A1360" s="229" t="s">
        <v>123</v>
      </c>
      <c r="B1360" s="230">
        <v>2022</v>
      </c>
      <c r="C1360" s="229" t="s">
        <v>1525</v>
      </c>
      <c r="D1360" s="229">
        <v>0.98838269742446361</v>
      </c>
      <c r="E1360" s="229">
        <v>4.1602745772140778E-2</v>
      </c>
      <c r="F1360" s="250">
        <v>1</v>
      </c>
      <c r="G1360" s="251">
        <f>(SUM(E1360:E1388)+F1360*E1388)</f>
        <v>1.0036203819909424</v>
      </c>
    </row>
    <row r="1361" spans="1:7" ht="15.6" x14ac:dyDescent="0.3">
      <c r="A1361" s="229" t="s">
        <v>123</v>
      </c>
      <c r="B1361" s="230">
        <v>2023</v>
      </c>
      <c r="C1361" s="229" t="s">
        <v>1526</v>
      </c>
      <c r="D1361" s="229">
        <v>0.98548330899444858</v>
      </c>
      <c r="E1361" s="229">
        <v>4.053070549913472E-2</v>
      </c>
      <c r="F1361" s="250">
        <v>2</v>
      </c>
      <c r="G1361" s="251">
        <f>(SUM(E1361:E1388)+F1361*E1388)</f>
        <v>0.99233209835886527</v>
      </c>
    </row>
    <row r="1362" spans="1:7" ht="15.6" x14ac:dyDescent="0.3">
      <c r="A1362" s="229" t="s">
        <v>123</v>
      </c>
      <c r="B1362" s="230">
        <v>2024</v>
      </c>
      <c r="C1362" s="229" t="s">
        <v>1527</v>
      </c>
      <c r="D1362" s="229">
        <v>0.98218969666781752</v>
      </c>
      <c r="E1362" s="229">
        <v>3.9540318038242067E-2</v>
      </c>
      <c r="F1362" s="250">
        <v>3</v>
      </c>
      <c r="G1362" s="251">
        <f>(SUM(E1362:E1388)+F1362*E1388)</f>
        <v>0.98211585499979426</v>
      </c>
    </row>
    <row r="1363" spans="1:7" ht="15.6" x14ac:dyDescent="0.3">
      <c r="A1363" s="229" t="s">
        <v>123</v>
      </c>
      <c r="B1363" s="230">
        <v>2025</v>
      </c>
      <c r="C1363" s="229" t="s">
        <v>1528</v>
      </c>
      <c r="D1363" s="229">
        <v>0.97852129852618053</v>
      </c>
      <c r="E1363" s="229">
        <v>3.8643352473546298E-2</v>
      </c>
      <c r="F1363" s="250">
        <v>4</v>
      </c>
      <c r="G1363" s="251">
        <f>(SUM(E1363:E1388)+F1363*E1388)</f>
        <v>0.97288999910161589</v>
      </c>
    </row>
    <row r="1364" spans="1:7" ht="15.6" x14ac:dyDescent="0.3">
      <c r="A1364" s="229" t="s">
        <v>123</v>
      </c>
      <c r="B1364" s="230">
        <v>2026</v>
      </c>
      <c r="C1364" s="229" t="s">
        <v>1529</v>
      </c>
      <c r="D1364" s="229">
        <v>0.9754831961967787</v>
      </c>
      <c r="E1364" s="229">
        <v>3.7759289050948754E-2</v>
      </c>
      <c r="F1364" s="250">
        <v>5</v>
      </c>
      <c r="G1364" s="251">
        <f>(SUM(E1364:E1388)+F1364*E1388)</f>
        <v>0.96456110876813339</v>
      </c>
    </row>
    <row r="1365" spans="1:7" ht="15.6" x14ac:dyDescent="0.3">
      <c r="A1365" s="229" t="s">
        <v>123</v>
      </c>
      <c r="B1365" s="230">
        <v>2027</v>
      </c>
      <c r="C1365" s="229" t="s">
        <v>1530</v>
      </c>
      <c r="D1365" s="229">
        <v>0.97264524476883907</v>
      </c>
      <c r="E1365" s="229">
        <v>3.6933840105017109E-2</v>
      </c>
      <c r="F1365" s="250">
        <v>6</v>
      </c>
      <c r="G1365" s="251">
        <f>(SUM(E1365:E1388)+F1365*E1388)</f>
        <v>0.95711628185724851</v>
      </c>
    </row>
    <row r="1366" spans="1:7" ht="15.6" x14ac:dyDescent="0.3">
      <c r="A1366" s="229" t="s">
        <v>123</v>
      </c>
      <c r="B1366" s="230">
        <v>2028</v>
      </c>
      <c r="C1366" s="229" t="s">
        <v>1531</v>
      </c>
      <c r="D1366" s="229">
        <v>0.97001269162123493</v>
      </c>
      <c r="E1366" s="229">
        <v>3.6179108585368852E-2</v>
      </c>
      <c r="F1366" s="250">
        <v>7</v>
      </c>
      <c r="G1366" s="251">
        <f>(SUM(E1366:E1388)+F1366*E1388)</f>
        <v>0.95049690389229502</v>
      </c>
    </row>
    <row r="1367" spans="1:7" ht="15.6" x14ac:dyDescent="0.3">
      <c r="A1367" s="229" t="s">
        <v>123</v>
      </c>
      <c r="B1367" s="230">
        <v>2029</v>
      </c>
      <c r="C1367" s="229" t="s">
        <v>1532</v>
      </c>
      <c r="D1367" s="229">
        <v>0.96758330742186716</v>
      </c>
      <c r="E1367" s="229">
        <v>3.5479765401011706E-2</v>
      </c>
      <c r="F1367" s="250">
        <v>8</v>
      </c>
      <c r="G1367" s="251">
        <f>(SUM(E1367:E1388)+F1367*E1388)</f>
        <v>0.94463225744698975</v>
      </c>
    </row>
    <row r="1368" spans="1:7" ht="15.6" x14ac:dyDescent="0.3">
      <c r="A1368" s="229" t="s">
        <v>123</v>
      </c>
      <c r="B1368" s="230">
        <v>2030</v>
      </c>
      <c r="C1368" s="229" t="s">
        <v>1533</v>
      </c>
      <c r="D1368" s="229">
        <v>0.96535490887471687</v>
      </c>
      <c r="E1368" s="229">
        <v>3.4849692555780964E-2</v>
      </c>
      <c r="F1368" s="250">
        <v>9</v>
      </c>
      <c r="G1368" s="251">
        <f>(SUM(E1368:E1388)+F1368*E1388)</f>
        <v>0.93946695418604187</v>
      </c>
    </row>
    <row r="1369" spans="1:7" ht="15.6" x14ac:dyDescent="0.3">
      <c r="A1369" s="229" t="s">
        <v>123</v>
      </c>
      <c r="B1369" s="230">
        <v>2031</v>
      </c>
      <c r="C1369" s="229" t="s">
        <v>1534</v>
      </c>
      <c r="D1369" s="229">
        <v>0.96331739432026242</v>
      </c>
      <c r="E1369" s="229">
        <v>3.4275759504042734E-2</v>
      </c>
      <c r="F1369" s="250">
        <v>10</v>
      </c>
      <c r="G1369" s="251">
        <f>(SUM(E1369:E1388)+F1369*E1388)</f>
        <v>0.93493172377032452</v>
      </c>
    </row>
    <row r="1370" spans="1:7" ht="15.6" x14ac:dyDescent="0.3">
      <c r="A1370" s="229" t="s">
        <v>123</v>
      </c>
      <c r="B1370" s="230">
        <v>2032</v>
      </c>
      <c r="C1370" s="229" t="s">
        <v>1535</v>
      </c>
      <c r="D1370" s="229">
        <v>0.96146896840356499</v>
      </c>
      <c r="E1370" s="229">
        <v>3.3763522954986205E-2</v>
      </c>
      <c r="F1370" s="250">
        <v>11</v>
      </c>
      <c r="G1370" s="251">
        <f>(SUM(E1370:E1388)+F1370*E1388)</f>
        <v>0.93097042640634553</v>
      </c>
    </row>
    <row r="1371" spans="1:7" ht="15.6" x14ac:dyDescent="0.3">
      <c r="A1371" s="229" t="s">
        <v>123</v>
      </c>
      <c r="B1371" s="230">
        <v>2033</v>
      </c>
      <c r="C1371" s="229" t="s">
        <v>1536</v>
      </c>
      <c r="D1371" s="229">
        <v>0.95979519874883623</v>
      </c>
      <c r="E1371" s="229">
        <v>3.3301241579558841E-2</v>
      </c>
      <c r="F1371" s="250">
        <v>12</v>
      </c>
      <c r="G1371" s="251">
        <f>(SUM(E1371:E1388)+F1371*E1388)</f>
        <v>0.92752136559142295</v>
      </c>
    </row>
    <row r="1372" spans="1:7" ht="15.6" x14ac:dyDescent="0.3">
      <c r="A1372" s="229" t="s">
        <v>123</v>
      </c>
      <c r="B1372" s="230">
        <v>2034</v>
      </c>
      <c r="C1372" s="229" t="s">
        <v>1537</v>
      </c>
      <c r="D1372" s="229">
        <v>0.95829368836783191</v>
      </c>
      <c r="E1372" s="229">
        <v>3.288823207680789E-2</v>
      </c>
      <c r="F1372" s="250">
        <v>13</v>
      </c>
      <c r="G1372" s="251">
        <f>(SUM(E1372:E1388)+F1372*E1388)</f>
        <v>0.92453458615192785</v>
      </c>
    </row>
    <row r="1373" spans="1:7" ht="15.6" x14ac:dyDescent="0.3">
      <c r="A1373" s="229" t="s">
        <v>123</v>
      </c>
      <c r="B1373" s="230">
        <v>2035</v>
      </c>
      <c r="C1373" s="229" t="s">
        <v>1538</v>
      </c>
      <c r="D1373" s="229">
        <v>0.95695277957378233</v>
      </c>
      <c r="E1373" s="229">
        <v>3.2523470727425154E-2</v>
      </c>
      <c r="F1373" s="250">
        <v>14</v>
      </c>
      <c r="G1373" s="251">
        <f>(SUM(E1373:E1388)+F1373*E1388)</f>
        <v>0.92196081621518355</v>
      </c>
    </row>
    <row r="1374" spans="1:7" ht="15.6" x14ac:dyDescent="0.3">
      <c r="A1374" s="229" t="s">
        <v>123</v>
      </c>
      <c r="B1374" s="230">
        <v>2036</v>
      </c>
      <c r="C1374" s="229" t="s">
        <v>1539</v>
      </c>
      <c r="D1374" s="229">
        <v>0.95576878173856417</v>
      </c>
      <c r="E1374" s="229">
        <v>3.2204074300806643E-2</v>
      </c>
      <c r="F1374" s="250">
        <v>15</v>
      </c>
      <c r="G1374" s="251">
        <f>(SUM(E1374:E1388)+F1374*E1388)</f>
        <v>0.91975180762782205</v>
      </c>
    </row>
    <row r="1375" spans="1:7" ht="15.6" x14ac:dyDescent="0.3">
      <c r="A1375" s="229" t="s">
        <v>123</v>
      </c>
      <c r="B1375" s="230">
        <v>2037</v>
      </c>
      <c r="C1375" s="229" t="s">
        <v>1540</v>
      </c>
      <c r="D1375" s="229">
        <v>0.95472884414796733</v>
      </c>
      <c r="E1375" s="229">
        <v>3.1922976089367373E-2</v>
      </c>
      <c r="F1375" s="250">
        <v>16</v>
      </c>
      <c r="G1375" s="251">
        <f>(SUM(E1375:E1388)+F1375*E1388)</f>
        <v>0.91786219546707914</v>
      </c>
    </row>
    <row r="1376" spans="1:7" ht="15.6" x14ac:dyDescent="0.3">
      <c r="A1376" s="229" t="s">
        <v>123</v>
      </c>
      <c r="B1376" s="230">
        <v>2038</v>
      </c>
      <c r="C1376" s="229" t="s">
        <v>1541</v>
      </c>
      <c r="D1376" s="229">
        <v>0.95381928464867693</v>
      </c>
      <c r="E1376" s="229">
        <v>3.1678876574384805E-2</v>
      </c>
      <c r="F1376" s="250">
        <v>17</v>
      </c>
      <c r="G1376" s="251">
        <f>(SUM(E1376:E1388)+F1376*E1388)</f>
        <v>0.91625368151777553</v>
      </c>
    </row>
    <row r="1377" spans="1:7" ht="15.6" x14ac:dyDescent="0.3">
      <c r="A1377" s="229" t="s">
        <v>123</v>
      </c>
      <c r="B1377" s="230">
        <v>2039</v>
      </c>
      <c r="C1377" s="229" t="s">
        <v>1542</v>
      </c>
      <c r="D1377" s="229">
        <v>0.95303264109092711</v>
      </c>
      <c r="E1377" s="229">
        <v>3.1465005694655629E-2</v>
      </c>
      <c r="F1377" s="250">
        <v>18</v>
      </c>
      <c r="G1377" s="251">
        <f>(SUM(E1377:E1388)+F1377*E1388)</f>
        <v>0.91488926708345442</v>
      </c>
    </row>
    <row r="1378" spans="1:7" ht="15.6" x14ac:dyDescent="0.3">
      <c r="A1378" s="229" t="s">
        <v>123</v>
      </c>
      <c r="B1378" s="230">
        <v>2040</v>
      </c>
      <c r="C1378" s="229" t="s">
        <v>1543</v>
      </c>
      <c r="D1378" s="229">
        <v>0.95235303131157523</v>
      </c>
      <c r="E1378" s="229">
        <v>3.1278246307857617E-2</v>
      </c>
      <c r="F1378" s="250">
        <v>19</v>
      </c>
      <c r="G1378" s="251">
        <f>(SUM(E1378:E1388)+F1378*E1388)</f>
        <v>0.91373872352886243</v>
      </c>
    </row>
    <row r="1379" spans="1:7" ht="15.6" x14ac:dyDescent="0.3">
      <c r="A1379" s="229" t="s">
        <v>123</v>
      </c>
      <c r="B1379" s="230">
        <v>2041</v>
      </c>
      <c r="C1379" s="229" t="s">
        <v>1544</v>
      </c>
      <c r="D1379" s="229">
        <v>0.95177390283889596</v>
      </c>
      <c r="E1379" s="229">
        <v>3.1118030722623459E-2</v>
      </c>
      <c r="F1379" s="250">
        <v>20</v>
      </c>
      <c r="G1379" s="251">
        <f>(SUM(E1379:E1388)+F1379*E1388)</f>
        <v>0.91277493936106857</v>
      </c>
    </row>
    <row r="1380" spans="1:7" ht="15.6" x14ac:dyDescent="0.3">
      <c r="A1380" s="229" t="s">
        <v>123</v>
      </c>
      <c r="B1380" s="230">
        <v>2042</v>
      </c>
      <c r="C1380" s="229" t="s">
        <v>1545</v>
      </c>
      <c r="D1380" s="229">
        <v>0.95127864146371088</v>
      </c>
      <c r="E1380" s="229">
        <v>3.0977468263153559E-2</v>
      </c>
      <c r="F1380" s="250">
        <v>21</v>
      </c>
      <c r="G1380" s="251">
        <f>(SUM(E1380:E1388)+F1380*E1388)</f>
        <v>0.91197137077850876</v>
      </c>
    </row>
    <row r="1381" spans="1:7" ht="15.6" x14ac:dyDescent="0.3">
      <c r="A1381" s="229" t="s">
        <v>123</v>
      </c>
      <c r="B1381" s="230">
        <v>2043</v>
      </c>
      <c r="C1381" s="229" t="s">
        <v>1546</v>
      </c>
      <c r="D1381" s="229">
        <v>0.95085931827648285</v>
      </c>
      <c r="E1381" s="229">
        <v>3.0853096308464452E-2</v>
      </c>
      <c r="F1381" s="250">
        <v>22</v>
      </c>
      <c r="G1381" s="251">
        <f>(SUM(E1381:E1388)+F1381*E1388)</f>
        <v>0.91130836465541887</v>
      </c>
    </row>
    <row r="1382" spans="1:7" ht="15.6" x14ac:dyDescent="0.3">
      <c r="A1382" s="229" t="s">
        <v>123</v>
      </c>
      <c r="B1382" s="230">
        <v>2044</v>
      </c>
      <c r="C1382" s="229" t="s">
        <v>1547</v>
      </c>
      <c r="D1382" s="229">
        <v>0.95050513955575178</v>
      </c>
      <c r="E1382" s="229">
        <v>3.0744521856704694E-2</v>
      </c>
      <c r="F1382" s="250">
        <v>23</v>
      </c>
      <c r="G1382" s="251">
        <f>(SUM(E1382:E1388)+F1382*E1388)</f>
        <v>0.91076973048701815</v>
      </c>
    </row>
    <row r="1383" spans="1:7" ht="15.6" x14ac:dyDescent="0.3">
      <c r="A1383" s="229" t="s">
        <v>123</v>
      </c>
      <c r="B1383" s="230">
        <v>2045</v>
      </c>
      <c r="C1383" s="229" t="s">
        <v>1548</v>
      </c>
      <c r="D1383" s="229">
        <v>0.95020909733472869</v>
      </c>
      <c r="E1383" s="229">
        <v>3.0648749953968341E-2</v>
      </c>
      <c r="F1383" s="250">
        <v>24</v>
      </c>
      <c r="G1383" s="251">
        <f>(SUM(E1383:E1388)+F1383*E1388)</f>
        <v>0.91033967077037714</v>
      </c>
    </row>
    <row r="1384" spans="1:7" ht="15.6" x14ac:dyDescent="0.3">
      <c r="A1384" s="229" t="s">
        <v>123</v>
      </c>
      <c r="B1384" s="230">
        <v>2046</v>
      </c>
      <c r="C1384" s="229" t="s">
        <v>1549</v>
      </c>
      <c r="D1384" s="229">
        <v>0.94995773818480234</v>
      </c>
      <c r="E1384" s="229">
        <v>3.055995612606531E-2</v>
      </c>
      <c r="F1384" s="250">
        <v>25</v>
      </c>
      <c r="G1384" s="251">
        <f>(SUM(E1384:E1388)+F1384*E1388)</f>
        <v>0.91000538295647249</v>
      </c>
    </row>
    <row r="1385" spans="1:7" ht="15.6" x14ac:dyDescent="0.3">
      <c r="A1385" s="229" t="s">
        <v>123</v>
      </c>
      <c r="B1385" s="230">
        <v>2047</v>
      </c>
      <c r="C1385" s="229" t="s">
        <v>1550</v>
      </c>
      <c r="D1385" s="229">
        <v>0.94975013025837562</v>
      </c>
      <c r="E1385" s="229">
        <v>3.0485985219393972E-2</v>
      </c>
      <c r="F1385" s="250">
        <v>26</v>
      </c>
      <c r="G1385" s="251">
        <f>(SUM(E1385:E1388)+F1385*E1388)</f>
        <v>0.909759888970471</v>
      </c>
    </row>
    <row r="1386" spans="1:7" ht="15.6" x14ac:dyDescent="0.3">
      <c r="A1386" s="229" t="s">
        <v>123</v>
      </c>
      <c r="B1386" s="230">
        <v>2048</v>
      </c>
      <c r="C1386" s="229" t="s">
        <v>1551</v>
      </c>
      <c r="D1386" s="229">
        <v>0.94957581273052205</v>
      </c>
      <c r="E1386" s="229">
        <v>3.0419157121457988E-2</v>
      </c>
      <c r="F1386" s="250">
        <v>27</v>
      </c>
      <c r="G1386" s="251">
        <f>(SUM(E1386:E1388)+F1386*E1388)</f>
        <v>0.90958836589114056</v>
      </c>
    </row>
    <row r="1387" spans="1:7" ht="15.6" x14ac:dyDescent="0.3">
      <c r="A1387" s="229" t="s">
        <v>123</v>
      </c>
      <c r="B1387" s="230">
        <v>2049</v>
      </c>
      <c r="C1387" s="229" t="s">
        <v>1552</v>
      </c>
      <c r="D1387" s="229">
        <v>0.94943009674961365</v>
      </c>
      <c r="E1387" s="229">
        <v>3.0364268847899133E-2</v>
      </c>
      <c r="F1387" s="250">
        <v>28</v>
      </c>
      <c r="G1387" s="251">
        <f>(SUM(E1387:E1388)+F1387*E1388)</f>
        <v>0.90948367090974636</v>
      </c>
    </row>
    <row r="1388" spans="1:7" ht="15.6" x14ac:dyDescent="0.3">
      <c r="A1388" s="229" t="s">
        <v>123</v>
      </c>
      <c r="B1388" s="230">
        <v>2050</v>
      </c>
      <c r="C1388" s="229" t="s">
        <v>1553</v>
      </c>
      <c r="D1388" s="229">
        <v>0.94930336749169597</v>
      </c>
      <c r="E1388" s="229">
        <v>3.0314462140063697E-2</v>
      </c>
      <c r="F1388" s="250">
        <v>29</v>
      </c>
      <c r="G1388" s="251">
        <f>(SUM(E1388:E1388)+F1388*E1388)</f>
        <v>0.90943386420191097</v>
      </c>
    </row>
    <row r="1389" spans="1:7" ht="15.6" x14ac:dyDescent="0.3">
      <c r="A1389" s="229" t="s">
        <v>124</v>
      </c>
      <c r="B1389" s="230">
        <v>2017</v>
      </c>
      <c r="C1389" s="229" t="s">
        <v>1554</v>
      </c>
      <c r="D1389" s="229">
        <v>0.99736250831565931</v>
      </c>
      <c r="E1389" s="229">
        <v>4.1218945554002649E-2</v>
      </c>
      <c r="F1389" s="252">
        <v>0</v>
      </c>
      <c r="G1389" s="251">
        <f>(SUM(E1389:E1418))</f>
        <v>0.95603035876080589</v>
      </c>
    </row>
    <row r="1390" spans="1:7" ht="15.6" x14ac:dyDescent="0.3">
      <c r="A1390" s="229" t="s">
        <v>124</v>
      </c>
      <c r="B1390" s="230">
        <v>2018</v>
      </c>
      <c r="C1390" s="229" t="s">
        <v>1555</v>
      </c>
      <c r="D1390" s="229">
        <v>0.9959889039686467</v>
      </c>
      <c r="E1390" s="229">
        <v>4.0151491746056284E-2</v>
      </c>
      <c r="F1390" s="250">
        <v>0</v>
      </c>
      <c r="G1390" s="251">
        <f>(SUM(E1390:E1419))</f>
        <v>0.94305456017626443</v>
      </c>
    </row>
    <row r="1391" spans="1:7" ht="15.6" x14ac:dyDescent="0.3">
      <c r="A1391" s="229" t="s">
        <v>124</v>
      </c>
      <c r="B1391" s="230">
        <v>2019</v>
      </c>
      <c r="C1391" s="229" t="s">
        <v>1556</v>
      </c>
      <c r="D1391" s="229">
        <v>0.99453921831538861</v>
      </c>
      <c r="E1391" s="229">
        <v>3.9055479844100328E-2</v>
      </c>
      <c r="F1391" s="250">
        <v>0</v>
      </c>
      <c r="G1391" s="251">
        <f>(SUM(E1391:E1420))</f>
        <v>0.93111933361440258</v>
      </c>
    </row>
    <row r="1392" spans="1:7" ht="15.6" x14ac:dyDescent="0.3">
      <c r="A1392" s="229" t="s">
        <v>124</v>
      </c>
      <c r="B1392" s="230">
        <v>2020</v>
      </c>
      <c r="C1392" s="229" t="s">
        <v>1557</v>
      </c>
      <c r="D1392" s="229">
        <v>0.99270558626719352</v>
      </c>
      <c r="E1392" s="229">
        <v>3.7944675375835797E-2</v>
      </c>
      <c r="F1392" s="250">
        <v>0</v>
      </c>
      <c r="G1392" s="251">
        <f>(SUM(E1392:E1421))</f>
        <v>0.92025872465337455</v>
      </c>
    </row>
    <row r="1393" spans="1:7" ht="15.6" x14ac:dyDescent="0.3">
      <c r="A1393" s="229" t="s">
        <v>124</v>
      </c>
      <c r="B1393" s="230">
        <v>2021</v>
      </c>
      <c r="C1393" s="229" t="s">
        <v>1558</v>
      </c>
      <c r="D1393" s="229">
        <v>0.99041212525486011</v>
      </c>
      <c r="E1393" s="229">
        <v>3.6978676509189679E-2</v>
      </c>
      <c r="F1393" s="250">
        <v>0</v>
      </c>
      <c r="G1393" s="251">
        <f>(SUM(E1393:E1422))</f>
        <v>0.9104915969729781</v>
      </c>
    </row>
    <row r="1394" spans="1:7" ht="15.6" x14ac:dyDescent="0.3">
      <c r="A1394" s="229" t="s">
        <v>124</v>
      </c>
      <c r="B1394" s="230">
        <v>2022</v>
      </c>
      <c r="C1394" s="229" t="s">
        <v>1559</v>
      </c>
      <c r="D1394" s="229">
        <v>0.9876471312952142</v>
      </c>
      <c r="E1394" s="229">
        <v>3.6018835129990427E-2</v>
      </c>
      <c r="F1394" s="250">
        <v>1</v>
      </c>
      <c r="G1394" s="251">
        <f>(SUM(E1394:E1422)+F1394*E1422)</f>
        <v>0.90169046815922782</v>
      </c>
    </row>
    <row r="1395" spans="1:7" ht="15.6" x14ac:dyDescent="0.3">
      <c r="A1395" s="229" t="s">
        <v>124</v>
      </c>
      <c r="B1395" s="230">
        <v>2023</v>
      </c>
      <c r="C1395" s="229" t="s">
        <v>1560</v>
      </c>
      <c r="D1395" s="229">
        <v>0.98447034761359198</v>
      </c>
      <c r="E1395" s="229">
        <v>3.5124591246888701E-2</v>
      </c>
      <c r="F1395" s="250">
        <v>2</v>
      </c>
      <c r="G1395" s="251">
        <f>(SUM(E1395:E1422)+F1395*E1422)</f>
        <v>0.89384918072467689</v>
      </c>
    </row>
    <row r="1396" spans="1:7" ht="15.6" x14ac:dyDescent="0.3">
      <c r="A1396" s="229" t="s">
        <v>124</v>
      </c>
      <c r="B1396" s="230">
        <v>2024</v>
      </c>
      <c r="C1396" s="229" t="s">
        <v>1561</v>
      </c>
      <c r="D1396" s="229">
        <v>0.98091246924538622</v>
      </c>
      <c r="E1396" s="229">
        <v>3.4343042085609794E-2</v>
      </c>
      <c r="F1396" s="250">
        <v>3</v>
      </c>
      <c r="G1396" s="251">
        <f>(SUM(E1396:E1422)+F1396*E1422)</f>
        <v>0.88690213717322752</v>
      </c>
    </row>
    <row r="1397" spans="1:7" ht="15.6" x14ac:dyDescent="0.3">
      <c r="A1397" s="229" t="s">
        <v>124</v>
      </c>
      <c r="B1397" s="230">
        <v>2025</v>
      </c>
      <c r="C1397" s="229" t="s">
        <v>1562</v>
      </c>
      <c r="D1397" s="229">
        <v>0.97700459097993764</v>
      </c>
      <c r="E1397" s="229">
        <v>3.3581673012396777E-2</v>
      </c>
      <c r="F1397" s="250">
        <v>4</v>
      </c>
      <c r="G1397" s="251">
        <f>(SUM(E1397:E1422)+F1397*E1422)</f>
        <v>0.88073664278305719</v>
      </c>
    </row>
    <row r="1398" spans="1:7" ht="15.6" x14ac:dyDescent="0.3">
      <c r="A1398" s="229" t="s">
        <v>124</v>
      </c>
      <c r="B1398" s="230">
        <v>2026</v>
      </c>
      <c r="C1398" s="229" t="s">
        <v>1563</v>
      </c>
      <c r="D1398" s="229">
        <v>0.97385833537431621</v>
      </c>
      <c r="E1398" s="229">
        <v>3.2852900334711298E-2</v>
      </c>
      <c r="F1398" s="250">
        <v>5</v>
      </c>
      <c r="G1398" s="251">
        <f>(SUM(E1398:E1422)+F1398*E1422)</f>
        <v>0.87533251746609964</v>
      </c>
    </row>
    <row r="1399" spans="1:7" ht="15.6" x14ac:dyDescent="0.3">
      <c r="A1399" s="229" t="s">
        <v>124</v>
      </c>
      <c r="B1399" s="230">
        <v>2027</v>
      </c>
      <c r="C1399" s="229" t="s">
        <v>1564</v>
      </c>
      <c r="D1399" s="229">
        <v>0.97101014556336385</v>
      </c>
      <c r="E1399" s="229">
        <v>3.2194798825860502E-2</v>
      </c>
      <c r="F1399" s="250">
        <v>6</v>
      </c>
      <c r="G1399" s="251">
        <f>(SUM(E1399:E1422)+F1399*E1422)</f>
        <v>0.87065716482682776</v>
      </c>
    </row>
    <row r="1400" spans="1:7" ht="15.6" x14ac:dyDescent="0.3">
      <c r="A1400" s="229" t="s">
        <v>124</v>
      </c>
      <c r="B1400" s="230">
        <v>2028</v>
      </c>
      <c r="C1400" s="229" t="s">
        <v>1565</v>
      </c>
      <c r="D1400" s="229">
        <v>0.96845358852848018</v>
      </c>
      <c r="E1400" s="229">
        <v>3.1619020541722963E-2</v>
      </c>
      <c r="F1400" s="250">
        <v>7</v>
      </c>
      <c r="G1400" s="251">
        <f>(SUM(E1400:E1422)+F1400*E1422)</f>
        <v>0.86663991369640669</v>
      </c>
    </row>
    <row r="1401" spans="1:7" ht="15.6" x14ac:dyDescent="0.3">
      <c r="A1401" s="229" t="s">
        <v>124</v>
      </c>
      <c r="B1401" s="230">
        <v>2029</v>
      </c>
      <c r="C1401" s="229" t="s">
        <v>1566</v>
      </c>
      <c r="D1401" s="229">
        <v>0.96616947727474112</v>
      </c>
      <c r="E1401" s="229">
        <v>3.1111747539296426E-2</v>
      </c>
      <c r="F1401" s="250">
        <v>8</v>
      </c>
      <c r="G1401" s="251">
        <f>(SUM(E1401:E1422)+F1401*E1422)</f>
        <v>0.86319844085012309</v>
      </c>
    </row>
    <row r="1402" spans="1:7" ht="15.6" x14ac:dyDescent="0.3">
      <c r="A1402" s="229" t="s">
        <v>124</v>
      </c>
      <c r="B1402" s="230">
        <v>2030</v>
      </c>
      <c r="C1402" s="229" t="s">
        <v>1567</v>
      </c>
      <c r="D1402" s="229">
        <v>0.96413384150519021</v>
      </c>
      <c r="E1402" s="229">
        <v>3.067377977697517E-2</v>
      </c>
      <c r="F1402" s="250">
        <v>9</v>
      </c>
      <c r="G1402" s="251">
        <f>(SUM(E1402:E1422)+F1402*E1422)</f>
        <v>0.86026424100626597</v>
      </c>
    </row>
    <row r="1403" spans="1:7" ht="15.6" x14ac:dyDescent="0.3">
      <c r="A1403" s="229" t="s">
        <v>124</v>
      </c>
      <c r="B1403" s="230">
        <v>2031</v>
      </c>
      <c r="C1403" s="229" t="s">
        <v>1568</v>
      </c>
      <c r="D1403" s="229">
        <v>0.96232552758389212</v>
      </c>
      <c r="E1403" s="229">
        <v>3.0345794971895313E-2</v>
      </c>
      <c r="F1403" s="250">
        <v>10</v>
      </c>
      <c r="G1403" s="251">
        <f>(SUM(E1403:E1422)+F1403*E1422)</f>
        <v>0.85776800892473026</v>
      </c>
    </row>
    <row r="1404" spans="1:7" ht="15.6" x14ac:dyDescent="0.3">
      <c r="A1404" s="229" t="s">
        <v>124</v>
      </c>
      <c r="B1404" s="230">
        <v>2032</v>
      </c>
      <c r="C1404" s="229" t="s">
        <v>1569</v>
      </c>
      <c r="D1404" s="229">
        <v>0.96072459967552615</v>
      </c>
      <c r="E1404" s="229">
        <v>3.0013541456787068E-2</v>
      </c>
      <c r="F1404" s="250">
        <v>11</v>
      </c>
      <c r="G1404" s="251">
        <f>(SUM(E1404:E1422)+F1404*E1422)</f>
        <v>0.85559976164827423</v>
      </c>
    </row>
    <row r="1405" spans="1:7" ht="15.6" x14ac:dyDescent="0.3">
      <c r="A1405" s="229" t="s">
        <v>124</v>
      </c>
      <c r="B1405" s="230">
        <v>2033</v>
      </c>
      <c r="C1405" s="229" t="s">
        <v>1570</v>
      </c>
      <c r="D1405" s="229">
        <v>0.95931298751459526</v>
      </c>
      <c r="E1405" s="229">
        <v>2.9725115770928616E-2</v>
      </c>
      <c r="F1405" s="250">
        <v>12</v>
      </c>
      <c r="G1405" s="251">
        <f>(SUM(E1405:E1422)+F1405*E1422)</f>
        <v>0.85376376788692654</v>
      </c>
    </row>
    <row r="1406" spans="1:7" ht="15.6" x14ac:dyDescent="0.3">
      <c r="A1406" s="229" t="s">
        <v>124</v>
      </c>
      <c r="B1406" s="230">
        <v>2034</v>
      </c>
      <c r="C1406" s="229" t="s">
        <v>1571</v>
      </c>
      <c r="D1406" s="229">
        <v>0.95807351280432929</v>
      </c>
      <c r="E1406" s="229">
        <v>2.9475545485799923E-2</v>
      </c>
      <c r="F1406" s="250">
        <v>13</v>
      </c>
      <c r="G1406" s="251">
        <f>(SUM(E1406:E1422)+F1406*E1422)</f>
        <v>0.85221619981143748</v>
      </c>
    </row>
    <row r="1407" spans="1:7" ht="15.6" x14ac:dyDescent="0.3">
      <c r="A1407" s="229" t="s">
        <v>124</v>
      </c>
      <c r="B1407" s="230">
        <v>2035</v>
      </c>
      <c r="C1407" s="229" t="s">
        <v>1572</v>
      </c>
      <c r="D1407" s="229">
        <v>0.95699311877059323</v>
      </c>
      <c r="E1407" s="229">
        <v>2.9263669926747213E-2</v>
      </c>
      <c r="F1407" s="250">
        <v>14</v>
      </c>
      <c r="G1407" s="251">
        <f>(SUM(E1407:E1422)+F1407*E1422)</f>
        <v>0.85091820202107682</v>
      </c>
    </row>
    <row r="1408" spans="1:7" ht="15.6" x14ac:dyDescent="0.3">
      <c r="A1408" s="229" t="s">
        <v>124</v>
      </c>
      <c r="B1408" s="230">
        <v>2036</v>
      </c>
      <c r="C1408" s="229" t="s">
        <v>1573</v>
      </c>
      <c r="D1408" s="229">
        <v>0.9560583863774218</v>
      </c>
      <c r="E1408" s="229">
        <v>2.908001203245698E-2</v>
      </c>
      <c r="F1408" s="250">
        <v>15</v>
      </c>
      <c r="G1408" s="251">
        <f>(SUM(E1408:E1422)+F1408*E1422)</f>
        <v>0.84983207978976905</v>
      </c>
    </row>
    <row r="1409" spans="1:7" ht="15.6" x14ac:dyDescent="0.3">
      <c r="A1409" s="229" t="s">
        <v>124</v>
      </c>
      <c r="B1409" s="230">
        <v>2037</v>
      </c>
      <c r="C1409" s="229" t="s">
        <v>1574</v>
      </c>
      <c r="D1409" s="229">
        <v>0.95525880384311312</v>
      </c>
      <c r="E1409" s="229">
        <v>2.8924293795133098E-2</v>
      </c>
      <c r="F1409" s="250">
        <v>16</v>
      </c>
      <c r="G1409" s="251">
        <f>(SUM(E1409:E1422)+F1409*E1422)</f>
        <v>0.84892961545275147</v>
      </c>
    </row>
    <row r="1410" spans="1:7" ht="15.6" x14ac:dyDescent="0.3">
      <c r="A1410" s="229" t="s">
        <v>124</v>
      </c>
      <c r="B1410" s="230">
        <v>2038</v>
      </c>
      <c r="C1410" s="229" t="s">
        <v>1575</v>
      </c>
      <c r="D1410" s="229">
        <v>0.95457954647481613</v>
      </c>
      <c r="E1410" s="229">
        <v>2.8792555076140654E-2</v>
      </c>
      <c r="F1410" s="250">
        <v>17</v>
      </c>
      <c r="G1410" s="251">
        <f>(SUM(E1410:E1422)+F1410*E1422)</f>
        <v>0.84818286935305776</v>
      </c>
    </row>
    <row r="1411" spans="1:7" ht="15.6" x14ac:dyDescent="0.3">
      <c r="A1411" s="229" t="s">
        <v>124</v>
      </c>
      <c r="B1411" s="230">
        <v>2039</v>
      </c>
      <c r="C1411" s="229" t="s">
        <v>1576</v>
      </c>
      <c r="D1411" s="229">
        <v>0.95400858462917548</v>
      </c>
      <c r="E1411" s="229">
        <v>2.8680603660199293E-2</v>
      </c>
      <c r="F1411" s="250">
        <v>18</v>
      </c>
      <c r="G1411" s="251">
        <f>(SUM(E1411:E1422)+F1411*E1422)</f>
        <v>0.84756786197235656</v>
      </c>
    </row>
    <row r="1412" spans="1:7" ht="15.6" x14ac:dyDescent="0.3">
      <c r="A1412" s="229" t="s">
        <v>124</v>
      </c>
      <c r="B1412" s="230">
        <v>2040</v>
      </c>
      <c r="C1412" s="229" t="s">
        <v>1577</v>
      </c>
      <c r="D1412" s="229">
        <v>0.95353361663225478</v>
      </c>
      <c r="E1412" s="229">
        <v>2.8587307902244379E-2</v>
      </c>
      <c r="F1412" s="250">
        <v>19</v>
      </c>
      <c r="G1412" s="251">
        <f>(SUM(E1412:E1422)+F1412*E1422)</f>
        <v>0.84706480600759659</v>
      </c>
    </row>
    <row r="1413" spans="1:7" ht="15.6" x14ac:dyDescent="0.3">
      <c r="A1413" s="229" t="s">
        <v>124</v>
      </c>
      <c r="B1413" s="230">
        <v>2041</v>
      </c>
      <c r="C1413" s="229" t="s">
        <v>1578</v>
      </c>
      <c r="D1413" s="229">
        <v>0.9531442488986106</v>
      </c>
      <c r="E1413" s="229">
        <v>2.8510332673320395E-2</v>
      </c>
      <c r="F1413" s="250">
        <v>20</v>
      </c>
      <c r="G1413" s="251">
        <f>(SUM(E1413:E1422)+F1413*E1422)</f>
        <v>0.84665504580079165</v>
      </c>
    </row>
    <row r="1414" spans="1:7" ht="15.6" x14ac:dyDescent="0.3">
      <c r="A1414" s="229" t="s">
        <v>124</v>
      </c>
      <c r="B1414" s="230">
        <v>2042</v>
      </c>
      <c r="C1414" s="229" t="s">
        <v>1579</v>
      </c>
      <c r="D1414" s="229">
        <v>0.95282570557644963</v>
      </c>
      <c r="E1414" s="229">
        <v>2.8446524790493803E-2</v>
      </c>
      <c r="F1414" s="250">
        <v>21</v>
      </c>
      <c r="G1414" s="251">
        <f>(SUM(E1414:E1422)+F1414*E1422)</f>
        <v>0.84632226082291062</v>
      </c>
    </row>
    <row r="1415" spans="1:7" ht="15.6" x14ac:dyDescent="0.3">
      <c r="A1415" s="229" t="s">
        <v>124</v>
      </c>
      <c r="B1415" s="230">
        <v>2043</v>
      </c>
      <c r="C1415" s="229" t="s">
        <v>1580</v>
      </c>
      <c r="D1415" s="229">
        <v>0.95256905786608959</v>
      </c>
      <c r="E1415" s="229">
        <v>2.8391428752792332E-2</v>
      </c>
      <c r="F1415" s="250">
        <v>22</v>
      </c>
      <c r="G1415" s="251">
        <f>(SUM(E1415:E1422)+F1415*E1422)</f>
        <v>0.84605328372785604</v>
      </c>
    </row>
    <row r="1416" spans="1:7" ht="15.6" x14ac:dyDescent="0.3">
      <c r="A1416" s="229" t="s">
        <v>124</v>
      </c>
      <c r="B1416" s="230">
        <v>2044</v>
      </c>
      <c r="C1416" s="229" t="s">
        <v>1581</v>
      </c>
      <c r="D1416" s="229">
        <v>0.95236261609048511</v>
      </c>
      <c r="E1416" s="229">
        <v>2.8345970416405318E-2</v>
      </c>
      <c r="F1416" s="250">
        <v>23</v>
      </c>
      <c r="G1416" s="251">
        <f>(SUM(E1416:E1422)+F1416*E1422)</f>
        <v>0.84583940267050317</v>
      </c>
    </row>
    <row r="1417" spans="1:7" ht="15.6" x14ac:dyDescent="0.3">
      <c r="A1417" s="229" t="s">
        <v>124</v>
      </c>
      <c r="B1417" s="230">
        <v>2045</v>
      </c>
      <c r="C1417" s="229" t="s">
        <v>1582</v>
      </c>
      <c r="D1417" s="229">
        <v>0.95219684253458314</v>
      </c>
      <c r="E1417" s="229">
        <v>2.8306288063335936E-2</v>
      </c>
      <c r="F1417" s="250">
        <v>24</v>
      </c>
      <c r="G1417" s="251">
        <f>(SUM(E1417:E1422)+F1417*E1422)</f>
        <v>0.84567097994953722</v>
      </c>
    </row>
    <row r="1418" spans="1:7" ht="15.6" x14ac:dyDescent="0.3">
      <c r="A1418" s="229" t="s">
        <v>124</v>
      </c>
      <c r="B1418" s="230">
        <v>2046</v>
      </c>
      <c r="C1418" s="229" t="s">
        <v>1583</v>
      </c>
      <c r="D1418" s="229">
        <v>0.95206459142002564</v>
      </c>
      <c r="E1418" s="229">
        <v>2.8271716463488888E-2</v>
      </c>
      <c r="F1418" s="250">
        <v>25</v>
      </c>
      <c r="G1418" s="251">
        <f>(SUM(E1418:E1422)+F1418*E1422)</f>
        <v>0.84554223958164065</v>
      </c>
    </row>
    <row r="1419" spans="1:7" ht="15.6" x14ac:dyDescent="0.3">
      <c r="A1419" s="229" t="s">
        <v>124</v>
      </c>
      <c r="B1419" s="230">
        <v>2047</v>
      </c>
      <c r="C1419" s="229" t="s">
        <v>1584</v>
      </c>
      <c r="D1419" s="229">
        <v>0.9519591273748883</v>
      </c>
      <c r="E1419" s="229">
        <v>2.8243146969461144E-2</v>
      </c>
      <c r="F1419" s="250">
        <v>26</v>
      </c>
      <c r="G1419" s="251">
        <f>(SUM(E1419:E1422)+F1419*E1422)</f>
        <v>0.84544807081359119</v>
      </c>
    </row>
    <row r="1420" spans="1:7" ht="15.6" x14ac:dyDescent="0.3">
      <c r="A1420" s="229" t="s">
        <v>124</v>
      </c>
      <c r="B1420" s="230">
        <v>2048</v>
      </c>
      <c r="C1420" s="229" t="s">
        <v>1585</v>
      </c>
      <c r="D1420" s="229">
        <v>0.95187422611565342</v>
      </c>
      <c r="E1420" s="229">
        <v>2.8216265184194452E-2</v>
      </c>
      <c r="F1420" s="250">
        <v>27</v>
      </c>
      <c r="G1420" s="251">
        <f>(SUM(E1420:E1422)+F1420*E1422)</f>
        <v>0.84538247153956947</v>
      </c>
    </row>
    <row r="1421" spans="1:7" ht="15.6" x14ac:dyDescent="0.3">
      <c r="A1421" s="229" t="s">
        <v>124</v>
      </c>
      <c r="B1421" s="230">
        <v>2049</v>
      </c>
      <c r="C1421" s="229" t="s">
        <v>1586</v>
      </c>
      <c r="D1421" s="229">
        <v>0.9518051798294157</v>
      </c>
      <c r="E1421" s="229">
        <v>2.8194870883072241E-2</v>
      </c>
      <c r="F1421" s="250">
        <v>28</v>
      </c>
      <c r="G1421" s="251">
        <f>(SUM(E1421:E1422)+F1421*E1422)</f>
        <v>0.8453437540508143</v>
      </c>
    </row>
    <row r="1422" spans="1:7" ht="15.6" x14ac:dyDescent="0.3">
      <c r="A1422" s="229" t="s">
        <v>124</v>
      </c>
      <c r="B1422" s="230">
        <v>2050</v>
      </c>
      <c r="C1422" s="229" t="s">
        <v>1587</v>
      </c>
      <c r="D1422" s="229">
        <v>0.95175006263483619</v>
      </c>
      <c r="E1422" s="229">
        <v>2.8177547695439384E-2</v>
      </c>
      <c r="F1422" s="250">
        <v>29</v>
      </c>
      <c r="G1422" s="251">
        <f>(SUM(E1422:E1422)+F1422*E1422)</f>
        <v>0.84532643086318149</v>
      </c>
    </row>
    <row r="1423" spans="1:7" ht="15.6" x14ac:dyDescent="0.3">
      <c r="A1423" s="229" t="s">
        <v>125</v>
      </c>
      <c r="B1423" s="230">
        <v>2017</v>
      </c>
      <c r="C1423" s="229" t="s">
        <v>1588</v>
      </c>
      <c r="D1423" s="229">
        <v>0.99638239858944588</v>
      </c>
      <c r="E1423" s="229">
        <v>4.2587376620779785E-2</v>
      </c>
      <c r="F1423" s="252">
        <v>0</v>
      </c>
      <c r="G1423" s="251">
        <f>(SUM(E1423:E1452))</f>
        <v>0.96784494405369559</v>
      </c>
    </row>
    <row r="1424" spans="1:7" ht="15.6" x14ac:dyDescent="0.3">
      <c r="A1424" s="229" t="s">
        <v>125</v>
      </c>
      <c r="B1424" s="230">
        <v>2018</v>
      </c>
      <c r="C1424" s="229" t="s">
        <v>1589</v>
      </c>
      <c r="D1424" s="229">
        <v>0.9950575149494022</v>
      </c>
      <c r="E1424" s="229">
        <v>4.1468535344664374E-2</v>
      </c>
      <c r="F1424" s="250">
        <v>0</v>
      </c>
      <c r="G1424" s="251">
        <f>(SUM(E1424:E1453))</f>
        <v>0.95345218298166956</v>
      </c>
    </row>
    <row r="1425" spans="1:7" ht="15.6" x14ac:dyDescent="0.3">
      <c r="A1425" s="229" t="s">
        <v>125</v>
      </c>
      <c r="B1425" s="230">
        <v>2019</v>
      </c>
      <c r="C1425" s="229" t="s">
        <v>1590</v>
      </c>
      <c r="D1425" s="229">
        <v>0.9936272906381286</v>
      </c>
      <c r="E1425" s="229">
        <v>4.0181521120000709E-2</v>
      </c>
      <c r="F1425" s="250">
        <v>0</v>
      </c>
      <c r="G1425" s="251">
        <f>(SUM(E1425:E1454))</f>
        <v>0.94015341747704795</v>
      </c>
    </row>
    <row r="1426" spans="1:7" ht="15.6" x14ac:dyDescent="0.3">
      <c r="A1426" s="229" t="s">
        <v>125</v>
      </c>
      <c r="B1426" s="230">
        <v>2020</v>
      </c>
      <c r="C1426" s="229" t="s">
        <v>1591</v>
      </c>
      <c r="D1426" s="229">
        <v>0.99181048774144442</v>
      </c>
      <c r="E1426" s="229">
        <v>3.9005551021202109E-2</v>
      </c>
      <c r="F1426" s="250">
        <v>0</v>
      </c>
      <c r="G1426" s="251">
        <f>(SUM(E1426:E1455))</f>
        <v>0.9281229144061125</v>
      </c>
    </row>
    <row r="1427" spans="1:7" ht="15.6" x14ac:dyDescent="0.3">
      <c r="A1427" s="229" t="s">
        <v>125</v>
      </c>
      <c r="B1427" s="230">
        <v>2021</v>
      </c>
      <c r="C1427" s="229" t="s">
        <v>1592</v>
      </c>
      <c r="D1427" s="229">
        <v>0.98953342244041231</v>
      </c>
      <c r="E1427" s="229">
        <v>3.7908512271131546E-2</v>
      </c>
      <c r="F1427" s="250">
        <v>0</v>
      </c>
      <c r="G1427" s="251">
        <f>(SUM(E1427:E1456))</f>
        <v>0.91725296189341088</v>
      </c>
    </row>
    <row r="1428" spans="1:7" ht="15.6" x14ac:dyDescent="0.3">
      <c r="A1428" s="229" t="s">
        <v>125</v>
      </c>
      <c r="B1428" s="230">
        <v>2022</v>
      </c>
      <c r="C1428" s="229" t="s">
        <v>1593</v>
      </c>
      <c r="D1428" s="229">
        <v>0.98677735410249479</v>
      </c>
      <c r="E1428" s="229">
        <v>3.6888219409144218E-2</v>
      </c>
      <c r="F1428" s="250">
        <v>1</v>
      </c>
      <c r="G1428" s="251">
        <f>(SUM(E1428:E1456)+F1428*E1456)</f>
        <v>0.90748004813078009</v>
      </c>
    </row>
    <row r="1429" spans="1:7" ht="15.6" x14ac:dyDescent="0.3">
      <c r="A1429" s="229" t="s">
        <v>125</v>
      </c>
      <c r="B1429" s="230">
        <v>2023</v>
      </c>
      <c r="C1429" s="229" t="s">
        <v>1594</v>
      </c>
      <c r="D1429" s="229">
        <v>0.98358328536388318</v>
      </c>
      <c r="E1429" s="229">
        <v>3.5938571427549269E-2</v>
      </c>
      <c r="F1429" s="250">
        <v>2</v>
      </c>
      <c r="G1429" s="251">
        <f>(SUM(E1429:E1456)+F1429*E1456)</f>
        <v>0.89872742723013643</v>
      </c>
    </row>
    <row r="1430" spans="1:7" ht="15.6" x14ac:dyDescent="0.3">
      <c r="A1430" s="229" t="s">
        <v>125</v>
      </c>
      <c r="B1430" s="230">
        <v>2024</v>
      </c>
      <c r="C1430" s="229" t="s">
        <v>1595</v>
      </c>
      <c r="D1430" s="229">
        <v>0.97996876236823094</v>
      </c>
      <c r="E1430" s="229">
        <v>3.5061746296073594E-2</v>
      </c>
      <c r="F1430" s="250">
        <v>3</v>
      </c>
      <c r="G1430" s="251">
        <f>(SUM(E1430:E1456)+F1430*E1456)</f>
        <v>0.89092445431108747</v>
      </c>
    </row>
    <row r="1431" spans="1:7" ht="15.6" x14ac:dyDescent="0.3">
      <c r="A1431" s="229" t="s">
        <v>125</v>
      </c>
      <c r="B1431" s="230">
        <v>2025</v>
      </c>
      <c r="C1431" s="229" t="s">
        <v>1596</v>
      </c>
      <c r="D1431" s="229">
        <v>0.97596011543545413</v>
      </c>
      <c r="E1431" s="229">
        <v>3.4253754477717856E-2</v>
      </c>
      <c r="F1431" s="250">
        <v>4</v>
      </c>
      <c r="G1431" s="251">
        <f>(SUM(E1431:E1456)+F1431*E1456)</f>
        <v>0.88399830652351452</v>
      </c>
    </row>
    <row r="1432" spans="1:7" ht="15.6" x14ac:dyDescent="0.3">
      <c r="A1432" s="229" t="s">
        <v>125</v>
      </c>
      <c r="B1432" s="230">
        <v>2026</v>
      </c>
      <c r="C1432" s="229" t="s">
        <v>1597</v>
      </c>
      <c r="D1432" s="229">
        <v>0.97266917708952993</v>
      </c>
      <c r="E1432" s="229">
        <v>3.3476813918071197E-2</v>
      </c>
      <c r="F1432" s="250">
        <v>5</v>
      </c>
      <c r="G1432" s="251">
        <f>(SUM(E1432:E1456)+F1432*E1456)</f>
        <v>0.87788015055429713</v>
      </c>
    </row>
    <row r="1433" spans="1:7" ht="15.6" x14ac:dyDescent="0.3">
      <c r="A1433" s="229" t="s">
        <v>125</v>
      </c>
      <c r="B1433" s="230">
        <v>2027</v>
      </c>
      <c r="C1433" s="229" t="s">
        <v>1598</v>
      </c>
      <c r="D1433" s="229">
        <v>0.96961583646032945</v>
      </c>
      <c r="E1433" s="229">
        <v>3.2754578669013983E-2</v>
      </c>
      <c r="F1433" s="250">
        <v>6</v>
      </c>
      <c r="G1433" s="251">
        <f>(SUM(E1433:E1456)+F1433*E1456)</f>
        <v>0.87253893514472647</v>
      </c>
    </row>
    <row r="1434" spans="1:7" ht="15.6" x14ac:dyDescent="0.3">
      <c r="A1434" s="229" t="s">
        <v>125</v>
      </c>
      <c r="B1434" s="230">
        <v>2028</v>
      </c>
      <c r="C1434" s="229" t="s">
        <v>1599</v>
      </c>
      <c r="D1434" s="229">
        <v>0.96681206815616227</v>
      </c>
      <c r="E1434" s="229">
        <v>3.2110191668820669E-2</v>
      </c>
      <c r="F1434" s="250">
        <v>7</v>
      </c>
      <c r="G1434" s="251">
        <f>(SUM(E1434:E1456)+F1434*E1456)</f>
        <v>0.86791995498421304</v>
      </c>
    </row>
    <row r="1435" spans="1:7" ht="15.6" x14ac:dyDescent="0.3">
      <c r="A1435" s="229" t="s">
        <v>125</v>
      </c>
      <c r="B1435" s="230">
        <v>2029</v>
      </c>
      <c r="C1435" s="229" t="s">
        <v>1600</v>
      </c>
      <c r="D1435" s="229">
        <v>0.96425811257755023</v>
      </c>
      <c r="E1435" s="229">
        <v>3.1534339285625462E-2</v>
      </c>
      <c r="F1435" s="250">
        <v>8</v>
      </c>
      <c r="G1435" s="251">
        <f>(SUM(E1435:E1456)+F1435*E1456)</f>
        <v>0.86394536182389292</v>
      </c>
    </row>
    <row r="1436" spans="1:7" ht="15.6" x14ac:dyDescent="0.3">
      <c r="A1436" s="229" t="s">
        <v>125</v>
      </c>
      <c r="B1436" s="230">
        <v>2030</v>
      </c>
      <c r="C1436" s="229" t="s">
        <v>1601</v>
      </c>
      <c r="D1436" s="229">
        <v>0.96194572718711746</v>
      </c>
      <c r="E1436" s="229">
        <v>3.1030490881122554E-2</v>
      </c>
      <c r="F1436" s="250">
        <v>9</v>
      </c>
      <c r="G1436" s="251">
        <f>(SUM(E1436:E1456)+F1436*E1456)</f>
        <v>0.86054662104676805</v>
      </c>
    </row>
    <row r="1437" spans="1:7" ht="15.6" x14ac:dyDescent="0.3">
      <c r="A1437" s="229" t="s">
        <v>125</v>
      </c>
      <c r="B1437" s="230">
        <v>2031</v>
      </c>
      <c r="C1437" s="229" t="s">
        <v>1602</v>
      </c>
      <c r="D1437" s="229">
        <v>0.95986509239067774</v>
      </c>
      <c r="E1437" s="229">
        <v>3.0585686230287953E-2</v>
      </c>
      <c r="F1437" s="250">
        <v>10</v>
      </c>
      <c r="G1437" s="251">
        <f>(SUM(E1437:E1456)+F1437*E1456)</f>
        <v>0.85765172867414607</v>
      </c>
    </row>
    <row r="1438" spans="1:7" ht="15.6" x14ac:dyDescent="0.3">
      <c r="A1438" s="229" t="s">
        <v>125</v>
      </c>
      <c r="B1438" s="230">
        <v>2032</v>
      </c>
      <c r="C1438" s="229" t="s">
        <v>1603</v>
      </c>
      <c r="D1438" s="229">
        <v>0.95800160076709273</v>
      </c>
      <c r="E1438" s="229">
        <v>3.0198622974328744E-2</v>
      </c>
      <c r="F1438" s="250">
        <v>11</v>
      </c>
      <c r="G1438" s="251">
        <f>(SUM(E1438:E1456)+F1438*E1456)</f>
        <v>0.85520164095235862</v>
      </c>
    </row>
    <row r="1439" spans="1:7" ht="15.6" x14ac:dyDescent="0.3">
      <c r="A1439" s="229" t="s">
        <v>125</v>
      </c>
      <c r="B1439" s="230">
        <v>2033</v>
      </c>
      <c r="C1439" s="229" t="s">
        <v>1604</v>
      </c>
      <c r="D1439" s="229">
        <v>0.95634392746017172</v>
      </c>
      <c r="E1439" s="229">
        <v>2.9862124043144315E-2</v>
      </c>
      <c r="F1439" s="250">
        <v>12</v>
      </c>
      <c r="G1439" s="251">
        <f>(SUM(E1439:E1456)+F1439*E1456)</f>
        <v>0.85313861648653044</v>
      </c>
    </row>
    <row r="1440" spans="1:7" ht="15.6" x14ac:dyDescent="0.3">
      <c r="A1440" s="229" t="s">
        <v>125</v>
      </c>
      <c r="B1440" s="230">
        <v>2034</v>
      </c>
      <c r="C1440" s="229" t="s">
        <v>1605</v>
      </c>
      <c r="D1440" s="229">
        <v>0.95487797922216033</v>
      </c>
      <c r="E1440" s="229">
        <v>2.9570891227199407E-2</v>
      </c>
      <c r="F1440" s="250">
        <v>13</v>
      </c>
      <c r="G1440" s="251">
        <f>(SUM(E1440:E1456)+F1440*E1456)</f>
        <v>0.85141209095188675</v>
      </c>
    </row>
    <row r="1441" spans="1:7" ht="15.6" x14ac:dyDescent="0.3">
      <c r="A1441" s="229" t="s">
        <v>125</v>
      </c>
      <c r="B1441" s="230">
        <v>2035</v>
      </c>
      <c r="C1441" s="229" t="s">
        <v>1606</v>
      </c>
      <c r="D1441" s="229">
        <v>0.9535931760762284</v>
      </c>
      <c r="E1441" s="229">
        <v>2.9324328241105202E-2</v>
      </c>
      <c r="F1441" s="250">
        <v>14</v>
      </c>
      <c r="G1441" s="251">
        <f>(SUM(E1441:E1456)+F1441*E1456)</f>
        <v>0.84997679823318784</v>
      </c>
    </row>
    <row r="1442" spans="1:7" ht="15.6" x14ac:dyDescent="0.3">
      <c r="A1442" s="229" t="s">
        <v>125</v>
      </c>
      <c r="B1442" s="230">
        <v>2036</v>
      </c>
      <c r="C1442" s="229" t="s">
        <v>1607</v>
      </c>
      <c r="D1442" s="229">
        <v>0.95247559383314229</v>
      </c>
      <c r="E1442" s="229">
        <v>2.912405924675095E-2</v>
      </c>
      <c r="F1442" s="250">
        <v>15</v>
      </c>
      <c r="G1442" s="251">
        <f>(SUM(E1442:E1456)+F1442*E1456)</f>
        <v>0.84878806850058308</v>
      </c>
    </row>
    <row r="1443" spans="1:7" ht="15.6" x14ac:dyDescent="0.3">
      <c r="A1443" s="229" t="s">
        <v>125</v>
      </c>
      <c r="B1443" s="230">
        <v>2037</v>
      </c>
      <c r="C1443" s="229" t="s">
        <v>1608</v>
      </c>
      <c r="D1443" s="229">
        <v>0.9515139603683519</v>
      </c>
      <c r="E1443" s="229">
        <v>2.8944949219450816E-2</v>
      </c>
      <c r="F1443" s="250">
        <v>16</v>
      </c>
      <c r="G1443" s="251">
        <f>(SUM(E1443:E1456)+F1443*E1456)</f>
        <v>0.84779960776233265</v>
      </c>
    </row>
    <row r="1444" spans="1:7" ht="15.6" x14ac:dyDescent="0.3">
      <c r="A1444" s="229" t="s">
        <v>125</v>
      </c>
      <c r="B1444" s="230">
        <v>2038</v>
      </c>
      <c r="C1444" s="229" t="s">
        <v>1609</v>
      </c>
      <c r="D1444" s="229">
        <v>0.9506929319961428</v>
      </c>
      <c r="E1444" s="229">
        <v>2.8794898793633908E-2</v>
      </c>
      <c r="F1444" s="250">
        <v>17</v>
      </c>
      <c r="G1444" s="251">
        <f>(SUM(E1444:E1456)+F1444*E1456)</f>
        <v>0.84699025705138253</v>
      </c>
    </row>
    <row r="1445" spans="1:7" ht="15.6" x14ac:dyDescent="0.3">
      <c r="A1445" s="229" t="s">
        <v>125</v>
      </c>
      <c r="B1445" s="230">
        <v>2039</v>
      </c>
      <c r="C1445" s="229" t="s">
        <v>1610</v>
      </c>
      <c r="D1445" s="229">
        <v>0.94999811626961739</v>
      </c>
      <c r="E1445" s="229">
        <v>2.8667889681354801E-2</v>
      </c>
      <c r="F1445" s="250">
        <v>18</v>
      </c>
      <c r="G1445" s="251">
        <f>(SUM(E1445:E1456)+F1445*E1456)</f>
        <v>0.84633095676624914</v>
      </c>
    </row>
    <row r="1446" spans="1:7" ht="15.6" x14ac:dyDescent="0.3">
      <c r="A1446" s="229" t="s">
        <v>125</v>
      </c>
      <c r="B1446" s="230">
        <v>2040</v>
      </c>
      <c r="C1446" s="229" t="s">
        <v>1611</v>
      </c>
      <c r="D1446" s="229">
        <v>0.9494161557501235</v>
      </c>
      <c r="E1446" s="229">
        <v>2.8563077439627223E-2</v>
      </c>
      <c r="F1446" s="250">
        <v>19</v>
      </c>
      <c r="G1446" s="251">
        <f>(SUM(E1446:E1456)+F1446*E1456)</f>
        <v>0.84579866559339489</v>
      </c>
    </row>
    <row r="1447" spans="1:7" ht="15.6" x14ac:dyDescent="0.3">
      <c r="A1447" s="229" t="s">
        <v>125</v>
      </c>
      <c r="B1447" s="230">
        <v>2041</v>
      </c>
      <c r="C1447" s="229" t="s">
        <v>1612</v>
      </c>
      <c r="D1447" s="229">
        <v>0.94893472580303195</v>
      </c>
      <c r="E1447" s="229">
        <v>2.8477040961605287E-2</v>
      </c>
      <c r="F1447" s="250">
        <v>20</v>
      </c>
      <c r="G1447" s="251">
        <f>(SUM(E1447:E1456)+F1447*E1456)</f>
        <v>0.84537118666226818</v>
      </c>
    </row>
    <row r="1448" spans="1:7" ht="15.6" x14ac:dyDescent="0.3">
      <c r="A1448" s="229" t="s">
        <v>125</v>
      </c>
      <c r="B1448" s="230">
        <v>2042</v>
      </c>
      <c r="C1448" s="229" t="s">
        <v>1613</v>
      </c>
      <c r="D1448" s="229">
        <v>0.94853787021565805</v>
      </c>
      <c r="E1448" s="229">
        <v>2.8406537368521223E-2</v>
      </c>
      <c r="F1448" s="250">
        <v>21</v>
      </c>
      <c r="G1448" s="251">
        <f>(SUM(E1448:E1456)+F1448*E1456)</f>
        <v>0.84502974420916344</v>
      </c>
    </row>
    <row r="1449" spans="1:7" ht="15.6" x14ac:dyDescent="0.3">
      <c r="A1449" s="229" t="s">
        <v>125</v>
      </c>
      <c r="B1449" s="230">
        <v>2043</v>
      </c>
      <c r="C1449" s="229" t="s">
        <v>1614</v>
      </c>
      <c r="D1449" s="229">
        <v>0.9482147159980272</v>
      </c>
      <c r="E1449" s="229">
        <v>2.8346724246980766E-2</v>
      </c>
      <c r="F1449" s="250">
        <v>22</v>
      </c>
      <c r="G1449" s="251">
        <f>(SUM(E1449:E1456)+F1449*E1456)</f>
        <v>0.84475880534914283</v>
      </c>
    </row>
    <row r="1450" spans="1:7" ht="15.6" x14ac:dyDescent="0.3">
      <c r="A1450" s="229" t="s">
        <v>125</v>
      </c>
      <c r="B1450" s="230">
        <v>2044</v>
      </c>
      <c r="C1450" s="229" t="s">
        <v>1615</v>
      </c>
      <c r="D1450" s="229">
        <v>0.94795208641545603</v>
      </c>
      <c r="E1450" s="229">
        <v>2.829813280307579E-2</v>
      </c>
      <c r="F1450" s="250">
        <v>23</v>
      </c>
      <c r="G1450" s="251">
        <f>(SUM(E1450:E1456)+F1450*E1456)</f>
        <v>0.84454767961066246</v>
      </c>
    </row>
    <row r="1451" spans="1:7" ht="15.6" x14ac:dyDescent="0.3">
      <c r="A1451" s="229" t="s">
        <v>125</v>
      </c>
      <c r="B1451" s="230">
        <v>2045</v>
      </c>
      <c r="C1451" s="229" t="s">
        <v>1616</v>
      </c>
      <c r="D1451" s="229">
        <v>0.94773998151460503</v>
      </c>
      <c r="E1451" s="229">
        <v>2.8257290913280279E-2</v>
      </c>
      <c r="F1451" s="250">
        <v>24</v>
      </c>
      <c r="G1451" s="251">
        <f>(SUM(E1451:E1456)+F1451*E1456)</f>
        <v>0.84438514531608722</v>
      </c>
    </row>
    <row r="1452" spans="1:7" ht="15.6" x14ac:dyDescent="0.3">
      <c r="A1452" s="229" t="s">
        <v>125</v>
      </c>
      <c r="B1452" s="230">
        <v>2046</v>
      </c>
      <c r="C1452" s="229" t="s">
        <v>1617</v>
      </c>
      <c r="D1452" s="229">
        <v>0.94756856718043037</v>
      </c>
      <c r="E1452" s="229">
        <v>2.8222488252431586E-2</v>
      </c>
      <c r="F1452" s="250">
        <v>25</v>
      </c>
      <c r="G1452" s="251">
        <f>(SUM(E1452:E1456)+F1452*E1456)</f>
        <v>0.84426345291130744</v>
      </c>
    </row>
    <row r="1453" spans="1:7" ht="15.6" x14ac:dyDescent="0.3">
      <c r="A1453" s="229" t="s">
        <v>125</v>
      </c>
      <c r="B1453" s="230">
        <v>2047</v>
      </c>
      <c r="C1453" s="229" t="s">
        <v>1618</v>
      </c>
      <c r="D1453" s="229">
        <v>0.94743053356958606</v>
      </c>
      <c r="E1453" s="229">
        <v>2.8194615548753625E-2</v>
      </c>
      <c r="F1453" s="250">
        <v>26</v>
      </c>
      <c r="G1453" s="251">
        <f>(SUM(E1453:E1456)+F1453*E1456)</f>
        <v>0.84417656316737644</v>
      </c>
    </row>
    <row r="1454" spans="1:7" ht="15.6" x14ac:dyDescent="0.3">
      <c r="A1454" s="229" t="s">
        <v>125</v>
      </c>
      <c r="B1454" s="230">
        <v>2048</v>
      </c>
      <c r="C1454" s="229" t="s">
        <v>1619</v>
      </c>
      <c r="D1454" s="229">
        <v>0.9473194886511952</v>
      </c>
      <c r="E1454" s="229">
        <v>2.8169769840042873E-2</v>
      </c>
      <c r="F1454" s="250">
        <v>27</v>
      </c>
      <c r="G1454" s="251">
        <f>(SUM(E1454:E1456)+F1454*E1456)</f>
        <v>0.84411754612712342</v>
      </c>
    </row>
    <row r="1455" spans="1:7" ht="15.6" x14ac:dyDescent="0.3">
      <c r="A1455" s="229" t="s">
        <v>125</v>
      </c>
      <c r="B1455" s="230">
        <v>2049</v>
      </c>
      <c r="C1455" s="229" t="s">
        <v>1620</v>
      </c>
      <c r="D1455" s="229">
        <v>0.94722924615246507</v>
      </c>
      <c r="E1455" s="229">
        <v>2.8151018049065335E-2</v>
      </c>
      <c r="F1455" s="250">
        <v>28</v>
      </c>
      <c r="G1455" s="251">
        <f>(SUM(E1455:E1456)+F1455*E1456)</f>
        <v>0.84408337479558104</v>
      </c>
    </row>
    <row r="1456" spans="1:7" ht="15.6" x14ac:dyDescent="0.3">
      <c r="A1456" s="229" t="s">
        <v>125</v>
      </c>
      <c r="B1456" s="230">
        <v>2050</v>
      </c>
      <c r="C1456" s="229" t="s">
        <v>1621</v>
      </c>
      <c r="D1456" s="229">
        <v>0.94715553343200187</v>
      </c>
      <c r="E1456" s="229">
        <v>2.8135598508500542E-2</v>
      </c>
      <c r="F1456" s="250">
        <v>29</v>
      </c>
      <c r="G1456" s="251">
        <f>(SUM(E1456:E1456)+F1456*E1456)</f>
        <v>0.84406795525501621</v>
      </c>
    </row>
    <row r="1457" spans="1:7" ht="15.6" x14ac:dyDescent="0.3">
      <c r="A1457" s="229" t="s">
        <v>126</v>
      </c>
      <c r="B1457" s="230">
        <v>2017</v>
      </c>
      <c r="C1457" s="229" t="s">
        <v>1622</v>
      </c>
      <c r="D1457" s="229">
        <v>0.99615762488733639</v>
      </c>
      <c r="E1457" s="229">
        <v>4.2036222675091113E-2</v>
      </c>
      <c r="F1457" s="252">
        <v>0</v>
      </c>
      <c r="G1457" s="251">
        <f>(SUM(E1457:E1486))</f>
        <v>0.9591172650773816</v>
      </c>
    </row>
    <row r="1458" spans="1:7" ht="15.6" x14ac:dyDescent="0.3">
      <c r="A1458" s="229" t="s">
        <v>126</v>
      </c>
      <c r="B1458" s="230">
        <v>2018</v>
      </c>
      <c r="C1458" s="229" t="s">
        <v>1623</v>
      </c>
      <c r="D1458" s="229">
        <v>0.99477695241678166</v>
      </c>
      <c r="E1458" s="229">
        <v>4.0965927310601676E-2</v>
      </c>
      <c r="F1458" s="250">
        <v>0</v>
      </c>
      <c r="G1458" s="251">
        <f>(SUM(E1458:E1487))</f>
        <v>0.94508747323283493</v>
      </c>
    </row>
    <row r="1459" spans="1:7" ht="15.6" x14ac:dyDescent="0.3">
      <c r="A1459" s="229" t="s">
        <v>126</v>
      </c>
      <c r="B1459" s="230">
        <v>2019</v>
      </c>
      <c r="C1459" s="229" t="s">
        <v>1624</v>
      </c>
      <c r="D1459" s="229">
        <v>0.99329336106279331</v>
      </c>
      <c r="E1459" s="229">
        <v>3.9630769698398065E-2</v>
      </c>
      <c r="F1459" s="250">
        <v>0</v>
      </c>
      <c r="G1459" s="251">
        <f>(SUM(E1459:E1488))</f>
        <v>0.93210487205299897</v>
      </c>
    </row>
    <row r="1460" spans="1:7" ht="15.6" x14ac:dyDescent="0.3">
      <c r="A1460" s="229" t="s">
        <v>126</v>
      </c>
      <c r="B1460" s="230">
        <v>2020</v>
      </c>
      <c r="C1460" s="229" t="s">
        <v>1625</v>
      </c>
      <c r="D1460" s="229">
        <v>0.9914282135020317</v>
      </c>
      <c r="E1460" s="229">
        <v>3.8501920551229855E-2</v>
      </c>
      <c r="F1460" s="250">
        <v>0</v>
      </c>
      <c r="G1460" s="251">
        <f>(SUM(E1460:E1489))</f>
        <v>0.92044030242673514</v>
      </c>
    </row>
    <row r="1461" spans="1:7" ht="15.6" x14ac:dyDescent="0.3">
      <c r="A1461" s="229" t="s">
        <v>126</v>
      </c>
      <c r="B1461" s="230">
        <v>2021</v>
      </c>
      <c r="C1461" s="229" t="s">
        <v>1626</v>
      </c>
      <c r="D1461" s="229">
        <v>0.98910331488829173</v>
      </c>
      <c r="E1461" s="229">
        <v>3.744572973723892E-2</v>
      </c>
      <c r="F1461" s="250">
        <v>0</v>
      </c>
      <c r="G1461" s="251">
        <f>(SUM(E1461:E1490))</f>
        <v>0.90989050762071433</v>
      </c>
    </row>
    <row r="1462" spans="1:7" ht="15.6" x14ac:dyDescent="0.3">
      <c r="A1462" s="229" t="s">
        <v>126</v>
      </c>
      <c r="B1462" s="230">
        <v>2022</v>
      </c>
      <c r="C1462" s="229" t="s">
        <v>1627</v>
      </c>
      <c r="D1462" s="229">
        <v>0.9862946390521915</v>
      </c>
      <c r="E1462" s="229">
        <v>3.6465912076662894E-2</v>
      </c>
      <c r="F1462" s="250">
        <v>1</v>
      </c>
      <c r="G1462" s="251">
        <f>(SUM(E1462:E1490)+F1462*E1490)</f>
        <v>0.90039690362868452</v>
      </c>
    </row>
    <row r="1463" spans="1:7" ht="15.6" x14ac:dyDescent="0.3">
      <c r="A1463" s="229" t="s">
        <v>126</v>
      </c>
      <c r="B1463" s="230">
        <v>2023</v>
      </c>
      <c r="C1463" s="229" t="s">
        <v>1628</v>
      </c>
      <c r="D1463" s="229">
        <v>0.98304212697001836</v>
      </c>
      <c r="E1463" s="229">
        <v>3.5553246998113582E-2</v>
      </c>
      <c r="F1463" s="250">
        <v>2</v>
      </c>
      <c r="G1463" s="251">
        <f>(SUM(E1463:E1490)+F1463*E1490)</f>
        <v>0.8918831172972308</v>
      </c>
    </row>
    <row r="1464" spans="1:7" ht="15.6" x14ac:dyDescent="0.3">
      <c r="A1464" s="229" t="s">
        <v>126</v>
      </c>
      <c r="B1464" s="230">
        <v>2024</v>
      </c>
      <c r="C1464" s="229" t="s">
        <v>1629</v>
      </c>
      <c r="D1464" s="229">
        <v>0.97935794147926603</v>
      </c>
      <c r="E1464" s="229">
        <v>3.4710556032056285E-2</v>
      </c>
      <c r="F1464" s="250">
        <v>3</v>
      </c>
      <c r="G1464" s="251">
        <f>(SUM(E1464:E1490)+F1464*E1490)</f>
        <v>0.88428199604432622</v>
      </c>
    </row>
    <row r="1465" spans="1:7" ht="15.6" x14ac:dyDescent="0.3">
      <c r="A1465" s="229" t="s">
        <v>126</v>
      </c>
      <c r="B1465" s="230">
        <v>2025</v>
      </c>
      <c r="C1465" s="229" t="s">
        <v>1630</v>
      </c>
      <c r="D1465" s="229">
        <v>0.97527094898583844</v>
      </c>
      <c r="E1465" s="229">
        <v>3.393239270701414E-2</v>
      </c>
      <c r="F1465" s="250">
        <v>4</v>
      </c>
      <c r="G1465" s="251">
        <f>(SUM(E1465:E1490)+F1465*E1490)</f>
        <v>0.87752356575747903</v>
      </c>
    </row>
    <row r="1466" spans="1:7" ht="15.6" x14ac:dyDescent="0.3">
      <c r="A1466" s="229" t="s">
        <v>126</v>
      </c>
      <c r="B1466" s="230">
        <v>2026</v>
      </c>
      <c r="C1466" s="229" t="s">
        <v>1631</v>
      </c>
      <c r="D1466" s="229">
        <v>0.97190666127489111</v>
      </c>
      <c r="E1466" s="229">
        <v>3.3172514330265926E-2</v>
      </c>
      <c r="F1466" s="250">
        <v>5</v>
      </c>
      <c r="G1466" s="251">
        <f>(SUM(E1466:E1490)+F1466*E1490)</f>
        <v>0.87154329879567416</v>
      </c>
    </row>
    <row r="1467" spans="1:7" ht="15.6" x14ac:dyDescent="0.3">
      <c r="A1467" s="229" t="s">
        <v>126</v>
      </c>
      <c r="B1467" s="230">
        <v>2027</v>
      </c>
      <c r="C1467" s="229" t="s">
        <v>1632</v>
      </c>
      <c r="D1467" s="229">
        <v>0.9687749624726617</v>
      </c>
      <c r="E1467" s="229">
        <v>3.2469671849138196E-2</v>
      </c>
      <c r="F1467" s="250">
        <v>6</v>
      </c>
      <c r="G1467" s="251">
        <f>(SUM(E1467:E1490)+F1467*E1490)</f>
        <v>0.86632291021061736</v>
      </c>
    </row>
    <row r="1468" spans="1:7" ht="15.6" x14ac:dyDescent="0.3">
      <c r="A1468" s="229" t="s">
        <v>126</v>
      </c>
      <c r="B1468" s="230">
        <v>2028</v>
      </c>
      <c r="C1468" s="229" t="s">
        <v>1633</v>
      </c>
      <c r="D1468" s="229">
        <v>0.96589502203641231</v>
      </c>
      <c r="E1468" s="229">
        <v>3.1840947541422408E-2</v>
      </c>
      <c r="F1468" s="250">
        <v>7</v>
      </c>
      <c r="G1468" s="251">
        <f>(SUM(E1468:E1490)+F1468*E1490)</f>
        <v>0.86180536410668829</v>
      </c>
    </row>
    <row r="1469" spans="1:7" ht="15.6" x14ac:dyDescent="0.3">
      <c r="A1469" s="229" t="s">
        <v>126</v>
      </c>
      <c r="B1469" s="230">
        <v>2029</v>
      </c>
      <c r="C1469" s="229" t="s">
        <v>1634</v>
      </c>
      <c r="D1469" s="229">
        <v>0.96327031864944368</v>
      </c>
      <c r="E1469" s="229">
        <v>3.1278223019068935E-2</v>
      </c>
      <c r="F1469" s="250">
        <v>8</v>
      </c>
      <c r="G1469" s="251">
        <f>(SUM(E1469:E1490)+F1469*E1490)</f>
        <v>0.85791654231047509</v>
      </c>
    </row>
    <row r="1470" spans="1:7" ht="15.6" x14ac:dyDescent="0.3">
      <c r="A1470" s="229" t="s">
        <v>126</v>
      </c>
      <c r="B1470" s="230">
        <v>2030</v>
      </c>
      <c r="C1470" s="229" t="s">
        <v>1635</v>
      </c>
      <c r="D1470" s="229">
        <v>0.96089477078431651</v>
      </c>
      <c r="E1470" s="229">
        <v>3.0785293721940353E-2</v>
      </c>
      <c r="F1470" s="250">
        <v>9</v>
      </c>
      <c r="G1470" s="251">
        <f>(SUM(E1470:E1490)+F1470*E1490)</f>
        <v>0.8545904450366153</v>
      </c>
    </row>
    <row r="1471" spans="1:7" ht="15.6" x14ac:dyDescent="0.3">
      <c r="A1471" s="229" t="s">
        <v>126</v>
      </c>
      <c r="B1471" s="230">
        <v>2031</v>
      </c>
      <c r="C1471" s="229" t="s">
        <v>1636</v>
      </c>
      <c r="D1471" s="229">
        <v>0.95876012618309669</v>
      </c>
      <c r="E1471" s="229">
        <v>3.0350162292346449E-2</v>
      </c>
      <c r="F1471" s="250">
        <v>10</v>
      </c>
      <c r="G1471" s="251">
        <f>(SUM(E1471:E1490)+F1471*E1490)</f>
        <v>0.85175727705988402</v>
      </c>
    </row>
    <row r="1472" spans="1:7" ht="15.6" x14ac:dyDescent="0.3">
      <c r="A1472" s="229" t="s">
        <v>126</v>
      </c>
      <c r="B1472" s="230">
        <v>2032</v>
      </c>
      <c r="C1472" s="229" t="s">
        <v>1637</v>
      </c>
      <c r="D1472" s="229">
        <v>0.95684977815443595</v>
      </c>
      <c r="E1472" s="229">
        <v>2.9970972427954816E-2</v>
      </c>
      <c r="F1472" s="250">
        <v>11</v>
      </c>
      <c r="G1472" s="251">
        <f>(SUM(E1472:E1490)+F1472*E1490)</f>
        <v>0.84935924051274658</v>
      </c>
    </row>
    <row r="1473" spans="1:7" ht="15.6" x14ac:dyDescent="0.3">
      <c r="A1473" s="229" t="s">
        <v>126</v>
      </c>
      <c r="B1473" s="230">
        <v>2033</v>
      </c>
      <c r="C1473" s="229" t="s">
        <v>1638</v>
      </c>
      <c r="D1473" s="229">
        <v>0.95515344026332594</v>
      </c>
      <c r="E1473" s="229">
        <v>2.9641583400269813E-2</v>
      </c>
      <c r="F1473" s="250">
        <v>12</v>
      </c>
      <c r="G1473" s="251">
        <f>(SUM(E1473:E1490)+F1473*E1490)</f>
        <v>0.84734039383000082</v>
      </c>
    </row>
    <row r="1474" spans="1:7" ht="15.6" x14ac:dyDescent="0.3">
      <c r="A1474" s="229" t="s">
        <v>126</v>
      </c>
      <c r="B1474" s="230">
        <v>2034</v>
      </c>
      <c r="C1474" s="229" t="s">
        <v>1639</v>
      </c>
      <c r="D1474" s="229">
        <v>0.95365505823705077</v>
      </c>
      <c r="E1474" s="229">
        <v>2.9356710503727793E-2</v>
      </c>
      <c r="F1474" s="250">
        <v>13</v>
      </c>
      <c r="G1474" s="251">
        <f>(SUM(E1474:E1490)+F1474*E1490)</f>
        <v>0.84565093617494014</v>
      </c>
    </row>
    <row r="1475" spans="1:7" ht="15.6" x14ac:dyDescent="0.3">
      <c r="A1475" s="229" t="s">
        <v>126</v>
      </c>
      <c r="B1475" s="230">
        <v>2035</v>
      </c>
      <c r="C1475" s="229" t="s">
        <v>1640</v>
      </c>
      <c r="D1475" s="229">
        <v>0.95234360192970979</v>
      </c>
      <c r="E1475" s="229">
        <v>2.9115587290425071E-2</v>
      </c>
      <c r="F1475" s="250">
        <v>14</v>
      </c>
      <c r="G1475" s="251">
        <f>(SUM(E1475:E1490)+F1475*E1490)</f>
        <v>0.84424635141642146</v>
      </c>
    </row>
    <row r="1476" spans="1:7" ht="15.6" x14ac:dyDescent="0.3">
      <c r="A1476" s="229" t="s">
        <v>126</v>
      </c>
      <c r="B1476" s="230">
        <v>2036</v>
      </c>
      <c r="C1476" s="229" t="s">
        <v>1641</v>
      </c>
      <c r="D1476" s="229">
        <v>0.95120438238642369</v>
      </c>
      <c r="E1476" s="229">
        <v>2.8908098830863999E-2</v>
      </c>
      <c r="F1476" s="250">
        <v>15</v>
      </c>
      <c r="G1476" s="251">
        <f>(SUM(E1476:E1490)+F1476*E1490)</f>
        <v>0.8430828898712055</v>
      </c>
    </row>
    <row r="1477" spans="1:7" ht="15.6" x14ac:dyDescent="0.3">
      <c r="A1477" s="229" t="s">
        <v>126</v>
      </c>
      <c r="B1477" s="230">
        <v>2037</v>
      </c>
      <c r="C1477" s="229" t="s">
        <v>1642</v>
      </c>
      <c r="D1477" s="229">
        <v>0.95022503179970164</v>
      </c>
      <c r="E1477" s="229">
        <v>2.8733167019358994E-2</v>
      </c>
      <c r="F1477" s="250">
        <v>16</v>
      </c>
      <c r="G1477" s="251">
        <f>(SUM(E1477:E1490)+F1477*E1490)</f>
        <v>0.84212691678555052</v>
      </c>
    </row>
    <row r="1478" spans="1:7" ht="15.6" x14ac:dyDescent="0.3">
      <c r="A1478" s="229" t="s">
        <v>126</v>
      </c>
      <c r="B1478" s="230">
        <v>2038</v>
      </c>
      <c r="C1478" s="229" t="s">
        <v>1643</v>
      </c>
      <c r="D1478" s="229">
        <v>0.94938971535959105</v>
      </c>
      <c r="E1478" s="229">
        <v>2.8586746914064737E-2</v>
      </c>
      <c r="F1478" s="250">
        <v>17</v>
      </c>
      <c r="G1478" s="251">
        <f>(SUM(E1478:E1490)+F1478*E1490)</f>
        <v>0.84134587551140072</v>
      </c>
    </row>
    <row r="1479" spans="1:7" ht="15.6" x14ac:dyDescent="0.3">
      <c r="A1479" s="229" t="s">
        <v>126</v>
      </c>
      <c r="B1479" s="230">
        <v>2039</v>
      </c>
      <c r="C1479" s="229" t="s">
        <v>1644</v>
      </c>
      <c r="D1479" s="229">
        <v>0.94868355754695199</v>
      </c>
      <c r="E1479" s="229">
        <v>2.8462795752788126E-2</v>
      </c>
      <c r="F1479" s="250">
        <v>18</v>
      </c>
      <c r="G1479" s="251">
        <f>(SUM(E1479:E1490)+F1479*E1490)</f>
        <v>0.8407112543425449</v>
      </c>
    </row>
    <row r="1480" spans="1:7" ht="15.6" x14ac:dyDescent="0.3">
      <c r="A1480" s="229" t="s">
        <v>126</v>
      </c>
      <c r="B1480" s="230">
        <v>2040</v>
      </c>
      <c r="C1480" s="229" t="s">
        <v>1645</v>
      </c>
      <c r="D1480" s="229">
        <v>0.94809282429102593</v>
      </c>
      <c r="E1480" s="229">
        <v>2.83608236225029E-2</v>
      </c>
      <c r="F1480" s="250">
        <v>19</v>
      </c>
      <c r="G1480" s="251">
        <f>(SUM(E1480:E1490)+F1480*E1490)</f>
        <v>0.84020058433496592</v>
      </c>
    </row>
    <row r="1481" spans="1:7" ht="15.6" x14ac:dyDescent="0.3">
      <c r="A1481" s="229" t="s">
        <v>126</v>
      </c>
      <c r="B1481" s="230">
        <v>2041</v>
      </c>
      <c r="C1481" s="229" t="s">
        <v>1646</v>
      </c>
      <c r="D1481" s="229">
        <v>0.94760439900475046</v>
      </c>
      <c r="E1481" s="229">
        <v>2.8277160051814441E-2</v>
      </c>
      <c r="F1481" s="250">
        <v>20</v>
      </c>
      <c r="G1481" s="251">
        <f>(SUM(E1481:E1490)+F1481*E1490)</f>
        <v>0.83979188645767211</v>
      </c>
    </row>
    <row r="1482" spans="1:7" ht="15.6" x14ac:dyDescent="0.3">
      <c r="A1482" s="229" t="s">
        <v>126</v>
      </c>
      <c r="B1482" s="230">
        <v>2042</v>
      </c>
      <c r="C1482" s="229" t="s">
        <v>1647</v>
      </c>
      <c r="D1482" s="229">
        <v>0.94720227968433757</v>
      </c>
      <c r="E1482" s="229">
        <v>2.8209053296332411E-2</v>
      </c>
      <c r="F1482" s="250">
        <v>21</v>
      </c>
      <c r="G1482" s="251">
        <f>(SUM(E1482:E1490)+F1482*E1490)</f>
        <v>0.83946685215106687</v>
      </c>
    </row>
    <row r="1483" spans="1:7" ht="15.6" x14ac:dyDescent="0.3">
      <c r="A1483" s="229" t="s">
        <v>126</v>
      </c>
      <c r="B1483" s="230">
        <v>2043</v>
      </c>
      <c r="C1483" s="229" t="s">
        <v>1648</v>
      </c>
      <c r="D1483" s="229">
        <v>0.94687499767910277</v>
      </c>
      <c r="E1483" s="229">
        <v>2.8151356467367009E-2</v>
      </c>
      <c r="F1483" s="250">
        <v>22</v>
      </c>
      <c r="G1483" s="251">
        <f>(SUM(E1483:E1490)+F1483*E1490)</f>
        <v>0.83920992459994348</v>
      </c>
    </row>
    <row r="1484" spans="1:7" ht="15.6" x14ac:dyDescent="0.3">
      <c r="A1484" s="229" t="s">
        <v>126</v>
      </c>
      <c r="B1484" s="230">
        <v>2044</v>
      </c>
      <c r="C1484" s="229" t="s">
        <v>1649</v>
      </c>
      <c r="D1484" s="229">
        <v>0.94660910027603085</v>
      </c>
      <c r="E1484" s="229">
        <v>2.8104858924910804E-2</v>
      </c>
      <c r="F1484" s="250">
        <v>23</v>
      </c>
      <c r="G1484" s="251">
        <f>(SUM(E1484:E1490)+F1484*E1490)</f>
        <v>0.83901069387778549</v>
      </c>
    </row>
    <row r="1485" spans="1:7" ht="15.6" x14ac:dyDescent="0.3">
      <c r="A1485" s="229" t="s">
        <v>126</v>
      </c>
      <c r="B1485" s="230">
        <v>2045</v>
      </c>
      <c r="C1485" s="229" t="s">
        <v>1650</v>
      </c>
      <c r="D1485" s="229">
        <v>0.94639407410041443</v>
      </c>
      <c r="E1485" s="229">
        <v>2.8065966985318973E-2</v>
      </c>
      <c r="F1485" s="250">
        <v>24</v>
      </c>
      <c r="G1485" s="251">
        <f>(SUM(E1485:E1490)+F1485*E1490)</f>
        <v>0.83885796069808383</v>
      </c>
    </row>
    <row r="1486" spans="1:7" ht="15.6" x14ac:dyDescent="0.3">
      <c r="A1486" s="229" t="s">
        <v>126</v>
      </c>
      <c r="B1486" s="230">
        <v>2046</v>
      </c>
      <c r="C1486" s="229" t="s">
        <v>1651</v>
      </c>
      <c r="D1486" s="229">
        <v>0.94621980830577956</v>
      </c>
      <c r="E1486" s="229">
        <v>2.8032893049093097E-2</v>
      </c>
      <c r="F1486" s="250">
        <v>25</v>
      </c>
      <c r="G1486" s="251">
        <f>(SUM(E1486:E1490)+F1486*E1490)</f>
        <v>0.83874411945797389</v>
      </c>
    </row>
    <row r="1487" spans="1:7" ht="15.6" x14ac:dyDescent="0.3">
      <c r="A1487" s="229" t="s">
        <v>126</v>
      </c>
      <c r="B1487" s="230">
        <v>2047</v>
      </c>
      <c r="C1487" s="229" t="s">
        <v>1652</v>
      </c>
      <c r="D1487" s="229">
        <v>0.94607925767083811</v>
      </c>
      <c r="E1487" s="229">
        <v>2.800643083054442E-2</v>
      </c>
      <c r="F1487" s="250">
        <v>26</v>
      </c>
      <c r="G1487" s="251">
        <f>(SUM(E1487:E1490)+F1487*E1490)</f>
        <v>0.83866335215408994</v>
      </c>
    </row>
    <row r="1488" spans="1:7" ht="15.6" x14ac:dyDescent="0.3">
      <c r="A1488" s="229" t="s">
        <v>126</v>
      </c>
      <c r="B1488" s="230">
        <v>2048</v>
      </c>
      <c r="C1488" s="229" t="s">
        <v>1653</v>
      </c>
      <c r="D1488" s="229">
        <v>0.94596568437454776</v>
      </c>
      <c r="E1488" s="229">
        <v>2.7983326130765838E-2</v>
      </c>
      <c r="F1488" s="250">
        <v>27</v>
      </c>
      <c r="G1488" s="251">
        <f>(SUM(E1488:E1490)+F1488*E1490)</f>
        <v>0.83860904706875461</v>
      </c>
    </row>
    <row r="1489" spans="1:7" ht="15.6" x14ac:dyDescent="0.3">
      <c r="A1489" s="229" t="s">
        <v>126</v>
      </c>
      <c r="B1489" s="230">
        <v>2049</v>
      </c>
      <c r="C1489" s="229" t="s">
        <v>1654</v>
      </c>
      <c r="D1489" s="229">
        <v>0.94587262027611863</v>
      </c>
      <c r="E1489" s="229">
        <v>2.7966200072134156E-2</v>
      </c>
      <c r="F1489" s="250">
        <v>28</v>
      </c>
      <c r="G1489" s="251">
        <f>(SUM(E1489:E1490)+F1489*E1490)</f>
        <v>0.8385778466831979</v>
      </c>
    </row>
    <row r="1490" spans="1:7" ht="15.6" x14ac:dyDescent="0.3">
      <c r="A1490" s="229" t="s">
        <v>126</v>
      </c>
      <c r="B1490" s="230">
        <v>2050</v>
      </c>
      <c r="C1490" s="229" t="s">
        <v>1655</v>
      </c>
      <c r="D1490" s="229">
        <v>0.94579630460506325</v>
      </c>
      <c r="E1490" s="229">
        <v>2.7952125745209094E-2</v>
      </c>
      <c r="F1490" s="250">
        <v>29</v>
      </c>
      <c r="G1490" s="251">
        <f>(SUM(E1490:E1490)+F1490*E1490)</f>
        <v>0.83856377235627277</v>
      </c>
    </row>
    <row r="1491" spans="1:7" ht="15.6" x14ac:dyDescent="0.3">
      <c r="A1491" s="229" t="s">
        <v>127</v>
      </c>
      <c r="B1491" s="230">
        <v>2017</v>
      </c>
      <c r="C1491" s="229" t="s">
        <v>1656</v>
      </c>
      <c r="D1491" s="229">
        <v>0.99648659247976978</v>
      </c>
      <c r="E1491" s="229">
        <v>4.292651682736514E-2</v>
      </c>
      <c r="F1491" s="252">
        <v>0</v>
      </c>
      <c r="G1491" s="251">
        <f>(SUM(E1491:E1520))</f>
        <v>0.99546244722867239</v>
      </c>
    </row>
    <row r="1492" spans="1:7" ht="15.6" x14ac:dyDescent="0.3">
      <c r="A1492" s="229" t="s">
        <v>127</v>
      </c>
      <c r="B1492" s="230">
        <v>2018</v>
      </c>
      <c r="C1492" s="229" t="s">
        <v>1657</v>
      </c>
      <c r="D1492" s="229">
        <v>0.99501893963393251</v>
      </c>
      <c r="E1492" s="229">
        <v>4.1830405712515277E-2</v>
      </c>
      <c r="F1492" s="250">
        <v>0</v>
      </c>
      <c r="G1492" s="251">
        <f>(SUM(E1492:E1521))</f>
        <v>0.98182859098380282</v>
      </c>
    </row>
    <row r="1493" spans="1:7" ht="15.6" x14ac:dyDescent="0.3">
      <c r="A1493" s="229" t="s">
        <v>127</v>
      </c>
      <c r="B1493" s="230">
        <v>2019</v>
      </c>
      <c r="C1493" s="229" t="s">
        <v>1658</v>
      </c>
      <c r="D1493" s="229">
        <v>0.99348206111751036</v>
      </c>
      <c r="E1493" s="229">
        <v>4.0679698738149105E-2</v>
      </c>
      <c r="F1493" s="250">
        <v>0</v>
      </c>
      <c r="G1493" s="251">
        <f>(SUM(E1493:E1522))</f>
        <v>0.96925457956185634</v>
      </c>
    </row>
    <row r="1494" spans="1:7" ht="15.6" x14ac:dyDescent="0.3">
      <c r="A1494" s="229" t="s">
        <v>127</v>
      </c>
      <c r="B1494" s="230">
        <v>2020</v>
      </c>
      <c r="C1494" s="229" t="s">
        <v>1659</v>
      </c>
      <c r="D1494" s="229">
        <v>0.9915347260870967</v>
      </c>
      <c r="E1494" s="229">
        <v>3.9525173172467648E-2</v>
      </c>
      <c r="F1494" s="250">
        <v>0</v>
      </c>
      <c r="G1494" s="251">
        <f>(SUM(E1494:E1523))</f>
        <v>0.95780184474369368</v>
      </c>
    </row>
    <row r="1495" spans="1:7" ht="15.6" x14ac:dyDescent="0.3">
      <c r="A1495" s="229" t="s">
        <v>127</v>
      </c>
      <c r="B1495" s="230">
        <v>2021</v>
      </c>
      <c r="C1495" s="229" t="s">
        <v>1660</v>
      </c>
      <c r="D1495" s="229">
        <v>0.98907659979095808</v>
      </c>
      <c r="E1495" s="229">
        <v>3.8446118515591002E-2</v>
      </c>
      <c r="F1495" s="250">
        <v>0</v>
      </c>
      <c r="G1495" s="251">
        <f>(SUM(E1495:E1524))</f>
        <v>0.94747858026709675</v>
      </c>
    </row>
    <row r="1496" spans="1:7" ht="15.6" x14ac:dyDescent="0.3">
      <c r="A1496" s="229" t="s">
        <v>127</v>
      </c>
      <c r="B1496" s="230">
        <v>2022</v>
      </c>
      <c r="C1496" s="229" t="s">
        <v>1661</v>
      </c>
      <c r="D1496" s="229">
        <v>0.98609512342561356</v>
      </c>
      <c r="E1496" s="229">
        <v>3.7439035672298976E-2</v>
      </c>
      <c r="F1496" s="250">
        <v>1</v>
      </c>
      <c r="G1496" s="251">
        <f>(SUM(E1496:E1524)+F1496*E1524)</f>
        <v>0.93823437044737623</v>
      </c>
    </row>
    <row r="1497" spans="1:7" ht="15.6" x14ac:dyDescent="0.3">
      <c r="A1497" s="229" t="s">
        <v>127</v>
      </c>
      <c r="B1497" s="230">
        <v>2023</v>
      </c>
      <c r="C1497" s="229" t="s">
        <v>1662</v>
      </c>
      <c r="D1497" s="229">
        <v>0.98266455274647013</v>
      </c>
      <c r="E1497" s="229">
        <v>3.6500206374983808E-2</v>
      </c>
      <c r="F1497" s="250">
        <v>2</v>
      </c>
      <c r="G1497" s="251">
        <f>(SUM(E1497:E1524)+F1497*E1524)</f>
        <v>0.92999724347094781</v>
      </c>
    </row>
    <row r="1498" spans="1:7" ht="15.6" x14ac:dyDescent="0.3">
      <c r="A1498" s="229" t="s">
        <v>127</v>
      </c>
      <c r="B1498" s="230">
        <v>2024</v>
      </c>
      <c r="C1498" s="229" t="s">
        <v>1663</v>
      </c>
      <c r="D1498" s="229">
        <v>0.97882303548016902</v>
      </c>
      <c r="E1498" s="229">
        <v>3.5808925656166841E-2</v>
      </c>
      <c r="F1498" s="250">
        <v>3</v>
      </c>
      <c r="G1498" s="251">
        <f>(SUM(E1498:E1524)+F1498*E1524)</f>
        <v>0.92269894579183442</v>
      </c>
    </row>
    <row r="1499" spans="1:7" ht="15.6" x14ac:dyDescent="0.3">
      <c r="A1499" s="229" t="s">
        <v>127</v>
      </c>
      <c r="B1499" s="230">
        <v>2025</v>
      </c>
      <c r="C1499" s="229" t="s">
        <v>1664</v>
      </c>
      <c r="D1499" s="229">
        <v>0.97461093519927922</v>
      </c>
      <c r="E1499" s="229">
        <v>3.5005666682720954E-2</v>
      </c>
      <c r="F1499" s="250">
        <v>4</v>
      </c>
      <c r="G1499" s="251">
        <f>(SUM(E1499:E1524)+F1499*E1524)</f>
        <v>0.916091928831538</v>
      </c>
    </row>
    <row r="1500" spans="1:7" ht="15.6" x14ac:dyDescent="0.3">
      <c r="A1500" s="229" t="s">
        <v>127</v>
      </c>
      <c r="B1500" s="230">
        <v>2026</v>
      </c>
      <c r="C1500" s="229" t="s">
        <v>1665</v>
      </c>
      <c r="D1500" s="229">
        <v>0.97126195376165814</v>
      </c>
      <c r="E1500" s="229">
        <v>3.4238687385473379E-2</v>
      </c>
      <c r="F1500" s="250">
        <v>5</v>
      </c>
      <c r="G1500" s="251">
        <f>(SUM(E1500:E1524)+F1500*E1524)</f>
        <v>0.91028817084468761</v>
      </c>
    </row>
    <row r="1501" spans="1:7" ht="15.6" x14ac:dyDescent="0.3">
      <c r="A1501" s="229" t="s">
        <v>127</v>
      </c>
      <c r="B1501" s="230">
        <v>2027</v>
      </c>
      <c r="C1501" s="229" t="s">
        <v>1666</v>
      </c>
      <c r="D1501" s="229">
        <v>0.96826165172562906</v>
      </c>
      <c r="E1501" s="229">
        <v>3.3545519495345642E-2</v>
      </c>
      <c r="F1501" s="250">
        <v>6</v>
      </c>
      <c r="G1501" s="251">
        <f>(SUM(E1501:E1524)+F1501*E1524)</f>
        <v>0.90525139215508488</v>
      </c>
    </row>
    <row r="1502" spans="1:7" ht="15.6" x14ac:dyDescent="0.3">
      <c r="A1502" s="229" t="s">
        <v>127</v>
      </c>
      <c r="B1502" s="230">
        <v>2028</v>
      </c>
      <c r="C1502" s="229" t="s">
        <v>1667</v>
      </c>
      <c r="D1502" s="229">
        <v>0.96558671914550187</v>
      </c>
      <c r="E1502" s="229">
        <v>3.293643355370552E-2</v>
      </c>
      <c r="F1502" s="250">
        <v>7</v>
      </c>
      <c r="G1502" s="251">
        <f>(SUM(E1502:E1524)+F1502*E1524)</f>
        <v>0.90090778135560989</v>
      </c>
    </row>
    <row r="1503" spans="1:7" ht="15.6" x14ac:dyDescent="0.3">
      <c r="A1503" s="229" t="s">
        <v>127</v>
      </c>
      <c r="B1503" s="230">
        <v>2029</v>
      </c>
      <c r="C1503" s="229" t="s">
        <v>1668</v>
      </c>
      <c r="D1503" s="229">
        <v>0.96319519376084206</v>
      </c>
      <c r="E1503" s="229">
        <v>3.2394472746748372E-2</v>
      </c>
      <c r="F1503" s="250">
        <v>8</v>
      </c>
      <c r="G1503" s="251">
        <f>(SUM(E1503:E1524)+F1503*E1524)</f>
        <v>0.8971732564977748</v>
      </c>
    </row>
    <row r="1504" spans="1:7" ht="15.6" x14ac:dyDescent="0.3">
      <c r="A1504" s="229" t="s">
        <v>127</v>
      </c>
      <c r="B1504" s="230">
        <v>2030</v>
      </c>
      <c r="C1504" s="229" t="s">
        <v>1669</v>
      </c>
      <c r="D1504" s="229">
        <v>0.96106080261861826</v>
      </c>
      <c r="E1504" s="229">
        <v>3.1922879878905498E-2</v>
      </c>
      <c r="F1504" s="250">
        <v>9</v>
      </c>
      <c r="G1504" s="251">
        <f>(SUM(E1504:E1524)+F1504*E1524)</f>
        <v>0.89398069244689682</v>
      </c>
    </row>
    <row r="1505" spans="1:7" ht="15.6" x14ac:dyDescent="0.3">
      <c r="A1505" s="229" t="s">
        <v>127</v>
      </c>
      <c r="B1505" s="230">
        <v>2031</v>
      </c>
      <c r="C1505" s="229" t="s">
        <v>1670</v>
      </c>
      <c r="D1505" s="229">
        <v>0.95916085764906345</v>
      </c>
      <c r="E1505" s="229">
        <v>3.1729187274229118E-2</v>
      </c>
      <c r="F1505" s="250">
        <v>10</v>
      </c>
      <c r="G1505" s="251">
        <f>(SUM(E1505:E1524)+F1505*E1524)</f>
        <v>0.89125972126386177</v>
      </c>
    </row>
    <row r="1506" spans="1:7" ht="15.6" x14ac:dyDescent="0.3">
      <c r="A1506" s="229" t="s">
        <v>127</v>
      </c>
      <c r="B1506" s="230">
        <v>2032</v>
      </c>
      <c r="C1506" s="229" t="s">
        <v>1671</v>
      </c>
      <c r="D1506" s="229">
        <v>0.95747572260655478</v>
      </c>
      <c r="E1506" s="229">
        <v>3.1363223173441881E-2</v>
      </c>
      <c r="F1506" s="250">
        <v>11</v>
      </c>
      <c r="G1506" s="251">
        <f>(SUM(E1506:E1524)+F1506*E1524)</f>
        <v>0.88873244268550322</v>
      </c>
    </row>
    <row r="1507" spans="1:7" ht="15.6" x14ac:dyDescent="0.3">
      <c r="A1507" s="229" t="s">
        <v>127</v>
      </c>
      <c r="B1507" s="230">
        <v>2033</v>
      </c>
      <c r="C1507" s="229" t="s">
        <v>1672</v>
      </c>
      <c r="D1507" s="229">
        <v>0.95598782424313844</v>
      </c>
      <c r="E1507" s="229">
        <v>3.1043027480549754E-2</v>
      </c>
      <c r="F1507" s="250">
        <v>12</v>
      </c>
      <c r="G1507" s="251">
        <f>(SUM(E1507:E1524)+F1507*E1524)</f>
        <v>0.88657112820793205</v>
      </c>
    </row>
    <row r="1508" spans="1:7" ht="15.6" x14ac:dyDescent="0.3">
      <c r="A1508" s="229" t="s">
        <v>127</v>
      </c>
      <c r="B1508" s="230">
        <v>2034</v>
      </c>
      <c r="C1508" s="229" t="s">
        <v>1673</v>
      </c>
      <c r="D1508" s="229">
        <v>0.95467967455946046</v>
      </c>
      <c r="E1508" s="229">
        <v>3.0762384395125957E-2</v>
      </c>
      <c r="F1508" s="250">
        <v>13</v>
      </c>
      <c r="G1508" s="251">
        <f>(SUM(E1508:E1524)+F1508*E1524)</f>
        <v>0.88473000942325286</v>
      </c>
    </row>
    <row r="1509" spans="1:7" ht="15.6" x14ac:dyDescent="0.3">
      <c r="A1509" s="229" t="s">
        <v>127</v>
      </c>
      <c r="B1509" s="230">
        <v>2035</v>
      </c>
      <c r="C1509" s="229" t="s">
        <v>1674</v>
      </c>
      <c r="D1509" s="229">
        <v>0.95353997595071271</v>
      </c>
      <c r="E1509" s="229">
        <v>3.0522462127440524E-2</v>
      </c>
      <c r="F1509" s="250">
        <v>14</v>
      </c>
      <c r="G1509" s="251">
        <f>(SUM(E1509:E1524)+F1509*E1524)</f>
        <v>0.88316953372399731</v>
      </c>
    </row>
    <row r="1510" spans="1:7" ht="15.6" x14ac:dyDescent="0.3">
      <c r="A1510" s="229" t="s">
        <v>127</v>
      </c>
      <c r="B1510" s="230">
        <v>2036</v>
      </c>
      <c r="C1510" s="229" t="s">
        <v>1675</v>
      </c>
      <c r="D1510" s="229">
        <v>0.95255334938889735</v>
      </c>
      <c r="E1510" s="229">
        <v>3.0312865941809368E-2</v>
      </c>
      <c r="F1510" s="250">
        <v>15</v>
      </c>
      <c r="G1510" s="251">
        <f>(SUM(E1510:E1524)+F1510*E1524)</f>
        <v>0.88184898029242731</v>
      </c>
    </row>
    <row r="1511" spans="1:7" ht="15.6" x14ac:dyDescent="0.3">
      <c r="A1511" s="229" t="s">
        <v>127</v>
      </c>
      <c r="B1511" s="230">
        <v>2037</v>
      </c>
      <c r="C1511" s="229" t="s">
        <v>1676</v>
      </c>
      <c r="D1511" s="229">
        <v>0.95170834016052586</v>
      </c>
      <c r="E1511" s="229">
        <v>3.0133487177010681E-2</v>
      </c>
      <c r="F1511" s="250">
        <v>16</v>
      </c>
      <c r="G1511" s="251">
        <f>(SUM(E1511:E1524)+F1511*E1524)</f>
        <v>0.88073802304648852</v>
      </c>
    </row>
    <row r="1512" spans="1:7" ht="15.6" x14ac:dyDescent="0.3">
      <c r="A1512" s="229" t="s">
        <v>127</v>
      </c>
      <c r="B1512" s="230">
        <v>2038</v>
      </c>
      <c r="C1512" s="229" t="s">
        <v>1677</v>
      </c>
      <c r="D1512" s="229">
        <v>0.95098995290694799</v>
      </c>
      <c r="E1512" s="229">
        <v>2.9980031543037571E-2</v>
      </c>
      <c r="F1512" s="250">
        <v>17</v>
      </c>
      <c r="G1512" s="251">
        <f>(SUM(E1512:E1524)+F1512*E1524)</f>
        <v>0.87980644456534829</v>
      </c>
    </row>
    <row r="1513" spans="1:7" ht="15.6" x14ac:dyDescent="0.3">
      <c r="A1513" s="229" t="s">
        <v>127</v>
      </c>
      <c r="B1513" s="230">
        <v>2039</v>
      </c>
      <c r="C1513" s="229" t="s">
        <v>1678</v>
      </c>
      <c r="D1513" s="229">
        <v>0.95038500300106055</v>
      </c>
      <c r="E1513" s="229">
        <v>2.9846832467914496E-2</v>
      </c>
      <c r="F1513" s="250">
        <v>18</v>
      </c>
      <c r="G1513" s="251">
        <f>(SUM(E1513:E1524)+F1513*E1524)</f>
        <v>0.87902832171818135</v>
      </c>
    </row>
    <row r="1514" spans="1:7" ht="15.6" x14ac:dyDescent="0.3">
      <c r="A1514" s="229" t="s">
        <v>127</v>
      </c>
      <c r="B1514" s="230">
        <v>2040</v>
      </c>
      <c r="C1514" s="229" t="s">
        <v>1679</v>
      </c>
      <c r="D1514" s="229">
        <v>0.94988034395131582</v>
      </c>
      <c r="E1514" s="229">
        <v>2.9734666206411957E-2</v>
      </c>
      <c r="F1514" s="250">
        <v>19</v>
      </c>
      <c r="G1514" s="251">
        <f>(SUM(E1514:E1524)+F1514*E1524)</f>
        <v>0.8783833979461374</v>
      </c>
    </row>
    <row r="1515" spans="1:7" ht="15.6" x14ac:dyDescent="0.3">
      <c r="A1515" s="229" t="s">
        <v>127</v>
      </c>
      <c r="B1515" s="230">
        <v>2041</v>
      </c>
      <c r="C1515" s="229" t="s">
        <v>1680</v>
      </c>
      <c r="D1515" s="229">
        <v>0.94946686725667406</v>
      </c>
      <c r="E1515" s="229">
        <v>2.9640660520821562E-2</v>
      </c>
      <c r="F1515" s="250">
        <v>20</v>
      </c>
      <c r="G1515" s="251">
        <f>(SUM(E1515:E1524)+F1515*E1524)</f>
        <v>0.87785064043559591</v>
      </c>
    </row>
    <row r="1516" spans="1:7" ht="15.6" x14ac:dyDescent="0.3">
      <c r="A1516" s="229" t="s">
        <v>127</v>
      </c>
      <c r="B1516" s="230">
        <v>2042</v>
      </c>
      <c r="C1516" s="229" t="s">
        <v>1681</v>
      </c>
      <c r="D1516" s="229">
        <v>0.94912749683052922</v>
      </c>
      <c r="E1516" s="229">
        <v>2.9560338374423102E-2</v>
      </c>
      <c r="F1516" s="250">
        <v>21</v>
      </c>
      <c r="G1516" s="251">
        <f>(SUM(E1516:E1524)+F1516*E1524)</f>
        <v>0.87741188861064501</v>
      </c>
    </row>
    <row r="1517" spans="1:7" ht="15.6" x14ac:dyDescent="0.3">
      <c r="A1517" s="229" t="s">
        <v>127</v>
      </c>
      <c r="B1517" s="230">
        <v>2043</v>
      </c>
      <c r="C1517" s="229" t="s">
        <v>1682</v>
      </c>
      <c r="D1517" s="229">
        <v>0.94885309678010121</v>
      </c>
      <c r="E1517" s="229">
        <v>2.9490752684760896E-2</v>
      </c>
      <c r="F1517" s="250">
        <v>22</v>
      </c>
      <c r="G1517" s="251">
        <f>(SUM(E1517:E1524)+F1517*E1524)</f>
        <v>0.8770534589320923</v>
      </c>
    </row>
    <row r="1518" spans="1:7" ht="15.6" x14ac:dyDescent="0.3">
      <c r="A1518" s="229" t="s">
        <v>127</v>
      </c>
      <c r="B1518" s="230">
        <v>2044</v>
      </c>
      <c r="C1518" s="229" t="s">
        <v>1683</v>
      </c>
      <c r="D1518" s="229">
        <v>0.94863233934007862</v>
      </c>
      <c r="E1518" s="229">
        <v>2.9432097519440543E-2</v>
      </c>
      <c r="F1518" s="250">
        <v>23</v>
      </c>
      <c r="G1518" s="251">
        <f>(SUM(E1518:E1524)+F1518*E1524)</f>
        <v>0.87676461494320201</v>
      </c>
    </row>
    <row r="1519" spans="1:7" ht="15.6" x14ac:dyDescent="0.3">
      <c r="A1519" s="229" t="s">
        <v>127</v>
      </c>
      <c r="B1519" s="230">
        <v>2045</v>
      </c>
      <c r="C1519" s="229" t="s">
        <v>1684</v>
      </c>
      <c r="D1519" s="229">
        <v>0.94845459435758317</v>
      </c>
      <c r="E1519" s="229">
        <v>2.9378997215195626E-2</v>
      </c>
      <c r="F1519" s="250">
        <v>24</v>
      </c>
      <c r="G1519" s="251">
        <f>(SUM(E1519:E1524)+F1519*E1524)</f>
        <v>0.87653442611963206</v>
      </c>
    </row>
    <row r="1520" spans="1:7" ht="15.6" x14ac:dyDescent="0.3">
      <c r="A1520" s="229" t="s">
        <v>127</v>
      </c>
      <c r="B1520" s="230">
        <v>2046</v>
      </c>
      <c r="C1520" s="229" t="s">
        <v>1685</v>
      </c>
      <c r="D1520" s="229">
        <v>0.94831237459379647</v>
      </c>
      <c r="E1520" s="229">
        <v>2.9331692714622184E-2</v>
      </c>
      <c r="F1520" s="250">
        <v>25</v>
      </c>
      <c r="G1520" s="251">
        <f>(SUM(E1520:E1524)+F1520*E1524)</f>
        <v>0.87635733760030687</v>
      </c>
    </row>
    <row r="1521" spans="1:7" ht="15.6" x14ac:dyDescent="0.3">
      <c r="A1521" s="229" t="s">
        <v>127</v>
      </c>
      <c r="B1521" s="230">
        <v>2047</v>
      </c>
      <c r="C1521" s="229" t="s">
        <v>1686</v>
      </c>
      <c r="D1521" s="229">
        <v>0.94819965673713791</v>
      </c>
      <c r="E1521" s="229">
        <v>2.929266058249555E-2</v>
      </c>
      <c r="F1521" s="250">
        <v>26</v>
      </c>
      <c r="G1521" s="251">
        <f>(SUM(E1521:E1524)+F1521*E1524)</f>
        <v>0.87622755358155524</v>
      </c>
    </row>
    <row r="1522" spans="1:7" ht="15.6" x14ac:dyDescent="0.3">
      <c r="A1522" s="229" t="s">
        <v>127</v>
      </c>
      <c r="B1522" s="230">
        <v>2048</v>
      </c>
      <c r="C1522" s="229" t="s">
        <v>1687</v>
      </c>
      <c r="D1522" s="229">
        <v>0.94810972604631694</v>
      </c>
      <c r="E1522" s="229">
        <v>2.9256394290568866E-2</v>
      </c>
      <c r="F1522" s="250">
        <v>27</v>
      </c>
      <c r="G1522" s="251">
        <f>(SUM(E1522:E1524)+F1522*E1524)</f>
        <v>0.87613680169493025</v>
      </c>
    </row>
    <row r="1523" spans="1:7" ht="15.6" x14ac:dyDescent="0.3">
      <c r="A1523" s="229" t="s">
        <v>127</v>
      </c>
      <c r="B1523" s="230">
        <v>2049</v>
      </c>
      <c r="C1523" s="229" t="s">
        <v>1688</v>
      </c>
      <c r="D1523" s="229">
        <v>0.94803754333059365</v>
      </c>
      <c r="E1523" s="229">
        <v>2.9226963919986405E-2</v>
      </c>
      <c r="F1523" s="250">
        <v>28</v>
      </c>
      <c r="G1523" s="251">
        <f>(SUM(E1523:E1524)+F1523*E1524)</f>
        <v>0.87608231610023191</v>
      </c>
    </row>
    <row r="1524" spans="1:7" ht="15.6" x14ac:dyDescent="0.3">
      <c r="A1524" s="229" t="s">
        <v>127</v>
      </c>
      <c r="B1524" s="230">
        <v>2050</v>
      </c>
      <c r="C1524" s="229" t="s">
        <v>1689</v>
      </c>
      <c r="D1524" s="229">
        <v>0.94798072700040981</v>
      </c>
      <c r="E1524" s="229">
        <v>2.9201908695870533E-2</v>
      </c>
      <c r="F1524" s="250">
        <v>29</v>
      </c>
      <c r="G1524" s="251">
        <f>(SUM(E1524:E1524)+F1524*E1524)</f>
        <v>0.87605726087611602</v>
      </c>
    </row>
    <row r="1525" spans="1:7" ht="15.6" x14ac:dyDescent="0.3">
      <c r="A1525" s="229" t="s">
        <v>128</v>
      </c>
      <c r="B1525" s="230">
        <v>2017</v>
      </c>
      <c r="C1525" s="229" t="s">
        <v>1690</v>
      </c>
      <c r="D1525" s="229">
        <v>0.99771895515201758</v>
      </c>
      <c r="E1525" s="229">
        <v>4.2456865452008163E-2</v>
      </c>
      <c r="F1525" s="252">
        <v>0</v>
      </c>
      <c r="G1525" s="251">
        <f>(SUM(E1525:E1554))</f>
        <v>0.9619180598182272</v>
      </c>
    </row>
    <row r="1526" spans="1:7" ht="15.6" x14ac:dyDescent="0.3">
      <c r="A1526" s="229" t="s">
        <v>128</v>
      </c>
      <c r="B1526" s="230">
        <v>2018</v>
      </c>
      <c r="C1526" s="229" t="s">
        <v>1691</v>
      </c>
      <c r="D1526" s="229">
        <v>0.99647421197908259</v>
      </c>
      <c r="E1526" s="229">
        <v>4.126594050556559E-2</v>
      </c>
      <c r="F1526" s="250">
        <v>0</v>
      </c>
      <c r="G1526" s="251">
        <f>(SUM(E1526:E1555))</f>
        <v>0.94731881724036515</v>
      </c>
    </row>
    <row r="1527" spans="1:7" ht="15.6" x14ac:dyDescent="0.3">
      <c r="A1527" s="229" t="s">
        <v>128</v>
      </c>
      <c r="B1527" s="230">
        <v>2019</v>
      </c>
      <c r="C1527" s="229" t="s">
        <v>1692</v>
      </c>
      <c r="D1527" s="229">
        <v>0.99512815109328134</v>
      </c>
      <c r="E1527" s="229">
        <v>4.0057333789748108E-2</v>
      </c>
      <c r="F1527" s="250">
        <v>0</v>
      </c>
      <c r="G1527" s="251">
        <f>(SUM(E1527:E1556))</f>
        <v>0.93388458125160312</v>
      </c>
    </row>
    <row r="1528" spans="1:7" ht="15.6" x14ac:dyDescent="0.3">
      <c r="A1528" s="229" t="s">
        <v>128</v>
      </c>
      <c r="B1528" s="230">
        <v>2020</v>
      </c>
      <c r="C1528" s="229" t="s">
        <v>1693</v>
      </c>
      <c r="D1528" s="229">
        <v>0.99343074290063593</v>
      </c>
      <c r="E1528" s="229">
        <v>3.8847190241261861E-2</v>
      </c>
      <c r="F1528" s="250">
        <v>0</v>
      </c>
      <c r="G1528" s="251">
        <f>(SUM(E1528:E1557))</f>
        <v>0.92163972917185077</v>
      </c>
    </row>
    <row r="1529" spans="1:7" ht="15.6" x14ac:dyDescent="0.3">
      <c r="A1529" s="229" t="s">
        <v>128</v>
      </c>
      <c r="B1529" s="230">
        <v>2021</v>
      </c>
      <c r="C1529" s="229" t="s">
        <v>1694</v>
      </c>
      <c r="D1529" s="229">
        <v>0.99133089697754206</v>
      </c>
      <c r="E1529" s="229">
        <v>3.7767143533406364E-2</v>
      </c>
      <c r="F1529" s="250">
        <v>0</v>
      </c>
      <c r="G1529" s="251">
        <f>(SUM(E1529:E1558))</f>
        <v>0.91059011882495666</v>
      </c>
    </row>
    <row r="1530" spans="1:7" ht="15.6" x14ac:dyDescent="0.3">
      <c r="A1530" s="229" t="s">
        <v>128</v>
      </c>
      <c r="B1530" s="230">
        <v>2022</v>
      </c>
      <c r="C1530" s="229" t="s">
        <v>1695</v>
      </c>
      <c r="D1530" s="229">
        <v>0.98881729535988327</v>
      </c>
      <c r="E1530" s="229">
        <v>3.6742353510134787E-2</v>
      </c>
      <c r="F1530" s="250">
        <v>1</v>
      </c>
      <c r="G1530" s="251">
        <f>(SUM(E1530:E1558)+F1530*E1558)</f>
        <v>0.9006205551859181</v>
      </c>
    </row>
    <row r="1531" spans="1:7" ht="15.6" x14ac:dyDescent="0.3">
      <c r="A1531" s="229" t="s">
        <v>128</v>
      </c>
      <c r="B1531" s="230">
        <v>2023</v>
      </c>
      <c r="C1531" s="229" t="s">
        <v>1696</v>
      </c>
      <c r="D1531" s="229">
        <v>0.98591806638837243</v>
      </c>
      <c r="E1531" s="229">
        <v>3.579255049076991E-2</v>
      </c>
      <c r="F1531" s="250">
        <v>2</v>
      </c>
      <c r="G1531" s="251">
        <f>(SUM(E1531:E1558)+F1531*E1558)</f>
        <v>0.89167578157015093</v>
      </c>
    </row>
    <row r="1532" spans="1:7" ht="15.6" x14ac:dyDescent="0.3">
      <c r="A1532" s="229" t="s">
        <v>128</v>
      </c>
      <c r="B1532" s="230">
        <v>2024</v>
      </c>
      <c r="C1532" s="229" t="s">
        <v>1697</v>
      </c>
      <c r="D1532" s="229">
        <v>0.9826526923340736</v>
      </c>
      <c r="E1532" s="229">
        <v>3.4923147098282217E-2</v>
      </c>
      <c r="F1532" s="250">
        <v>3</v>
      </c>
      <c r="G1532" s="251">
        <f>(SUM(E1532:E1558)+F1532*E1558)</f>
        <v>0.88368081097374873</v>
      </c>
    </row>
    <row r="1533" spans="1:7" ht="15.6" x14ac:dyDescent="0.3">
      <c r="A1533" s="229" t="s">
        <v>128</v>
      </c>
      <c r="B1533" s="230">
        <v>2025</v>
      </c>
      <c r="C1533" s="229" t="s">
        <v>1698</v>
      </c>
      <c r="D1533" s="229">
        <v>0.97903929301177728</v>
      </c>
      <c r="E1533" s="229">
        <v>3.4127596136348359E-2</v>
      </c>
      <c r="F1533" s="250">
        <v>4</v>
      </c>
      <c r="G1533" s="251">
        <f>(SUM(E1533:E1558)+F1533*E1558)</f>
        <v>0.87655524376983418</v>
      </c>
    </row>
    <row r="1534" spans="1:7" ht="15.6" x14ac:dyDescent="0.3">
      <c r="A1534" s="229" t="s">
        <v>128</v>
      </c>
      <c r="B1534" s="230">
        <v>2026</v>
      </c>
      <c r="C1534" s="229" t="s">
        <v>1699</v>
      </c>
      <c r="D1534" s="229">
        <v>0.97605029182191361</v>
      </c>
      <c r="E1534" s="229">
        <v>3.3320338101303235E-2</v>
      </c>
      <c r="F1534" s="250">
        <v>5</v>
      </c>
      <c r="G1534" s="251">
        <f>(SUM(E1534:E1558)+F1534*E1558)</f>
        <v>0.87022522752785358</v>
      </c>
    </row>
    <row r="1535" spans="1:7" ht="15.6" x14ac:dyDescent="0.3">
      <c r="A1535" s="229" t="s">
        <v>128</v>
      </c>
      <c r="B1535" s="230">
        <v>2027</v>
      </c>
      <c r="C1535" s="229" t="s">
        <v>1700</v>
      </c>
      <c r="D1535" s="229">
        <v>0.9732687131846266</v>
      </c>
      <c r="E1535" s="229">
        <v>3.26071263783069E-2</v>
      </c>
      <c r="F1535" s="250">
        <v>6</v>
      </c>
      <c r="G1535" s="251">
        <f>(SUM(E1535:E1558)+F1535*E1558)</f>
        <v>0.86470246932091821</v>
      </c>
    </row>
    <row r="1536" spans="1:7" ht="15.6" x14ac:dyDescent="0.3">
      <c r="A1536" s="229" t="s">
        <v>128</v>
      </c>
      <c r="B1536" s="230">
        <v>2028</v>
      </c>
      <c r="C1536" s="229" t="s">
        <v>1701</v>
      </c>
      <c r="D1536" s="229">
        <v>0.97070688348031986</v>
      </c>
      <c r="E1536" s="229">
        <v>3.1968307323799468E-2</v>
      </c>
      <c r="F1536" s="250">
        <v>7</v>
      </c>
      <c r="G1536" s="251">
        <f>(SUM(E1536:E1558)+F1536*E1558)</f>
        <v>0.85989292283697893</v>
      </c>
    </row>
    <row r="1537" spans="1:7" ht="15.6" x14ac:dyDescent="0.3">
      <c r="A1537" s="229" t="s">
        <v>128</v>
      </c>
      <c r="B1537" s="230">
        <v>2029</v>
      </c>
      <c r="C1537" s="229" t="s">
        <v>1702</v>
      </c>
      <c r="D1537" s="229">
        <v>0.96837216932357351</v>
      </c>
      <c r="E1537" s="229">
        <v>3.1395676266606221E-2</v>
      </c>
      <c r="F1537" s="250">
        <v>8</v>
      </c>
      <c r="G1537" s="251">
        <f>(SUM(E1537:E1558)+F1537*E1558)</f>
        <v>0.85572219540754713</v>
      </c>
    </row>
    <row r="1538" spans="1:7" ht="15.6" x14ac:dyDescent="0.3">
      <c r="A1538" s="229" t="s">
        <v>128</v>
      </c>
      <c r="B1538" s="230">
        <v>2030</v>
      </c>
      <c r="C1538" s="229" t="s">
        <v>1703</v>
      </c>
      <c r="D1538" s="229">
        <v>0.96625104858772737</v>
      </c>
      <c r="E1538" s="229">
        <v>3.0891427090278787E-2</v>
      </c>
      <c r="F1538" s="250">
        <v>9</v>
      </c>
      <c r="G1538" s="251">
        <f>(SUM(E1538:E1558)+F1538*E1558)</f>
        <v>0.85212409903530872</v>
      </c>
    </row>
    <row r="1539" spans="1:7" ht="15.6" x14ac:dyDescent="0.3">
      <c r="A1539" s="229" t="s">
        <v>128</v>
      </c>
      <c r="B1539" s="230">
        <v>2031</v>
      </c>
      <c r="C1539" s="229" t="s">
        <v>1704</v>
      </c>
      <c r="D1539" s="229">
        <v>0.9643340940793379</v>
      </c>
      <c r="E1539" s="229">
        <v>3.0445402940310139E-2</v>
      </c>
      <c r="F1539" s="250">
        <v>10</v>
      </c>
      <c r="G1539" s="251">
        <f>(SUM(E1539:E1558)+F1539*E1558)</f>
        <v>0.84903025183939751</v>
      </c>
    </row>
    <row r="1540" spans="1:7" ht="15.6" x14ac:dyDescent="0.3">
      <c r="A1540" s="229" t="s">
        <v>128</v>
      </c>
      <c r="B1540" s="230">
        <v>2032</v>
      </c>
      <c r="C1540" s="229" t="s">
        <v>1705</v>
      </c>
      <c r="D1540" s="229">
        <v>0.96261175673893939</v>
      </c>
      <c r="E1540" s="229">
        <v>3.0052584399580241E-2</v>
      </c>
      <c r="F1540" s="250">
        <v>11</v>
      </c>
      <c r="G1540" s="251">
        <f>(SUM(E1540:E1558)+F1540*E1558)</f>
        <v>0.84638242879345493</v>
      </c>
    </row>
    <row r="1541" spans="1:7" ht="15.6" x14ac:dyDescent="0.3">
      <c r="A1541" s="229" t="s">
        <v>128</v>
      </c>
      <c r="B1541" s="230">
        <v>2033</v>
      </c>
      <c r="C1541" s="229" t="s">
        <v>1706</v>
      </c>
      <c r="D1541" s="229">
        <v>0.96106952090472586</v>
      </c>
      <c r="E1541" s="229">
        <v>2.9707215595646382E-2</v>
      </c>
      <c r="F1541" s="250">
        <v>12</v>
      </c>
      <c r="G1541" s="251">
        <f>(SUM(E1541:E1558)+F1541*E1558)</f>
        <v>0.8441274242882425</v>
      </c>
    </row>
    <row r="1542" spans="1:7" ht="15.6" x14ac:dyDescent="0.3">
      <c r="A1542" s="229" t="s">
        <v>128</v>
      </c>
      <c r="B1542" s="230">
        <v>2034</v>
      </c>
      <c r="C1542" s="229" t="s">
        <v>1707</v>
      </c>
      <c r="D1542" s="229">
        <v>0.9596911818752063</v>
      </c>
      <c r="E1542" s="229">
        <v>2.9404832307541231E-2</v>
      </c>
      <c r="F1542" s="250">
        <v>13</v>
      </c>
      <c r="G1542" s="251">
        <f>(SUM(E1542:E1558)+F1542*E1558)</f>
        <v>0.84221778858696383</v>
      </c>
    </row>
    <row r="1543" spans="1:7" ht="15.6" x14ac:dyDescent="0.3">
      <c r="A1543" s="229" t="s">
        <v>128</v>
      </c>
      <c r="B1543" s="230">
        <v>2035</v>
      </c>
      <c r="C1543" s="229" t="s">
        <v>1708</v>
      </c>
      <c r="D1543" s="229">
        <v>0.95847180627662254</v>
      </c>
      <c r="E1543" s="229">
        <v>2.9144169593494067E-2</v>
      </c>
      <c r="F1543" s="250">
        <v>14</v>
      </c>
      <c r="G1543" s="251">
        <f>(SUM(E1543:E1558)+F1543*E1558)</f>
        <v>0.84061053617379033</v>
      </c>
    </row>
    <row r="1544" spans="1:7" ht="15.6" x14ac:dyDescent="0.3">
      <c r="A1544" s="229" t="s">
        <v>128</v>
      </c>
      <c r="B1544" s="230">
        <v>2036</v>
      </c>
      <c r="C1544" s="229" t="s">
        <v>1709</v>
      </c>
      <c r="D1544" s="229">
        <v>0.95739490396828975</v>
      </c>
      <c r="E1544" s="229">
        <v>2.8916023998784325E-2</v>
      </c>
      <c r="F1544" s="250">
        <v>15</v>
      </c>
      <c r="G1544" s="251">
        <f>(SUM(E1544:E1558)+F1544*E1558)</f>
        <v>0.83926394647466396</v>
      </c>
    </row>
    <row r="1545" spans="1:7" ht="15.6" x14ac:dyDescent="0.3">
      <c r="A1545" s="229" t="s">
        <v>128</v>
      </c>
      <c r="B1545" s="230">
        <v>2037</v>
      </c>
      <c r="C1545" s="229" t="s">
        <v>1710</v>
      </c>
      <c r="D1545" s="229">
        <v>0.95645584086027258</v>
      </c>
      <c r="E1545" s="229">
        <v>2.8720297397110732E-2</v>
      </c>
      <c r="F1545" s="250">
        <v>16</v>
      </c>
      <c r="G1545" s="251">
        <f>(SUM(E1545:E1558)+F1545*E1558)</f>
        <v>0.83814550237024732</v>
      </c>
    </row>
    <row r="1546" spans="1:7" ht="15.6" x14ac:dyDescent="0.3">
      <c r="A1546" s="229" t="s">
        <v>128</v>
      </c>
      <c r="B1546" s="230">
        <v>2038</v>
      </c>
      <c r="C1546" s="229" t="s">
        <v>1711</v>
      </c>
      <c r="D1546" s="229">
        <v>0.95564197418401498</v>
      </c>
      <c r="E1546" s="229">
        <v>2.8552916642669589E-2</v>
      </c>
      <c r="F1546" s="250">
        <v>17</v>
      </c>
      <c r="G1546" s="251">
        <f>(SUM(E1546:E1558)+F1546*E1558)</f>
        <v>0.83722278486750434</v>
      </c>
    </row>
    <row r="1547" spans="1:7" ht="15.6" x14ac:dyDescent="0.3">
      <c r="A1547" s="229" t="s">
        <v>128</v>
      </c>
      <c r="B1547" s="230">
        <v>2039</v>
      </c>
      <c r="C1547" s="229" t="s">
        <v>1712</v>
      </c>
      <c r="D1547" s="229">
        <v>0.95494105659697326</v>
      </c>
      <c r="E1547" s="229">
        <v>2.8408769019913932E-2</v>
      </c>
      <c r="F1547" s="250">
        <v>18</v>
      </c>
      <c r="G1547" s="251">
        <f>(SUM(E1547:E1558)+F1547*E1558)</f>
        <v>0.83646744811920248</v>
      </c>
    </row>
    <row r="1548" spans="1:7" ht="15.6" x14ac:dyDescent="0.3">
      <c r="A1548" s="229" t="s">
        <v>128</v>
      </c>
      <c r="B1548" s="230">
        <v>2040</v>
      </c>
      <c r="C1548" s="229" t="s">
        <v>1713</v>
      </c>
      <c r="D1548" s="229">
        <v>0.95434544669998622</v>
      </c>
      <c r="E1548" s="229">
        <v>2.8287685076295532E-2</v>
      </c>
      <c r="F1548" s="250">
        <v>19</v>
      </c>
      <c r="G1548" s="251">
        <f>(SUM(E1548:E1558)+F1548*E1558)</f>
        <v>0.83585625899365623</v>
      </c>
    </row>
    <row r="1549" spans="1:7" ht="15.6" x14ac:dyDescent="0.3">
      <c r="A1549" s="229" t="s">
        <v>128</v>
      </c>
      <c r="B1549" s="230">
        <v>2041</v>
      </c>
      <c r="C1549" s="229" t="s">
        <v>1714</v>
      </c>
      <c r="D1549" s="229">
        <v>0.95384723309181896</v>
      </c>
      <c r="E1549" s="229">
        <v>2.8187106915967777E-2</v>
      </c>
      <c r="F1549" s="250">
        <v>20</v>
      </c>
      <c r="G1549" s="251">
        <f>(SUM(E1549:E1558)+F1549*E1558)</f>
        <v>0.83536615381172841</v>
      </c>
    </row>
    <row r="1550" spans="1:7" ht="15.6" x14ac:dyDescent="0.3">
      <c r="A1550" s="229" t="s">
        <v>128</v>
      </c>
      <c r="B1550" s="230">
        <v>2042</v>
      </c>
      <c r="C1550" s="229" t="s">
        <v>1715</v>
      </c>
      <c r="D1550" s="229">
        <v>0.95343018828774251</v>
      </c>
      <c r="E1550" s="229">
        <v>2.810375757764819E-2</v>
      </c>
      <c r="F1550" s="250">
        <v>21</v>
      </c>
      <c r="G1550" s="251">
        <f>(SUM(E1550:E1558)+F1550*E1558)</f>
        <v>0.83497662679012841</v>
      </c>
    </row>
    <row r="1551" spans="1:7" ht="15.6" x14ac:dyDescent="0.3">
      <c r="A1551" s="229" t="s">
        <v>128</v>
      </c>
      <c r="B1551" s="230">
        <v>2043</v>
      </c>
      <c r="C1551" s="229" t="s">
        <v>1716</v>
      </c>
      <c r="D1551" s="229">
        <v>0.95308697218896088</v>
      </c>
      <c r="E1551" s="229">
        <v>2.8032911489130251E-2</v>
      </c>
      <c r="F1551" s="250">
        <v>22</v>
      </c>
      <c r="G1551" s="251">
        <f>(SUM(E1551:E1558)+F1551*E1558)</f>
        <v>0.83467044910684784</v>
      </c>
    </row>
    <row r="1552" spans="1:7" ht="15.6" x14ac:dyDescent="0.3">
      <c r="A1552" s="229" t="s">
        <v>128</v>
      </c>
      <c r="B1552" s="230">
        <v>2044</v>
      </c>
      <c r="C1552" s="229" t="s">
        <v>1717</v>
      </c>
      <c r="D1552" s="229">
        <v>0.95280593668035474</v>
      </c>
      <c r="E1552" s="229">
        <v>2.7975377443180321E-2</v>
      </c>
      <c r="F1552" s="250">
        <v>23</v>
      </c>
      <c r="G1552" s="251">
        <f>(SUM(E1552:E1558)+F1552*E1558)</f>
        <v>0.83443511751208532</v>
      </c>
    </row>
    <row r="1553" spans="1:7" ht="15.6" x14ac:dyDescent="0.3">
      <c r="A1553" s="229" t="s">
        <v>128</v>
      </c>
      <c r="B1553" s="230">
        <v>2045</v>
      </c>
      <c r="C1553" s="229" t="s">
        <v>1718</v>
      </c>
      <c r="D1553" s="229">
        <v>0.95257586886665835</v>
      </c>
      <c r="E1553" s="229">
        <v>2.7927698454305133E-2</v>
      </c>
      <c r="F1553" s="250">
        <v>24</v>
      </c>
      <c r="G1553" s="251">
        <f>(SUM(E1553:E1558)+F1553*E1558)</f>
        <v>0.83425731996327279</v>
      </c>
    </row>
    <row r="1554" spans="1:7" ht="15.6" x14ac:dyDescent="0.3">
      <c r="A1554" s="229" t="s">
        <v>128</v>
      </c>
      <c r="B1554" s="230">
        <v>2046</v>
      </c>
      <c r="C1554" s="229" t="s">
        <v>1719</v>
      </c>
      <c r="D1554" s="229">
        <v>0.95238926660536538</v>
      </c>
      <c r="E1554" s="229">
        <v>2.7888315048829455E-2</v>
      </c>
      <c r="F1554" s="250">
        <v>25</v>
      </c>
      <c r="G1554" s="251">
        <f>(SUM(E1554:E1558)+F1554*E1558)</f>
        <v>0.83412720140333541</v>
      </c>
    </row>
    <row r="1555" spans="1:7" ht="15.6" x14ac:dyDescent="0.3">
      <c r="A1555" s="229" t="s">
        <v>128</v>
      </c>
      <c r="B1555" s="230">
        <v>2047</v>
      </c>
      <c r="C1555" s="229" t="s">
        <v>1720</v>
      </c>
      <c r="D1555" s="229">
        <v>0.95223821703644385</v>
      </c>
      <c r="E1555" s="229">
        <v>2.7857622874146018E-2</v>
      </c>
      <c r="F1555" s="250">
        <v>26</v>
      </c>
      <c r="G1555" s="251">
        <f>(SUM(E1555:E1558)+F1555*E1558)</f>
        <v>0.83403646624887362</v>
      </c>
    </row>
    <row r="1556" spans="1:7" ht="15.6" x14ac:dyDescent="0.3">
      <c r="A1556" s="229" t="s">
        <v>128</v>
      </c>
      <c r="B1556" s="230">
        <v>2048</v>
      </c>
      <c r="C1556" s="229" t="s">
        <v>1721</v>
      </c>
      <c r="D1556" s="229">
        <v>0.95211599247387202</v>
      </c>
      <c r="E1556" s="229">
        <v>2.7831704516803495E-2</v>
      </c>
      <c r="F1556" s="250">
        <v>27</v>
      </c>
      <c r="G1556" s="251">
        <f>(SUM(E1556:E1558)+F1556*E1558)</f>
        <v>0.83397642326909538</v>
      </c>
    </row>
    <row r="1557" spans="1:7" ht="15.6" x14ac:dyDescent="0.3">
      <c r="A1557" s="229" t="s">
        <v>128</v>
      </c>
      <c r="B1557" s="230">
        <v>2049</v>
      </c>
      <c r="C1557" s="229" t="s">
        <v>1722</v>
      </c>
      <c r="D1557" s="229">
        <v>0.95201653075333059</v>
      </c>
      <c r="E1557" s="229">
        <v>2.7812481709995812E-2</v>
      </c>
      <c r="F1557" s="250">
        <v>28</v>
      </c>
      <c r="G1557" s="251">
        <f>(SUM(E1557:E1558)+F1557*E1558)</f>
        <v>0.83394229864665959</v>
      </c>
    </row>
    <row r="1558" spans="1:7" ht="15.6" x14ac:dyDescent="0.3">
      <c r="A1558" s="229" t="s">
        <v>128</v>
      </c>
      <c r="B1558" s="230">
        <v>2050</v>
      </c>
      <c r="C1558" s="229" t="s">
        <v>1723</v>
      </c>
      <c r="D1558" s="229">
        <v>0.95193491557717391</v>
      </c>
      <c r="E1558" s="229">
        <v>2.7797579894367715E-2</v>
      </c>
      <c r="F1558" s="250">
        <v>29</v>
      </c>
      <c r="G1558" s="251">
        <f>(SUM(E1558:E1558)+F1558*E1558)</f>
        <v>0.83392739683103145</v>
      </c>
    </row>
    <row r="1559" spans="1:7" ht="15.6" x14ac:dyDescent="0.3">
      <c r="A1559" s="229" t="s">
        <v>129</v>
      </c>
      <c r="B1559" s="230">
        <v>2017</v>
      </c>
      <c r="C1559" s="229" t="s">
        <v>1724</v>
      </c>
      <c r="D1559" s="229">
        <v>0.99700664917882764</v>
      </c>
      <c r="E1559" s="229">
        <v>4.1467267945603986E-2</v>
      </c>
      <c r="F1559" s="252">
        <v>0</v>
      </c>
      <c r="G1559" s="251">
        <f>(SUM(E1559:E1588))</f>
        <v>0.95969786676450231</v>
      </c>
    </row>
    <row r="1560" spans="1:7" ht="15.6" x14ac:dyDescent="0.3">
      <c r="A1560" s="229" t="s">
        <v>129</v>
      </c>
      <c r="B1560" s="230">
        <v>2018</v>
      </c>
      <c r="C1560" s="229" t="s">
        <v>1725</v>
      </c>
      <c r="D1560" s="229">
        <v>0.99570599096246903</v>
      </c>
      <c r="E1560" s="229">
        <v>4.0410400186859298E-2</v>
      </c>
      <c r="F1560" s="250">
        <v>0</v>
      </c>
      <c r="G1560" s="251">
        <f>(SUM(E1560:E1589))</f>
        <v>0.94645652453998785</v>
      </c>
    </row>
    <row r="1561" spans="1:7" ht="15.6" x14ac:dyDescent="0.3">
      <c r="A1561" s="229" t="s">
        <v>129</v>
      </c>
      <c r="B1561" s="230">
        <v>2019</v>
      </c>
      <c r="C1561" s="229" t="s">
        <v>1726</v>
      </c>
      <c r="D1561" s="229">
        <v>0.99431511608970136</v>
      </c>
      <c r="E1561" s="229">
        <v>3.9265320363807879E-2</v>
      </c>
      <c r="F1561" s="250">
        <v>0</v>
      </c>
      <c r="G1561" s="251">
        <f>(SUM(E1561:E1590))</f>
        <v>0.93424416024980228</v>
      </c>
    </row>
    <row r="1562" spans="1:7" ht="15.6" x14ac:dyDescent="0.3">
      <c r="A1562" s="229" t="s">
        <v>129</v>
      </c>
      <c r="B1562" s="230">
        <v>2020</v>
      </c>
      <c r="C1562" s="229" t="s">
        <v>1727</v>
      </c>
      <c r="D1562" s="229">
        <v>0.99254151873575214</v>
      </c>
      <c r="E1562" s="229">
        <v>3.8159256966909548E-2</v>
      </c>
      <c r="F1562" s="250">
        <v>0</v>
      </c>
      <c r="G1562" s="251">
        <f>(SUM(E1562:E1591))</f>
        <v>0.92315456913870153</v>
      </c>
    </row>
    <row r="1563" spans="1:7" ht="15.6" x14ac:dyDescent="0.3">
      <c r="A1563" s="229" t="s">
        <v>129</v>
      </c>
      <c r="B1563" s="230">
        <v>2021</v>
      </c>
      <c r="C1563" s="229" t="s">
        <v>1728</v>
      </c>
      <c r="D1563" s="229">
        <v>0.99031862887422051</v>
      </c>
      <c r="E1563" s="229">
        <v>3.7172163964669436E-2</v>
      </c>
      <c r="F1563" s="250">
        <v>0</v>
      </c>
      <c r="G1563" s="251">
        <f>(SUM(E1563:E1592))</f>
        <v>0.91315294661624269</v>
      </c>
    </row>
    <row r="1564" spans="1:7" ht="15.6" x14ac:dyDescent="0.3">
      <c r="A1564" s="229" t="s">
        <v>129</v>
      </c>
      <c r="B1564" s="230">
        <v>2022</v>
      </c>
      <c r="C1564" s="229" t="s">
        <v>1729</v>
      </c>
      <c r="D1564" s="229">
        <v>0.98763053077464935</v>
      </c>
      <c r="E1564" s="229">
        <v>3.6210344816359624E-2</v>
      </c>
      <c r="F1564" s="250">
        <v>1</v>
      </c>
      <c r="G1564" s="251">
        <f>(SUM(E1564:E1592)+F1564*E1592)</f>
        <v>0.90413841709602361</v>
      </c>
    </row>
    <row r="1565" spans="1:7" ht="15.6" x14ac:dyDescent="0.3">
      <c r="A1565" s="229" t="s">
        <v>129</v>
      </c>
      <c r="B1565" s="230">
        <v>2023</v>
      </c>
      <c r="C1565" s="229" t="s">
        <v>1730</v>
      </c>
      <c r="D1565" s="229">
        <v>0.98453000120568124</v>
      </c>
      <c r="E1565" s="229">
        <v>3.531154462727381E-2</v>
      </c>
      <c r="F1565" s="250">
        <v>2</v>
      </c>
      <c r="G1565" s="251">
        <f>(SUM(E1565:E1592)+F1565*E1592)</f>
        <v>0.89608570672411458</v>
      </c>
    </row>
    <row r="1566" spans="1:7" ht="15.6" x14ac:dyDescent="0.3">
      <c r="A1566" s="229" t="s">
        <v>129</v>
      </c>
      <c r="B1566" s="230">
        <v>2024</v>
      </c>
      <c r="C1566" s="229" t="s">
        <v>1731</v>
      </c>
      <c r="D1566" s="229">
        <v>0.98104525489466032</v>
      </c>
      <c r="E1566" s="229">
        <v>3.4624520477530916E-2</v>
      </c>
      <c r="F1566" s="250">
        <v>3</v>
      </c>
      <c r="G1566" s="251">
        <f>(SUM(E1566:E1592)+F1566*E1592)</f>
        <v>0.88893179654129129</v>
      </c>
    </row>
    <row r="1567" spans="1:7" ht="15.6" x14ac:dyDescent="0.3">
      <c r="A1567" s="229" t="s">
        <v>129</v>
      </c>
      <c r="B1567" s="230">
        <v>2025</v>
      </c>
      <c r="C1567" s="229" t="s">
        <v>1732</v>
      </c>
      <c r="D1567" s="229">
        <v>0.97720163498091661</v>
      </c>
      <c r="E1567" s="229">
        <v>3.3853277104118659E-2</v>
      </c>
      <c r="F1567" s="250">
        <v>4</v>
      </c>
      <c r="G1567" s="251">
        <f>(SUM(E1567:E1592)+F1567*E1592)</f>
        <v>0.88246491050821096</v>
      </c>
    </row>
    <row r="1568" spans="1:7" ht="15.6" x14ac:dyDescent="0.3">
      <c r="A1568" s="229" t="s">
        <v>129</v>
      </c>
      <c r="B1568" s="230">
        <v>2026</v>
      </c>
      <c r="C1568" s="229" t="s">
        <v>1733</v>
      </c>
      <c r="D1568" s="229">
        <v>0.97409507940056772</v>
      </c>
      <c r="E1568" s="229">
        <v>3.3111227100908171E-2</v>
      </c>
      <c r="F1568" s="250">
        <v>5</v>
      </c>
      <c r="G1568" s="251">
        <f>(SUM(E1568:E1592)+F1568*E1592)</f>
        <v>0.87676926784854281</v>
      </c>
    </row>
    <row r="1569" spans="1:7" ht="15.6" x14ac:dyDescent="0.3">
      <c r="A1569" s="229" t="s">
        <v>129</v>
      </c>
      <c r="B1569" s="230">
        <v>2027</v>
      </c>
      <c r="C1569" s="229" t="s">
        <v>1734</v>
      </c>
      <c r="D1569" s="229">
        <v>0.97125903280742054</v>
      </c>
      <c r="E1569" s="229">
        <v>3.2435276039290986E-2</v>
      </c>
      <c r="F1569" s="250">
        <v>6</v>
      </c>
      <c r="G1569" s="251">
        <f>(SUM(E1569:E1592)+F1569*E1592)</f>
        <v>0.87181567519208547</v>
      </c>
    </row>
    <row r="1570" spans="1:7" ht="15.6" x14ac:dyDescent="0.3">
      <c r="A1570" s="229" t="s">
        <v>129</v>
      </c>
      <c r="B1570" s="230">
        <v>2028</v>
      </c>
      <c r="C1570" s="229" t="s">
        <v>1735</v>
      </c>
      <c r="D1570" s="229">
        <v>0.96869323789954132</v>
      </c>
      <c r="E1570" s="229">
        <v>3.1838637786216956E-2</v>
      </c>
      <c r="F1570" s="250">
        <v>7</v>
      </c>
      <c r="G1570" s="251">
        <f>(SUM(E1570:E1592)+F1570*E1592)</f>
        <v>0.86753803359724502</v>
      </c>
    </row>
    <row r="1571" spans="1:7" ht="15.6" x14ac:dyDescent="0.3">
      <c r="A1571" s="229" t="s">
        <v>129</v>
      </c>
      <c r="B1571" s="230">
        <v>2029</v>
      </c>
      <c r="C1571" s="229" t="s">
        <v>1736</v>
      </c>
      <c r="D1571" s="229">
        <v>0.96638388745779635</v>
      </c>
      <c r="E1571" s="229">
        <v>3.1309183066838671E-2</v>
      </c>
      <c r="F1571" s="250">
        <v>8</v>
      </c>
      <c r="G1571" s="251">
        <f>(SUM(E1571:E1592)+F1571*E1592)</f>
        <v>0.86385703025547844</v>
      </c>
    </row>
    <row r="1572" spans="1:7" ht="15.6" x14ac:dyDescent="0.3">
      <c r="A1572" s="229" t="s">
        <v>129</v>
      </c>
      <c r="B1572" s="230">
        <v>2030</v>
      </c>
      <c r="C1572" s="229" t="s">
        <v>1737</v>
      </c>
      <c r="D1572" s="229">
        <v>0.96431308767350388</v>
      </c>
      <c r="E1572" s="229">
        <v>3.0849129661870055E-2</v>
      </c>
      <c r="F1572" s="250">
        <v>9</v>
      </c>
      <c r="G1572" s="251">
        <f>(SUM(E1572:E1592)+F1572*E1592)</f>
        <v>0.86070548163309024</v>
      </c>
    </row>
    <row r="1573" spans="1:7" ht="15.6" x14ac:dyDescent="0.3">
      <c r="A1573" s="229" t="s">
        <v>129</v>
      </c>
      <c r="B1573" s="230">
        <v>2031</v>
      </c>
      <c r="C1573" s="229" t="s">
        <v>1738</v>
      </c>
      <c r="D1573" s="229">
        <v>0.96246396895336317</v>
      </c>
      <c r="E1573" s="229">
        <v>3.0474143849933268E-2</v>
      </c>
      <c r="F1573" s="250">
        <v>10</v>
      </c>
      <c r="G1573" s="251">
        <f>(SUM(E1573:E1592)+F1573*E1592)</f>
        <v>0.85801398641567073</v>
      </c>
    </row>
    <row r="1574" spans="1:7" ht="15.6" x14ac:dyDescent="0.3">
      <c r="A1574" s="229" t="s">
        <v>129</v>
      </c>
      <c r="B1574" s="230">
        <v>2032</v>
      </c>
      <c r="C1574" s="229" t="s">
        <v>1739</v>
      </c>
      <c r="D1574" s="229">
        <v>0.96081863101414156</v>
      </c>
      <c r="E1574" s="229">
        <v>3.012182359873098E-2</v>
      </c>
      <c r="F1574" s="250">
        <v>11</v>
      </c>
      <c r="G1574" s="251">
        <f>(SUM(E1574:E1592)+F1574*E1592)</f>
        <v>0.85569747701018795</v>
      </c>
    </row>
    <row r="1575" spans="1:7" ht="15.6" x14ac:dyDescent="0.3">
      <c r="A1575" s="229" t="s">
        <v>129</v>
      </c>
      <c r="B1575" s="230">
        <v>2033</v>
      </c>
      <c r="C1575" s="229" t="s">
        <v>1740</v>
      </c>
      <c r="D1575" s="229">
        <v>0.95936095262329002</v>
      </c>
      <c r="E1575" s="229">
        <v>2.9814728359764512E-2</v>
      </c>
      <c r="F1575" s="250">
        <v>12</v>
      </c>
      <c r="G1575" s="251">
        <f>(SUM(E1575:E1592)+F1575*E1592)</f>
        <v>0.85373328785590763</v>
      </c>
    </row>
    <row r="1576" spans="1:7" ht="15.6" x14ac:dyDescent="0.3">
      <c r="A1576" s="229" t="s">
        <v>129</v>
      </c>
      <c r="B1576" s="230">
        <v>2034</v>
      </c>
      <c r="C1576" s="229" t="s">
        <v>1741</v>
      </c>
      <c r="D1576" s="229">
        <v>0.95807566559987023</v>
      </c>
      <c r="E1576" s="229">
        <v>2.9547890582839284E-2</v>
      </c>
      <c r="F1576" s="250">
        <v>13</v>
      </c>
      <c r="G1576" s="251">
        <f>(SUM(E1576:E1592)+F1576*E1592)</f>
        <v>0.85207619394059364</v>
      </c>
    </row>
    <row r="1577" spans="1:7" ht="15.6" x14ac:dyDescent="0.3">
      <c r="A1577" s="229" t="s">
        <v>129</v>
      </c>
      <c r="B1577" s="230">
        <v>2035</v>
      </c>
      <c r="C1577" s="229" t="s">
        <v>1742</v>
      </c>
      <c r="D1577" s="229">
        <v>0.95695143678082895</v>
      </c>
      <c r="E1577" s="229">
        <v>2.9320995713793548E-2</v>
      </c>
      <c r="F1577" s="250">
        <v>14</v>
      </c>
      <c r="G1577" s="251">
        <f>(SUM(E1577:E1592)+F1577*E1592)</f>
        <v>0.85068593780220492</v>
      </c>
    </row>
    <row r="1578" spans="1:7" ht="15.6" x14ac:dyDescent="0.3">
      <c r="A1578" s="229" t="s">
        <v>129</v>
      </c>
      <c r="B1578" s="230">
        <v>2036</v>
      </c>
      <c r="C1578" s="229" t="s">
        <v>1743</v>
      </c>
      <c r="D1578" s="229">
        <v>0.95597492136188478</v>
      </c>
      <c r="E1578" s="229">
        <v>2.9123881524511303E-2</v>
      </c>
      <c r="F1578" s="250">
        <v>15</v>
      </c>
      <c r="G1578" s="251">
        <f>(SUM(E1578:E1592)+F1578*E1592)</f>
        <v>0.84952257653286201</v>
      </c>
    </row>
    <row r="1579" spans="1:7" ht="15.6" x14ac:dyDescent="0.3">
      <c r="A1579" s="229" t="s">
        <v>129</v>
      </c>
      <c r="B1579" s="230">
        <v>2037</v>
      </c>
      <c r="C1579" s="229" t="s">
        <v>1744</v>
      </c>
      <c r="D1579" s="229">
        <v>0.95513547031612533</v>
      </c>
      <c r="E1579" s="229">
        <v>2.8956310230492371E-2</v>
      </c>
      <c r="F1579" s="250">
        <v>16</v>
      </c>
      <c r="G1579" s="251">
        <f>(SUM(E1579:E1592)+F1579*E1592)</f>
        <v>0.84855632945280113</v>
      </c>
    </row>
    <row r="1580" spans="1:7" ht="15.6" x14ac:dyDescent="0.3">
      <c r="A1580" s="229" t="s">
        <v>129</v>
      </c>
      <c r="B1580" s="230">
        <v>2038</v>
      </c>
      <c r="C1580" s="229" t="s">
        <v>1745</v>
      </c>
      <c r="D1580" s="229">
        <v>0.95441947301793284</v>
      </c>
      <c r="E1580" s="229">
        <v>2.8814623889441532E-2</v>
      </c>
      <c r="F1580" s="250">
        <v>17</v>
      </c>
      <c r="G1580" s="251">
        <f>(SUM(E1580:E1592)+F1580*E1592)</f>
        <v>0.84775765366675926</v>
      </c>
    </row>
    <row r="1581" spans="1:7" ht="15.6" x14ac:dyDescent="0.3">
      <c r="A1581" s="229" t="s">
        <v>129</v>
      </c>
      <c r="B1581" s="230">
        <v>2039</v>
      </c>
      <c r="C1581" s="229" t="s">
        <v>1746</v>
      </c>
      <c r="D1581" s="229">
        <v>0.95381476604733162</v>
      </c>
      <c r="E1581" s="229">
        <v>2.8693879108452929E-2</v>
      </c>
      <c r="F1581" s="250">
        <v>18</v>
      </c>
      <c r="G1581" s="251">
        <f>(SUM(E1581:E1592)+F1581*E1592)</f>
        <v>0.84710066422176822</v>
      </c>
    </row>
    <row r="1582" spans="1:7" ht="15.6" x14ac:dyDescent="0.3">
      <c r="A1582" s="229" t="s">
        <v>129</v>
      </c>
      <c r="B1582" s="230">
        <v>2040</v>
      </c>
      <c r="C1582" s="229" t="s">
        <v>1747</v>
      </c>
      <c r="D1582" s="229">
        <v>0.95330918395331121</v>
      </c>
      <c r="E1582" s="229">
        <v>2.8593305484289667E-2</v>
      </c>
      <c r="F1582" s="250">
        <v>19</v>
      </c>
      <c r="G1582" s="251">
        <f>(SUM(E1582:E1592)+F1582*E1592)</f>
        <v>0.84656441955776585</v>
      </c>
    </row>
    <row r="1583" spans="1:7" ht="15.6" x14ac:dyDescent="0.3">
      <c r="A1583" s="229" t="s">
        <v>129</v>
      </c>
      <c r="B1583" s="230">
        <v>2041</v>
      </c>
      <c r="C1583" s="229" t="s">
        <v>1748</v>
      </c>
      <c r="D1583" s="229">
        <v>0.95289351995094185</v>
      </c>
      <c r="E1583" s="229">
        <v>2.8510652342286807E-2</v>
      </c>
      <c r="F1583" s="250">
        <v>20</v>
      </c>
      <c r="G1583" s="251">
        <f>(SUM(E1583:E1592)+F1583*E1592)</f>
        <v>0.84612874851792674</v>
      </c>
    </row>
    <row r="1584" spans="1:7" ht="15.6" x14ac:dyDescent="0.3">
      <c r="A1584" s="229" t="s">
        <v>129</v>
      </c>
      <c r="B1584" s="230">
        <v>2042</v>
      </c>
      <c r="C1584" s="229" t="s">
        <v>1749</v>
      </c>
      <c r="D1584" s="229">
        <v>0.95255227714721924</v>
      </c>
      <c r="E1584" s="229">
        <v>2.8441966276611719E-2</v>
      </c>
      <c r="F1584" s="250">
        <v>21</v>
      </c>
      <c r="G1584" s="251">
        <f>(SUM(E1584:E1592)+F1584*E1592)</f>
        <v>0.84577573062009059</v>
      </c>
    </row>
    <row r="1585" spans="1:7" ht="15.6" x14ac:dyDescent="0.3">
      <c r="A1585" s="229" t="s">
        <v>129</v>
      </c>
      <c r="B1585" s="230">
        <v>2043</v>
      </c>
      <c r="C1585" s="229" t="s">
        <v>1750</v>
      </c>
      <c r="D1585" s="229">
        <v>0.952276691942887</v>
      </c>
      <c r="E1585" s="229">
        <v>2.8383114353425269E-2</v>
      </c>
      <c r="F1585" s="250">
        <v>22</v>
      </c>
      <c r="G1585" s="251">
        <f>(SUM(E1585:E1592)+F1585*E1592)</f>
        <v>0.84549139878792934</v>
      </c>
    </row>
    <row r="1586" spans="1:7" ht="15.6" x14ac:dyDescent="0.3">
      <c r="A1586" s="229" t="s">
        <v>129</v>
      </c>
      <c r="B1586" s="230">
        <v>2044</v>
      </c>
      <c r="C1586" s="229" t="s">
        <v>1751</v>
      </c>
      <c r="D1586" s="229">
        <v>0.95205417037881168</v>
      </c>
      <c r="E1586" s="229">
        <v>2.8334480498595844E-2</v>
      </c>
      <c r="F1586" s="250">
        <v>23</v>
      </c>
      <c r="G1586" s="251">
        <f>(SUM(E1586:E1592)+F1586*E1592)</f>
        <v>0.84526591887895464</v>
      </c>
    </row>
    <row r="1587" spans="1:7" ht="15.6" x14ac:dyDescent="0.3">
      <c r="A1587" s="229" t="s">
        <v>129</v>
      </c>
      <c r="B1587" s="230">
        <v>2045</v>
      </c>
      <c r="C1587" s="229" t="s">
        <v>1752</v>
      </c>
      <c r="D1587" s="229">
        <v>0.9518751428674902</v>
      </c>
      <c r="E1587" s="229">
        <v>2.8292465949212808E-2</v>
      </c>
      <c r="F1587" s="250">
        <v>24</v>
      </c>
      <c r="G1587" s="251">
        <f>(SUM(E1587:E1592)+F1587*E1592)</f>
        <v>0.84508907282480927</v>
      </c>
    </row>
    <row r="1588" spans="1:7" ht="15.6" x14ac:dyDescent="0.3">
      <c r="A1588" s="229" t="s">
        <v>129</v>
      </c>
      <c r="B1588" s="230">
        <v>2046</v>
      </c>
      <c r="C1588" s="229" t="s">
        <v>1753</v>
      </c>
      <c r="D1588" s="229">
        <v>0.95173201168557042</v>
      </c>
      <c r="E1588" s="229">
        <v>2.8256054893862747E-2</v>
      </c>
      <c r="F1588" s="250">
        <v>25</v>
      </c>
      <c r="G1588" s="251">
        <f>(SUM(E1588:E1592)+F1588*E1592)</f>
        <v>0.84495424132004704</v>
      </c>
    </row>
    <row r="1589" spans="1:7" ht="15.6" x14ac:dyDescent="0.3">
      <c r="A1589" s="229" t="s">
        <v>129</v>
      </c>
      <c r="B1589" s="230">
        <v>2047</v>
      </c>
      <c r="C1589" s="229" t="s">
        <v>1754</v>
      </c>
      <c r="D1589" s="229">
        <v>0.95161741978749093</v>
      </c>
      <c r="E1589" s="229">
        <v>2.82259257210896E-2</v>
      </c>
      <c r="F1589" s="250">
        <v>26</v>
      </c>
      <c r="G1589" s="251">
        <f>(SUM(E1589:E1592)+F1589*E1592)</f>
        <v>0.84485582087063471</v>
      </c>
    </row>
    <row r="1590" spans="1:7" ht="15.6" x14ac:dyDescent="0.3">
      <c r="A1590" s="229" t="s">
        <v>129</v>
      </c>
      <c r="B1590" s="230">
        <v>2048</v>
      </c>
      <c r="C1590" s="229" t="s">
        <v>1755</v>
      </c>
      <c r="D1590" s="229">
        <v>0.95152500437972631</v>
      </c>
      <c r="E1590" s="229">
        <v>2.8198035896673464E-2</v>
      </c>
      <c r="F1590" s="250">
        <v>27</v>
      </c>
      <c r="G1590" s="251">
        <f>(SUM(E1590:E1592)+F1590*E1592)</f>
        <v>0.84478752959399572</v>
      </c>
    </row>
    <row r="1591" spans="1:7" ht="15.6" x14ac:dyDescent="0.3">
      <c r="A1591" s="229" t="s">
        <v>129</v>
      </c>
      <c r="B1591" s="230">
        <v>2049</v>
      </c>
      <c r="C1591" s="229" t="s">
        <v>1756</v>
      </c>
      <c r="D1591" s="229">
        <v>0.95145007367359258</v>
      </c>
      <c r="E1591" s="229">
        <v>2.8175729252707334E-2</v>
      </c>
      <c r="F1591" s="250">
        <v>28</v>
      </c>
      <c r="G1591" s="251">
        <f>(SUM(E1591:E1592)+F1591*E1592)</f>
        <v>0.84474712814177289</v>
      </c>
    </row>
    <row r="1592" spans="1:7" ht="15.6" x14ac:dyDescent="0.3">
      <c r="A1592" s="229" t="s">
        <v>129</v>
      </c>
      <c r="B1592" s="230">
        <v>2050</v>
      </c>
      <c r="C1592" s="229" t="s">
        <v>1757</v>
      </c>
      <c r="D1592" s="229">
        <v>0.95138986881552146</v>
      </c>
      <c r="E1592" s="229">
        <v>2.8157634444450533E-2</v>
      </c>
      <c r="F1592" s="250">
        <v>29</v>
      </c>
      <c r="G1592" s="251">
        <f>(SUM(E1592:E1592)+F1592*E1592)</f>
        <v>0.84472903333351601</v>
      </c>
    </row>
    <row r="1593" spans="1:7" ht="15.6" x14ac:dyDescent="0.3">
      <c r="A1593" s="229" t="s">
        <v>130</v>
      </c>
      <c r="B1593" s="230">
        <v>2017</v>
      </c>
      <c r="C1593" s="229" t="s">
        <v>1758</v>
      </c>
      <c r="D1593" s="229">
        <v>0.99409919974863425</v>
      </c>
      <c r="E1593" s="229">
        <v>4.1863455778365692E-2</v>
      </c>
      <c r="F1593" s="252">
        <v>0</v>
      </c>
      <c r="G1593" s="251">
        <f>(SUM(E1593:E1622))</f>
        <v>0.96555220954733312</v>
      </c>
    </row>
    <row r="1594" spans="1:7" ht="15.6" x14ac:dyDescent="0.3">
      <c r="A1594" s="229" t="s">
        <v>130</v>
      </c>
      <c r="B1594" s="230">
        <v>2018</v>
      </c>
      <c r="C1594" s="229" t="s">
        <v>1759</v>
      </c>
      <c r="D1594" s="229">
        <v>0.99269395039298136</v>
      </c>
      <c r="E1594" s="229">
        <v>4.077607094665487E-2</v>
      </c>
      <c r="F1594" s="250">
        <v>0</v>
      </c>
      <c r="G1594" s="251">
        <f>(SUM(E1594:E1623))</f>
        <v>0.95220756608761903</v>
      </c>
    </row>
    <row r="1595" spans="1:7" ht="15.6" x14ac:dyDescent="0.3">
      <c r="A1595" s="229" t="s">
        <v>130</v>
      </c>
      <c r="B1595" s="230">
        <v>2019</v>
      </c>
      <c r="C1595" s="229" t="s">
        <v>1760</v>
      </c>
      <c r="D1595" s="229">
        <v>0.99123762533649518</v>
      </c>
      <c r="E1595" s="229">
        <v>3.9656575227566743E-2</v>
      </c>
      <c r="F1595" s="250">
        <v>0</v>
      </c>
      <c r="G1595" s="251">
        <f>(SUM(E1595:E1624))</f>
        <v>0.93993085257344955</v>
      </c>
    </row>
    <row r="1596" spans="1:7" ht="15.6" x14ac:dyDescent="0.3">
      <c r="A1596" s="229" t="s">
        <v>130</v>
      </c>
      <c r="B1596" s="230">
        <v>2020</v>
      </c>
      <c r="C1596" s="229" t="s">
        <v>1761</v>
      </c>
      <c r="D1596" s="229">
        <v>0.98935194449907482</v>
      </c>
      <c r="E1596" s="229">
        <v>3.8517335628009193E-2</v>
      </c>
      <c r="F1596" s="250">
        <v>0</v>
      </c>
      <c r="G1596" s="251">
        <f>(SUM(E1596:E1625))</f>
        <v>0.92875911783854537</v>
      </c>
    </row>
    <row r="1597" spans="1:7" ht="15.6" x14ac:dyDescent="0.3">
      <c r="A1597" s="229" t="s">
        <v>130</v>
      </c>
      <c r="B1597" s="230">
        <v>2021</v>
      </c>
      <c r="C1597" s="229" t="s">
        <v>1762</v>
      </c>
      <c r="D1597" s="229">
        <v>0.9869690164729904</v>
      </c>
      <c r="E1597" s="229">
        <v>3.7484302786418906E-2</v>
      </c>
      <c r="F1597" s="250">
        <v>0</v>
      </c>
      <c r="G1597" s="251">
        <f>(SUM(E1597:E1626))</f>
        <v>0.91871515351194399</v>
      </c>
    </row>
    <row r="1598" spans="1:7" ht="15.6" x14ac:dyDescent="0.3">
      <c r="A1598" s="229" t="s">
        <v>130</v>
      </c>
      <c r="B1598" s="230">
        <v>2022</v>
      </c>
      <c r="C1598" s="229" t="s">
        <v>1763</v>
      </c>
      <c r="D1598" s="229">
        <v>0.98408175228991679</v>
      </c>
      <c r="E1598" s="229">
        <v>3.6498989383812519E-2</v>
      </c>
      <c r="F1598" s="250">
        <v>1</v>
      </c>
      <c r="G1598" s="251">
        <f>(SUM(E1598:E1626)+F1598*E1626)</f>
        <v>0.90970422202693291</v>
      </c>
    </row>
    <row r="1599" spans="1:7" ht="15.6" x14ac:dyDescent="0.3">
      <c r="A1599" s="229" t="s">
        <v>130</v>
      </c>
      <c r="B1599" s="230">
        <v>2023</v>
      </c>
      <c r="C1599" s="229" t="s">
        <v>1764</v>
      </c>
      <c r="D1599" s="229">
        <v>0.98074905926163258</v>
      </c>
      <c r="E1599" s="229">
        <v>3.5580213578549305E-2</v>
      </c>
      <c r="F1599" s="250">
        <v>2</v>
      </c>
      <c r="G1599" s="251">
        <f>(SUM(E1599:E1626)+F1599*E1626)</f>
        <v>0.90167860394452815</v>
      </c>
    </row>
    <row r="1600" spans="1:7" ht="15.6" x14ac:dyDescent="0.3">
      <c r="A1600" s="229" t="s">
        <v>130</v>
      </c>
      <c r="B1600" s="230">
        <v>2024</v>
      </c>
      <c r="C1600" s="229" t="s">
        <v>1765</v>
      </c>
      <c r="D1600" s="229">
        <v>0.97699422064183583</v>
      </c>
      <c r="E1600" s="229">
        <v>3.4730728594840755E-2</v>
      </c>
      <c r="F1600" s="250">
        <v>3</v>
      </c>
      <c r="G1600" s="251">
        <f>(SUM(E1600:E1626)+F1600*E1626)</f>
        <v>0.8945717616673865</v>
      </c>
    </row>
    <row r="1601" spans="1:7" ht="15.6" x14ac:dyDescent="0.3">
      <c r="A1601" s="229" t="s">
        <v>130</v>
      </c>
      <c r="B1601" s="230">
        <v>2025</v>
      </c>
      <c r="C1601" s="229" t="s">
        <v>1766</v>
      </c>
      <c r="D1601" s="229">
        <v>0.9728391002282839</v>
      </c>
      <c r="E1601" s="229">
        <v>3.3944687717743505E-2</v>
      </c>
      <c r="F1601" s="250">
        <v>4</v>
      </c>
      <c r="G1601" s="251">
        <f>(SUM(E1601:E1626)+F1601*E1626)</f>
        <v>0.88831440437395359</v>
      </c>
    </row>
    <row r="1602" spans="1:7" ht="15.6" x14ac:dyDescent="0.3">
      <c r="A1602" s="229" t="s">
        <v>130</v>
      </c>
      <c r="B1602" s="230">
        <v>2026</v>
      </c>
      <c r="C1602" s="229" t="s">
        <v>1767</v>
      </c>
      <c r="D1602" s="229">
        <v>0.96958553503402622</v>
      </c>
      <c r="E1602" s="229">
        <v>3.3198447936101196E-2</v>
      </c>
      <c r="F1602" s="250">
        <v>5</v>
      </c>
      <c r="G1602" s="251">
        <f>(SUM(E1602:E1626)+F1602*E1626)</f>
        <v>0.88284308795761779</v>
      </c>
    </row>
    <row r="1603" spans="1:7" ht="15.6" x14ac:dyDescent="0.3">
      <c r="A1603" s="229" t="s">
        <v>130</v>
      </c>
      <c r="B1603" s="230">
        <v>2027</v>
      </c>
      <c r="C1603" s="229" t="s">
        <v>1768</v>
      </c>
      <c r="D1603" s="229">
        <v>0.96662654203487408</v>
      </c>
      <c r="E1603" s="229">
        <v>3.2523893139847021E-2</v>
      </c>
      <c r="F1603" s="250">
        <v>6</v>
      </c>
      <c r="G1603" s="251">
        <f>(SUM(E1603:E1626)+F1603*E1626)</f>
        <v>0.87811801132292455</v>
      </c>
    </row>
    <row r="1604" spans="1:7" ht="15.6" x14ac:dyDescent="0.3">
      <c r="A1604" s="229" t="s">
        <v>130</v>
      </c>
      <c r="B1604" s="230">
        <v>2028</v>
      </c>
      <c r="C1604" s="229" t="s">
        <v>1769</v>
      </c>
      <c r="D1604" s="229">
        <v>0.96393971929466182</v>
      </c>
      <c r="E1604" s="229">
        <v>3.1929776802469743E-2</v>
      </c>
      <c r="F1604" s="250">
        <v>7</v>
      </c>
      <c r="G1604" s="251">
        <f>(SUM(E1604:E1626)+F1604*E1626)</f>
        <v>0.87406748948448532</v>
      </c>
    </row>
    <row r="1605" spans="1:7" ht="15.6" x14ac:dyDescent="0.3">
      <c r="A1605" s="229" t="s">
        <v>130</v>
      </c>
      <c r="B1605" s="230">
        <v>2029</v>
      </c>
      <c r="C1605" s="229" t="s">
        <v>1770</v>
      </c>
      <c r="D1605" s="229">
        <v>0.96150828509510633</v>
      </c>
      <c r="E1605" s="229">
        <v>3.1403181878460251E-2</v>
      </c>
      <c r="F1605" s="250">
        <v>8</v>
      </c>
      <c r="G1605" s="251">
        <f>(SUM(E1605:E1626)+F1605*E1626)</f>
        <v>0.87061108398342335</v>
      </c>
    </row>
    <row r="1606" spans="1:7" ht="15.6" x14ac:dyDescent="0.3">
      <c r="A1606" s="229" t="s">
        <v>130</v>
      </c>
      <c r="B1606" s="230">
        <v>2030</v>
      </c>
      <c r="C1606" s="229" t="s">
        <v>1771</v>
      </c>
      <c r="D1606" s="229">
        <v>0.95931995233442369</v>
      </c>
      <c r="E1606" s="229">
        <v>3.0945941599411261E-2</v>
      </c>
      <c r="F1606" s="250">
        <v>9</v>
      </c>
      <c r="G1606" s="251">
        <f>(SUM(E1606:E1626)+F1606*E1626)</f>
        <v>0.8676812734063708</v>
      </c>
    </row>
    <row r="1607" spans="1:7" ht="15.6" x14ac:dyDescent="0.3">
      <c r="A1607" s="229" t="s">
        <v>130</v>
      </c>
      <c r="B1607" s="230">
        <v>2031</v>
      </c>
      <c r="C1607" s="229" t="s">
        <v>1772</v>
      </c>
      <c r="D1607" s="229">
        <v>0.95736277703962325</v>
      </c>
      <c r="E1607" s="229">
        <v>3.0545274919893527E-2</v>
      </c>
      <c r="F1607" s="250">
        <v>10</v>
      </c>
      <c r="G1607" s="251">
        <f>(SUM(E1607:E1626)+F1607*E1626)</f>
        <v>0.86520870310836728</v>
      </c>
    </row>
    <row r="1608" spans="1:7" ht="15.6" x14ac:dyDescent="0.3">
      <c r="A1608" s="229" t="s">
        <v>130</v>
      </c>
      <c r="B1608" s="230">
        <v>2032</v>
      </c>
      <c r="C1608" s="229" t="s">
        <v>1773</v>
      </c>
      <c r="D1608" s="229">
        <v>0.955623414173707</v>
      </c>
      <c r="E1608" s="229">
        <v>3.0199335368433548E-2</v>
      </c>
      <c r="F1608" s="250">
        <v>11</v>
      </c>
      <c r="G1608" s="251">
        <f>(SUM(E1608:E1626)+F1608*E1626)</f>
        <v>0.86313679948988153</v>
      </c>
    </row>
    <row r="1609" spans="1:7" ht="15.6" x14ac:dyDescent="0.3">
      <c r="A1609" s="229" t="s">
        <v>130</v>
      </c>
      <c r="B1609" s="230">
        <v>2033</v>
      </c>
      <c r="C1609" s="229" t="s">
        <v>1774</v>
      </c>
      <c r="D1609" s="229">
        <v>0.95408957756455348</v>
      </c>
      <c r="E1609" s="229">
        <v>2.9901407979203421E-2</v>
      </c>
      <c r="F1609" s="250">
        <v>12</v>
      </c>
      <c r="G1609" s="251">
        <f>(SUM(E1609:E1626)+F1609*E1626)</f>
        <v>0.86141083542285568</v>
      </c>
    </row>
    <row r="1610" spans="1:7" ht="15.6" x14ac:dyDescent="0.3">
      <c r="A1610" s="229" t="s">
        <v>130</v>
      </c>
      <c r="B1610" s="230">
        <v>2034</v>
      </c>
      <c r="C1610" s="229" t="s">
        <v>1775</v>
      </c>
      <c r="D1610" s="229">
        <v>0.95274650711347086</v>
      </c>
      <c r="E1610" s="229">
        <v>2.9646751722689817E-2</v>
      </c>
      <c r="F1610" s="250">
        <v>13</v>
      </c>
      <c r="G1610" s="251">
        <f>(SUM(E1610:E1626)+F1610*E1626)</f>
        <v>0.85998279874506012</v>
      </c>
    </row>
    <row r="1611" spans="1:7" ht="15.6" x14ac:dyDescent="0.3">
      <c r="A1611" s="229" t="s">
        <v>130</v>
      </c>
      <c r="B1611" s="230">
        <v>2035</v>
      </c>
      <c r="C1611" s="229" t="s">
        <v>1776</v>
      </c>
      <c r="D1611" s="229">
        <v>0.95158250526627308</v>
      </c>
      <c r="E1611" s="229">
        <v>2.9434700451386197E-2</v>
      </c>
      <c r="F1611" s="250">
        <v>14</v>
      </c>
      <c r="G1611" s="251">
        <f>(SUM(E1611:E1626)+F1611*E1626)</f>
        <v>0.85880941832377822</v>
      </c>
    </row>
    <row r="1612" spans="1:7" ht="15.6" x14ac:dyDescent="0.3">
      <c r="A1612" s="229" t="s">
        <v>130</v>
      </c>
      <c r="B1612" s="230">
        <v>2036</v>
      </c>
      <c r="C1612" s="229" t="s">
        <v>1777</v>
      </c>
      <c r="D1612" s="229">
        <v>0.95058110170342536</v>
      </c>
      <c r="E1612" s="229">
        <v>2.9254742745457724E-2</v>
      </c>
      <c r="F1612" s="250">
        <v>15</v>
      </c>
      <c r="G1612" s="251">
        <f>(SUM(E1612:E1626)+F1612*E1626)</f>
        <v>0.85784808917379973</v>
      </c>
    </row>
    <row r="1613" spans="1:7" ht="15.6" x14ac:dyDescent="0.3">
      <c r="A1613" s="229" t="s">
        <v>130</v>
      </c>
      <c r="B1613" s="230">
        <v>2037</v>
      </c>
      <c r="C1613" s="229" t="s">
        <v>1778</v>
      </c>
      <c r="D1613" s="229">
        <v>0.94972876475271717</v>
      </c>
      <c r="E1613" s="229">
        <v>2.9105895527454576E-2</v>
      </c>
      <c r="F1613" s="250">
        <v>16</v>
      </c>
      <c r="G1613" s="251">
        <f>(SUM(E1613:E1626)+F1613*E1626)</f>
        <v>0.85706671772974974</v>
      </c>
    </row>
    <row r="1614" spans="1:7" ht="15.6" x14ac:dyDescent="0.3">
      <c r="A1614" s="229" t="s">
        <v>130</v>
      </c>
      <c r="B1614" s="230">
        <v>2038</v>
      </c>
      <c r="C1614" s="229" t="s">
        <v>1779</v>
      </c>
      <c r="D1614" s="229">
        <v>0.94900823853442429</v>
      </c>
      <c r="E1614" s="229">
        <v>2.8982962361787289E-2</v>
      </c>
      <c r="F1614" s="250">
        <v>17</v>
      </c>
      <c r="G1614" s="251">
        <f>(SUM(E1614:E1626)+F1614*E1626)</f>
        <v>0.85643419350370309</v>
      </c>
    </row>
    <row r="1615" spans="1:7" ht="15.6" x14ac:dyDescent="0.3">
      <c r="A1615" s="229" t="s">
        <v>130</v>
      </c>
      <c r="B1615" s="230">
        <v>2039</v>
      </c>
      <c r="C1615" s="229" t="s">
        <v>1780</v>
      </c>
      <c r="D1615" s="229">
        <v>0.94840593865083145</v>
      </c>
      <c r="E1615" s="229">
        <v>2.8881325253293351E-2</v>
      </c>
      <c r="F1615" s="250">
        <v>18</v>
      </c>
      <c r="G1615" s="251">
        <f>(SUM(E1615:E1626)+F1615*E1626)</f>
        <v>0.85592460244332358</v>
      </c>
    </row>
    <row r="1616" spans="1:7" ht="15.6" x14ac:dyDescent="0.3">
      <c r="A1616" s="229" t="s">
        <v>130</v>
      </c>
      <c r="B1616" s="230">
        <v>2040</v>
      </c>
      <c r="C1616" s="229" t="s">
        <v>1781</v>
      </c>
      <c r="D1616" s="229">
        <v>0.94790711719458876</v>
      </c>
      <c r="E1616" s="229">
        <v>2.8798773804627576E-2</v>
      </c>
      <c r="F1616" s="250">
        <v>19</v>
      </c>
      <c r="G1616" s="251">
        <f>(SUM(E1616:E1626)+F1616*E1626)</f>
        <v>0.85551664849143794</v>
      </c>
    </row>
    <row r="1617" spans="1:7" ht="15.6" x14ac:dyDescent="0.3">
      <c r="A1617" s="229" t="s">
        <v>130</v>
      </c>
      <c r="B1617" s="230">
        <v>2041</v>
      </c>
      <c r="C1617" s="229" t="s">
        <v>1782</v>
      </c>
      <c r="D1617" s="229">
        <v>0.94749951564651458</v>
      </c>
      <c r="E1617" s="229">
        <v>2.8732438600388446E-2</v>
      </c>
      <c r="F1617" s="250">
        <v>20</v>
      </c>
      <c r="G1617" s="251">
        <f>(SUM(E1617:E1626)+F1617*E1626)</f>
        <v>0.85519124598821816</v>
      </c>
    </row>
    <row r="1618" spans="1:7" ht="15.6" x14ac:dyDescent="0.3">
      <c r="A1618" s="229" t="s">
        <v>130</v>
      </c>
      <c r="B1618" s="230">
        <v>2042</v>
      </c>
      <c r="C1618" s="229" t="s">
        <v>1783</v>
      </c>
      <c r="D1618" s="229">
        <v>0.9471668843901766</v>
      </c>
      <c r="E1618" s="229">
        <v>2.8679005832139889E-2</v>
      </c>
      <c r="F1618" s="250">
        <v>21</v>
      </c>
      <c r="G1618" s="251">
        <f>(SUM(E1618:E1626)+F1618*E1626)</f>
        <v>0.85493217868923754</v>
      </c>
    </row>
    <row r="1619" spans="1:7" ht="15.6" x14ac:dyDescent="0.3">
      <c r="A1619" s="229" t="s">
        <v>130</v>
      </c>
      <c r="B1619" s="230">
        <v>2043</v>
      </c>
      <c r="C1619" s="229" t="s">
        <v>1784</v>
      </c>
      <c r="D1619" s="229">
        <v>0.94689797230392747</v>
      </c>
      <c r="E1619" s="229">
        <v>2.8633238204442274E-2</v>
      </c>
      <c r="F1619" s="250">
        <v>22</v>
      </c>
      <c r="G1619" s="251">
        <f>(SUM(E1619:E1626)+F1619*E1626)</f>
        <v>0.85472654415850546</v>
      </c>
    </row>
    <row r="1620" spans="1:7" ht="15.6" x14ac:dyDescent="0.3">
      <c r="A1620" s="229" t="s">
        <v>130</v>
      </c>
      <c r="B1620" s="230">
        <v>2044</v>
      </c>
      <c r="C1620" s="229" t="s">
        <v>1785</v>
      </c>
      <c r="D1620" s="229">
        <v>0.94668181027045784</v>
      </c>
      <c r="E1620" s="229">
        <v>2.8596942029023853E-2</v>
      </c>
      <c r="F1620" s="250">
        <v>23</v>
      </c>
      <c r="G1620" s="251">
        <f>(SUM(E1620:E1626)+F1620*E1626)</f>
        <v>0.85456667725547086</v>
      </c>
    </row>
    <row r="1621" spans="1:7" ht="15.6" x14ac:dyDescent="0.3">
      <c r="A1621" s="229" t="s">
        <v>130</v>
      </c>
      <c r="B1621" s="230">
        <v>2045</v>
      </c>
      <c r="C1621" s="229" t="s">
        <v>1786</v>
      </c>
      <c r="D1621" s="229">
        <v>0.94650717482138202</v>
      </c>
      <c r="E1621" s="229">
        <v>2.8565924130907833E-2</v>
      </c>
      <c r="F1621" s="250">
        <v>24</v>
      </c>
      <c r="G1621" s="251">
        <f>(SUM(E1621:E1626)+F1621*E1626)</f>
        <v>0.85444310652785482</v>
      </c>
    </row>
    <row r="1622" spans="1:7" ht="15.6" x14ac:dyDescent="0.3">
      <c r="A1622" s="229" t="s">
        <v>130</v>
      </c>
      <c r="B1622" s="230">
        <v>2046</v>
      </c>
      <c r="C1622" s="229" t="s">
        <v>1787</v>
      </c>
      <c r="D1622" s="229">
        <v>0.94636738988964508</v>
      </c>
      <c r="E1622" s="229">
        <v>2.8539889617952677E-2</v>
      </c>
      <c r="F1622" s="250">
        <v>25</v>
      </c>
      <c r="G1622" s="251">
        <f>(SUM(E1622:E1626)+F1622*E1626)</f>
        <v>0.85435055369835489</v>
      </c>
    </row>
    <row r="1623" spans="1:7" ht="15.6" x14ac:dyDescent="0.3">
      <c r="A1623" s="229" t="s">
        <v>130</v>
      </c>
      <c r="B1623" s="230">
        <v>2047</v>
      </c>
      <c r="C1623" s="229" t="s">
        <v>1788</v>
      </c>
      <c r="D1623" s="229">
        <v>0.94625451263435556</v>
      </c>
      <c r="E1623" s="229">
        <v>2.8518812318651693E-2</v>
      </c>
      <c r="F1623" s="250">
        <v>26</v>
      </c>
      <c r="G1623" s="251">
        <f>(SUM(E1623:E1626)+F1623*E1626)</f>
        <v>0.85428403538180997</v>
      </c>
    </row>
    <row r="1624" spans="1:7" ht="15.6" x14ac:dyDescent="0.3">
      <c r="A1624" s="229" t="s">
        <v>130</v>
      </c>
      <c r="B1624" s="230">
        <v>2048</v>
      </c>
      <c r="C1624" s="229" t="s">
        <v>1789</v>
      </c>
      <c r="D1624" s="229">
        <v>0.94616309077876859</v>
      </c>
      <c r="E1624" s="229">
        <v>2.8499357432485311E-2</v>
      </c>
      <c r="F1624" s="250">
        <v>27</v>
      </c>
      <c r="G1624" s="251">
        <f>(SUM(E1624:E1626)+F1624*E1626)</f>
        <v>0.85423859436456606</v>
      </c>
    </row>
    <row r="1625" spans="1:7" ht="15.6" x14ac:dyDescent="0.3">
      <c r="A1625" s="229" t="s">
        <v>130</v>
      </c>
      <c r="B1625" s="230">
        <v>2049</v>
      </c>
      <c r="C1625" s="229" t="s">
        <v>1790</v>
      </c>
      <c r="D1625" s="229">
        <v>0.94608798379275394</v>
      </c>
      <c r="E1625" s="229">
        <v>2.8484840492662492E-2</v>
      </c>
      <c r="F1625" s="250">
        <v>28</v>
      </c>
      <c r="G1625" s="251">
        <f>(SUM(E1625:E1626)+F1625*E1626)</f>
        <v>0.85421260823348866</v>
      </c>
    </row>
    <row r="1626" spans="1:7" ht="15.6" x14ac:dyDescent="0.3">
      <c r="A1626" s="229" t="s">
        <v>130</v>
      </c>
      <c r="B1626" s="230">
        <v>2050</v>
      </c>
      <c r="C1626" s="229" t="s">
        <v>1791</v>
      </c>
      <c r="D1626" s="229">
        <v>0.94602715216446687</v>
      </c>
      <c r="E1626" s="229">
        <v>2.8473371301407795E-2</v>
      </c>
      <c r="F1626" s="250">
        <v>29</v>
      </c>
      <c r="G1626" s="251">
        <f>(SUM(E1626:E1626)+F1626*E1626)</f>
        <v>0.85420113904223383</v>
      </c>
    </row>
    <row r="1627" spans="1:7" ht="15.6" x14ac:dyDescent="0.3">
      <c r="A1627" s="229" t="s">
        <v>131</v>
      </c>
      <c r="B1627" s="230">
        <v>2017</v>
      </c>
      <c r="C1627" s="229" t="s">
        <v>1792</v>
      </c>
      <c r="D1627" s="229">
        <v>0.99409919974844818</v>
      </c>
      <c r="E1627" s="229">
        <v>4.1863455776178157E-2</v>
      </c>
      <c r="F1627" s="252">
        <v>0</v>
      </c>
      <c r="G1627" s="251">
        <f>(SUM(E1627:E1656))</f>
        <v>0.96555220954541821</v>
      </c>
    </row>
    <row r="1628" spans="1:7" ht="15.6" x14ac:dyDescent="0.3">
      <c r="A1628" s="229" t="s">
        <v>131</v>
      </c>
      <c r="B1628" s="230">
        <v>2018</v>
      </c>
      <c r="C1628" s="229" t="s">
        <v>1793</v>
      </c>
      <c r="D1628" s="229">
        <v>0.9926939503937755</v>
      </c>
      <c r="E1628" s="229">
        <v>4.0776070944582792E-2</v>
      </c>
      <c r="F1628" s="250">
        <v>0</v>
      </c>
      <c r="G1628" s="251">
        <f>(SUM(E1628:E1657))</f>
        <v>0.95220756609045953</v>
      </c>
    </row>
    <row r="1629" spans="1:7" ht="15.6" x14ac:dyDescent="0.3">
      <c r="A1629" s="229" t="s">
        <v>131</v>
      </c>
      <c r="B1629" s="230">
        <v>2019</v>
      </c>
      <c r="C1629" s="229" t="s">
        <v>1794</v>
      </c>
      <c r="D1629" s="229">
        <v>0.99123762533672743</v>
      </c>
      <c r="E1629" s="229">
        <v>3.9656575225744221E-2</v>
      </c>
      <c r="F1629" s="250">
        <v>0</v>
      </c>
      <c r="G1629" s="251">
        <f>(SUM(E1629:E1658))</f>
        <v>0.93993085257882525</v>
      </c>
    </row>
    <row r="1630" spans="1:7" ht="15.6" x14ac:dyDescent="0.3">
      <c r="A1630" s="229" t="s">
        <v>131</v>
      </c>
      <c r="B1630" s="230">
        <v>2020</v>
      </c>
      <c r="C1630" s="229" t="s">
        <v>1795</v>
      </c>
      <c r="D1630" s="229">
        <v>0.98935194449882613</v>
      </c>
      <c r="E1630" s="229">
        <v>3.8517335630256479E-2</v>
      </c>
      <c r="F1630" s="250">
        <v>0</v>
      </c>
      <c r="G1630" s="251">
        <f>(SUM(E1630:E1659))</f>
        <v>0.92875911784386567</v>
      </c>
    </row>
    <row r="1631" spans="1:7" ht="15.6" x14ac:dyDescent="0.3">
      <c r="A1631" s="229" t="s">
        <v>131</v>
      </c>
      <c r="B1631" s="230">
        <v>2021</v>
      </c>
      <c r="C1631" s="229" t="s">
        <v>1796</v>
      </c>
      <c r="D1631" s="229">
        <v>0.98696901647087665</v>
      </c>
      <c r="E1631" s="229">
        <v>3.7484302786607263E-2</v>
      </c>
      <c r="F1631" s="250">
        <v>0</v>
      </c>
      <c r="G1631" s="251">
        <f>(SUM(E1631:E1660))</f>
        <v>0.91871515351476096</v>
      </c>
    </row>
    <row r="1632" spans="1:7" ht="15.6" x14ac:dyDescent="0.3">
      <c r="A1632" s="229" t="s">
        <v>131</v>
      </c>
      <c r="B1632" s="230">
        <v>2022</v>
      </c>
      <c r="C1632" s="229" t="s">
        <v>1797</v>
      </c>
      <c r="D1632" s="229">
        <v>0.98408175228654449</v>
      </c>
      <c r="E1632" s="229">
        <v>3.6498989385267869E-2</v>
      </c>
      <c r="F1632" s="250">
        <v>1</v>
      </c>
      <c r="G1632" s="251">
        <f>(SUM(E1632:E1660)+F1632*E1660)</f>
        <v>0.90970422202930545</v>
      </c>
    </row>
    <row r="1633" spans="1:7" ht="15.6" x14ac:dyDescent="0.3">
      <c r="A1633" s="229" t="s">
        <v>131</v>
      </c>
      <c r="B1633" s="230">
        <v>2023</v>
      </c>
      <c r="C1633" s="229" t="s">
        <v>1798</v>
      </c>
      <c r="D1633" s="229">
        <v>0.98074905926184031</v>
      </c>
      <c r="E1633" s="229">
        <v>3.5580213575819981E-2</v>
      </c>
      <c r="F1633" s="250">
        <v>2</v>
      </c>
      <c r="G1633" s="251">
        <f>(SUM(E1633:E1660)+F1633*E1660)</f>
        <v>0.90167860394518928</v>
      </c>
    </row>
    <row r="1634" spans="1:7" ht="15.6" x14ac:dyDescent="0.3">
      <c r="A1634" s="229" t="s">
        <v>131</v>
      </c>
      <c r="B1634" s="230">
        <v>2024</v>
      </c>
      <c r="C1634" s="229" t="s">
        <v>1799</v>
      </c>
      <c r="D1634" s="229">
        <v>0.97699422064070551</v>
      </c>
      <c r="E1634" s="229">
        <v>3.4730728597240343E-2</v>
      </c>
      <c r="F1634" s="250">
        <v>3</v>
      </c>
      <c r="G1634" s="251">
        <f>(SUM(E1634:E1660)+F1634*E1660)</f>
        <v>0.89457176167052099</v>
      </c>
    </row>
    <row r="1635" spans="1:7" ht="15.6" x14ac:dyDescent="0.3">
      <c r="A1635" s="229" t="s">
        <v>131</v>
      </c>
      <c r="B1635" s="230">
        <v>2025</v>
      </c>
      <c r="C1635" s="229" t="s">
        <v>1800</v>
      </c>
      <c r="D1635" s="229">
        <v>0.97283910022744002</v>
      </c>
      <c r="E1635" s="229">
        <v>3.3944687719054442E-2</v>
      </c>
      <c r="F1635" s="250">
        <v>4</v>
      </c>
      <c r="G1635" s="251">
        <f>(SUM(E1635:E1660)+F1635*E1660)</f>
        <v>0.88831440437443243</v>
      </c>
    </row>
    <row r="1636" spans="1:7" ht="15.6" x14ac:dyDescent="0.3">
      <c r="A1636" s="229" t="s">
        <v>131</v>
      </c>
      <c r="B1636" s="230">
        <v>2026</v>
      </c>
      <c r="C1636" s="229" t="s">
        <v>1801</v>
      </c>
      <c r="D1636" s="229">
        <v>0.96958553503532918</v>
      </c>
      <c r="E1636" s="229">
        <v>3.3198447931759752E-2</v>
      </c>
      <c r="F1636" s="250">
        <v>5</v>
      </c>
      <c r="G1636" s="251">
        <f>(SUM(E1636:E1660)+F1636*E1660)</f>
        <v>0.88284308795652977</v>
      </c>
    </row>
    <row r="1637" spans="1:7" ht="15.6" x14ac:dyDescent="0.3">
      <c r="A1637" s="229" t="s">
        <v>131</v>
      </c>
      <c r="B1637" s="230">
        <v>2027</v>
      </c>
      <c r="C1637" s="229" t="s">
        <v>1802</v>
      </c>
      <c r="D1637" s="229">
        <v>0.96662654203906684</v>
      </c>
      <c r="E1637" s="229">
        <v>3.2523893140447187E-2</v>
      </c>
      <c r="F1637" s="250">
        <v>6</v>
      </c>
      <c r="G1637" s="251">
        <f>(SUM(E1637:E1660)+F1637*E1660)</f>
        <v>0.87811801132592182</v>
      </c>
    </row>
    <row r="1638" spans="1:7" ht="15.6" x14ac:dyDescent="0.3">
      <c r="A1638" s="229" t="s">
        <v>131</v>
      </c>
      <c r="B1638" s="230">
        <v>2028</v>
      </c>
      <c r="C1638" s="229" t="s">
        <v>1803</v>
      </c>
      <c r="D1638" s="229">
        <v>0.96393971929409417</v>
      </c>
      <c r="E1638" s="229">
        <v>3.1929776805398581E-2</v>
      </c>
      <c r="F1638" s="250">
        <v>7</v>
      </c>
      <c r="G1638" s="251">
        <f>(SUM(E1638:E1660)+F1638*E1660)</f>
        <v>0.87406748948662649</v>
      </c>
    </row>
    <row r="1639" spans="1:7" ht="15.6" x14ac:dyDescent="0.3">
      <c r="A1639" s="229" t="s">
        <v>131</v>
      </c>
      <c r="B1639" s="230">
        <v>2029</v>
      </c>
      <c r="C1639" s="229" t="s">
        <v>1804</v>
      </c>
      <c r="D1639" s="229">
        <v>0.96150828509329289</v>
      </c>
      <c r="E1639" s="229">
        <v>3.1403181879058113E-2</v>
      </c>
      <c r="F1639" s="250">
        <v>8</v>
      </c>
      <c r="G1639" s="251">
        <f>(SUM(E1639:E1660)+F1639*E1660)</f>
        <v>0.87061108398237952</v>
      </c>
    </row>
    <row r="1640" spans="1:7" ht="15.6" x14ac:dyDescent="0.3">
      <c r="A1640" s="229" t="s">
        <v>131</v>
      </c>
      <c r="B1640" s="230">
        <v>2030</v>
      </c>
      <c r="C1640" s="229" t="s">
        <v>1805</v>
      </c>
      <c r="D1640" s="229">
        <v>0.95931995233107215</v>
      </c>
      <c r="E1640" s="229">
        <v>3.0945941599477087E-2</v>
      </c>
      <c r="F1640" s="250">
        <v>9</v>
      </c>
      <c r="G1640" s="251">
        <f>(SUM(E1640:E1660)+F1640*E1660)</f>
        <v>0.86768127340447321</v>
      </c>
    </row>
    <row r="1641" spans="1:7" ht="15.6" x14ac:dyDescent="0.3">
      <c r="A1641" s="229" t="s">
        <v>131</v>
      </c>
      <c r="B1641" s="230">
        <v>2031</v>
      </c>
      <c r="C1641" s="229" t="s">
        <v>1806</v>
      </c>
      <c r="D1641" s="229">
        <v>0.95736277703473704</v>
      </c>
      <c r="E1641" s="229">
        <v>3.0545274920241575E-2</v>
      </c>
      <c r="F1641" s="250">
        <v>10</v>
      </c>
      <c r="G1641" s="251">
        <f>(SUM(E1641:E1660)+F1641*E1660)</f>
        <v>0.86520870310614773</v>
      </c>
    </row>
    <row r="1642" spans="1:7" ht="15.6" x14ac:dyDescent="0.3">
      <c r="A1642" s="229" t="s">
        <v>131</v>
      </c>
      <c r="B1642" s="230">
        <v>2032</v>
      </c>
      <c r="C1642" s="229" t="s">
        <v>1807</v>
      </c>
      <c r="D1642" s="229">
        <v>0.95562341417280083</v>
      </c>
      <c r="E1642" s="229">
        <v>3.0199335369163461E-2</v>
      </c>
      <c r="F1642" s="250">
        <v>11</v>
      </c>
      <c r="G1642" s="251">
        <f>(SUM(E1642:E1660)+F1642*E1660)</f>
        <v>0.86313679948705802</v>
      </c>
    </row>
    <row r="1643" spans="1:7" ht="15.6" x14ac:dyDescent="0.3">
      <c r="A1643" s="229" t="s">
        <v>131</v>
      </c>
      <c r="B1643" s="230">
        <v>2033</v>
      </c>
      <c r="C1643" s="229" t="s">
        <v>1808</v>
      </c>
      <c r="D1643" s="229">
        <v>0.95408957756234114</v>
      </c>
      <c r="E1643" s="229">
        <v>2.9901407979322454E-2</v>
      </c>
      <c r="F1643" s="250">
        <v>12</v>
      </c>
      <c r="G1643" s="251">
        <f>(SUM(E1643:E1660)+F1643*E1660)</f>
        <v>0.86141083541904617</v>
      </c>
    </row>
    <row r="1644" spans="1:7" ht="15.6" x14ac:dyDescent="0.3">
      <c r="A1644" s="229" t="s">
        <v>131</v>
      </c>
      <c r="B1644" s="230">
        <v>2034</v>
      </c>
      <c r="C1644" s="229" t="s">
        <v>1809</v>
      </c>
      <c r="D1644" s="229">
        <v>0.95274650711810038</v>
      </c>
      <c r="E1644" s="229">
        <v>2.9646751722451705E-2</v>
      </c>
      <c r="F1644" s="250">
        <v>13</v>
      </c>
      <c r="G1644" s="251">
        <f>(SUM(E1644:E1660)+F1644*E1660)</f>
        <v>0.85998279874087546</v>
      </c>
    </row>
    <row r="1645" spans="1:7" ht="15.6" x14ac:dyDescent="0.3">
      <c r="A1645" s="229" t="s">
        <v>131</v>
      </c>
      <c r="B1645" s="230">
        <v>2035</v>
      </c>
      <c r="C1645" s="229" t="s">
        <v>1810</v>
      </c>
      <c r="D1645" s="229">
        <v>0.95158250526798771</v>
      </c>
      <c r="E1645" s="229">
        <v>2.943470044984017E-2</v>
      </c>
      <c r="F1645" s="250">
        <v>14</v>
      </c>
      <c r="G1645" s="251">
        <f>(SUM(E1645:E1660)+F1645*E1660)</f>
        <v>0.85880941831957558</v>
      </c>
    </row>
    <row r="1646" spans="1:7" ht="15.6" x14ac:dyDescent="0.3">
      <c r="A1646" s="229" t="s">
        <v>131</v>
      </c>
      <c r="B1646" s="230">
        <v>2036</v>
      </c>
      <c r="C1646" s="229" t="s">
        <v>1811</v>
      </c>
      <c r="D1646" s="229">
        <v>0.95058110170267773</v>
      </c>
      <c r="E1646" s="229">
        <v>2.9254742744810391E-2</v>
      </c>
      <c r="F1646" s="250">
        <v>15</v>
      </c>
      <c r="G1646" s="251">
        <f>(SUM(E1646:E1660)+F1646*E1660)</f>
        <v>0.85784808917088717</v>
      </c>
    </row>
    <row r="1647" spans="1:7" ht="15.6" x14ac:dyDescent="0.3">
      <c r="A1647" s="229" t="s">
        <v>131</v>
      </c>
      <c r="B1647" s="230">
        <v>2037</v>
      </c>
      <c r="C1647" s="229" t="s">
        <v>1812</v>
      </c>
      <c r="D1647" s="229">
        <v>0.94972876474946188</v>
      </c>
      <c r="E1647" s="229">
        <v>2.9105895526610154E-2</v>
      </c>
      <c r="F1647" s="250">
        <v>16</v>
      </c>
      <c r="G1647" s="251">
        <f>(SUM(E1647:E1660)+F1647*E1660)</f>
        <v>0.85706671772722864</v>
      </c>
    </row>
    <row r="1648" spans="1:7" ht="15.6" x14ac:dyDescent="0.3">
      <c r="A1648" s="229" t="s">
        <v>131</v>
      </c>
      <c r="B1648" s="230">
        <v>2038</v>
      </c>
      <c r="C1648" s="229" t="s">
        <v>1813</v>
      </c>
      <c r="D1648" s="229">
        <v>0.94900823853470517</v>
      </c>
      <c r="E1648" s="229">
        <v>2.8982962362151737E-2</v>
      </c>
      <c r="F1648" s="250">
        <v>17</v>
      </c>
      <c r="G1648" s="251">
        <f>(SUM(E1648:E1660)+F1648*E1660)</f>
        <v>0.85643419350177008</v>
      </c>
    </row>
    <row r="1649" spans="1:7" ht="15.6" x14ac:dyDescent="0.3">
      <c r="A1649" s="229" t="s">
        <v>131</v>
      </c>
      <c r="B1649" s="230">
        <v>2039</v>
      </c>
      <c r="C1649" s="229" t="s">
        <v>1814</v>
      </c>
      <c r="D1649" s="229">
        <v>0.94840593864459566</v>
      </c>
      <c r="E1649" s="229">
        <v>2.8881325255108409E-2</v>
      </c>
      <c r="F1649" s="250">
        <v>18</v>
      </c>
      <c r="G1649" s="251">
        <f>(SUM(E1649:E1660)+F1649*E1660)</f>
        <v>0.85592460244077007</v>
      </c>
    </row>
    <row r="1650" spans="1:7" ht="15.6" x14ac:dyDescent="0.3">
      <c r="A1650" s="229" t="s">
        <v>131</v>
      </c>
      <c r="B1650" s="230">
        <v>2040</v>
      </c>
      <c r="C1650" s="229" t="s">
        <v>1815</v>
      </c>
      <c r="D1650" s="229">
        <v>0.94790711720221277</v>
      </c>
      <c r="E1650" s="229">
        <v>2.8798773802030862E-2</v>
      </c>
      <c r="F1650" s="250">
        <v>19</v>
      </c>
      <c r="G1650" s="251">
        <f>(SUM(E1650:E1660)+F1650*E1660)</f>
        <v>0.85551664848681352</v>
      </c>
    </row>
    <row r="1651" spans="1:7" ht="15.6" x14ac:dyDescent="0.3">
      <c r="A1651" s="229" t="s">
        <v>131</v>
      </c>
      <c r="B1651" s="230">
        <v>2041</v>
      </c>
      <c r="C1651" s="229" t="s">
        <v>1816</v>
      </c>
      <c r="D1651" s="229">
        <v>0.9474995156412146</v>
      </c>
      <c r="E1651" s="229">
        <v>2.8732438602061351E-2</v>
      </c>
      <c r="F1651" s="250">
        <v>20</v>
      </c>
      <c r="G1651" s="251">
        <f>(SUM(E1651:E1660)+F1651*E1660)</f>
        <v>0.85519124598593432</v>
      </c>
    </row>
    <row r="1652" spans="1:7" ht="15.6" x14ac:dyDescent="0.3">
      <c r="A1652" s="229" t="s">
        <v>131</v>
      </c>
      <c r="B1652" s="230">
        <v>2042</v>
      </c>
      <c r="C1652" s="229" t="s">
        <v>1817</v>
      </c>
      <c r="D1652" s="229">
        <v>0.94716688438330077</v>
      </c>
      <c r="E1652" s="229">
        <v>2.8679005834620425E-2</v>
      </c>
      <c r="F1652" s="250">
        <v>21</v>
      </c>
      <c r="G1652" s="251">
        <f>(SUM(E1652:E1660)+F1652*E1660)</f>
        <v>0.8549321786850248</v>
      </c>
    </row>
    <row r="1653" spans="1:7" ht="15.6" x14ac:dyDescent="0.3">
      <c r="A1653" s="229" t="s">
        <v>131</v>
      </c>
      <c r="B1653" s="230">
        <v>2043</v>
      </c>
      <c r="C1653" s="229" t="s">
        <v>1818</v>
      </c>
      <c r="D1653" s="229">
        <v>0.94689797230447936</v>
      </c>
      <c r="E1653" s="229">
        <v>2.8633238202646596E-2</v>
      </c>
      <c r="F1653" s="250">
        <v>22</v>
      </c>
      <c r="G1653" s="251">
        <f>(SUM(E1653:E1660)+F1653*E1660)</f>
        <v>0.85472654415155613</v>
      </c>
    </row>
    <row r="1654" spans="1:7" ht="15.6" x14ac:dyDescent="0.3">
      <c r="A1654" s="229" t="s">
        <v>131</v>
      </c>
      <c r="B1654" s="230">
        <v>2044</v>
      </c>
      <c r="C1654" s="229" t="s">
        <v>1819</v>
      </c>
      <c r="D1654" s="229">
        <v>0.94668181027365927</v>
      </c>
      <c r="E1654" s="229">
        <v>2.8596942029570981E-2</v>
      </c>
      <c r="F1654" s="250">
        <v>23</v>
      </c>
      <c r="G1654" s="251">
        <f>(SUM(E1654:E1660)+F1654*E1660)</f>
        <v>0.8545666772500613</v>
      </c>
    </row>
    <row r="1655" spans="1:7" ht="15.6" x14ac:dyDescent="0.3">
      <c r="A1655" s="229" t="s">
        <v>131</v>
      </c>
      <c r="B1655" s="230">
        <v>2045</v>
      </c>
      <c r="C1655" s="229" t="s">
        <v>1820</v>
      </c>
      <c r="D1655" s="229">
        <v>0.94650717481680879</v>
      </c>
      <c r="E1655" s="229">
        <v>2.8565924131459936E-2</v>
      </c>
      <c r="F1655" s="250">
        <v>24</v>
      </c>
      <c r="G1655" s="251">
        <f>(SUM(E1655:E1660)+F1655*E1660)</f>
        <v>0.85444310652164202</v>
      </c>
    </row>
    <row r="1656" spans="1:7" ht="15.6" x14ac:dyDescent="0.3">
      <c r="A1656" s="229" t="s">
        <v>131</v>
      </c>
      <c r="B1656" s="230">
        <v>2046</v>
      </c>
      <c r="C1656" s="229" t="s">
        <v>1821</v>
      </c>
      <c r="D1656" s="229">
        <v>0.94636738989397229</v>
      </c>
      <c r="E1656" s="229">
        <v>2.8539889616435599E-2</v>
      </c>
      <c r="F1656" s="250">
        <v>25</v>
      </c>
      <c r="G1656" s="251">
        <f>(SUM(E1656:E1660)+F1656*E1660)</f>
        <v>0.85435055369133395</v>
      </c>
    </row>
    <row r="1657" spans="1:7" ht="15.6" x14ac:dyDescent="0.3">
      <c r="A1657" s="229" t="s">
        <v>131</v>
      </c>
      <c r="B1657" s="230">
        <v>2047</v>
      </c>
      <c r="C1657" s="229" t="s">
        <v>1822</v>
      </c>
      <c r="D1657" s="229">
        <v>0.94625451262943328</v>
      </c>
      <c r="E1657" s="229">
        <v>2.8518812321219496E-2</v>
      </c>
      <c r="F1657" s="250">
        <v>26</v>
      </c>
      <c r="G1657" s="251">
        <f>(SUM(E1657:E1660)+F1657*E1660)</f>
        <v>0.85428403537605002</v>
      </c>
    </row>
    <row r="1658" spans="1:7" ht="15.6" x14ac:dyDescent="0.3">
      <c r="A1658" s="229" t="s">
        <v>131</v>
      </c>
      <c r="B1658" s="230">
        <v>2048</v>
      </c>
      <c r="C1658" s="229" t="s">
        <v>1823</v>
      </c>
      <c r="D1658" s="229">
        <v>0.94616309077485772</v>
      </c>
      <c r="E1658" s="229">
        <v>2.8499357432948486E-2</v>
      </c>
      <c r="F1658" s="250">
        <v>27</v>
      </c>
      <c r="G1658" s="251">
        <f>(SUM(E1658:E1660)+F1658*E1660)</f>
        <v>0.85423859435598226</v>
      </c>
    </row>
    <row r="1659" spans="1:7" ht="15.6" x14ac:dyDescent="0.3">
      <c r="A1659" s="229" t="s">
        <v>131</v>
      </c>
      <c r="B1659" s="230">
        <v>2049</v>
      </c>
      <c r="C1659" s="229" t="s">
        <v>1824</v>
      </c>
      <c r="D1659" s="229">
        <v>0.946087983793792</v>
      </c>
      <c r="E1659" s="229">
        <v>2.8484840490784716E-2</v>
      </c>
      <c r="F1659" s="250">
        <v>28</v>
      </c>
      <c r="G1659" s="251">
        <f>(SUM(E1659:E1660)+F1659*E1660)</f>
        <v>0.85421260822418565</v>
      </c>
    </row>
    <row r="1660" spans="1:7" ht="15.6" x14ac:dyDescent="0.3">
      <c r="A1660" s="229" t="s">
        <v>131</v>
      </c>
      <c r="B1660" s="230">
        <v>2050</v>
      </c>
      <c r="C1660" s="229" t="s">
        <v>1825</v>
      </c>
      <c r="D1660" s="229">
        <v>0.94602715216447542</v>
      </c>
      <c r="E1660" s="229">
        <v>2.8473371301151754E-2</v>
      </c>
      <c r="F1660" s="250">
        <v>29</v>
      </c>
      <c r="G1660" s="251">
        <f>(SUM(E1660:E1660)+F1660*E1660)</f>
        <v>0.85420113903455264</v>
      </c>
    </row>
    <row r="1661" spans="1:7" ht="15.6" x14ac:dyDescent="0.3">
      <c r="A1661" s="229" t="s">
        <v>132</v>
      </c>
      <c r="B1661" s="230">
        <v>2017</v>
      </c>
      <c r="C1661" s="229" t="s">
        <v>1826</v>
      </c>
      <c r="D1661" s="229">
        <v>0.98828674164989283</v>
      </c>
      <c r="E1661" s="229">
        <v>4.0469408850819399E-2</v>
      </c>
      <c r="F1661" s="252">
        <v>0</v>
      </c>
      <c r="G1661" s="251">
        <f>(SUM(E1661:E1690))</f>
        <v>0.9434497155164423</v>
      </c>
    </row>
    <row r="1662" spans="1:7" ht="15.6" x14ac:dyDescent="0.3">
      <c r="A1662" s="229" t="s">
        <v>132</v>
      </c>
      <c r="B1662" s="230">
        <v>2018</v>
      </c>
      <c r="C1662" s="229" t="s">
        <v>1827</v>
      </c>
      <c r="D1662" s="229">
        <v>0.98701220542379164</v>
      </c>
      <c r="E1662" s="229">
        <v>3.9474615691288788E-2</v>
      </c>
      <c r="F1662" s="250">
        <v>0</v>
      </c>
      <c r="G1662" s="251">
        <f>(SUM(E1662:E1691))</f>
        <v>0.93092077475355761</v>
      </c>
    </row>
    <row r="1663" spans="1:7" ht="15.6" x14ac:dyDescent="0.3">
      <c r="A1663" s="229" t="s">
        <v>132</v>
      </c>
      <c r="B1663" s="230">
        <v>2019</v>
      </c>
      <c r="C1663" s="229" t="s">
        <v>1828</v>
      </c>
      <c r="D1663" s="229">
        <v>0.98575188994752805</v>
      </c>
      <c r="E1663" s="229">
        <v>3.8445634140041034E-2</v>
      </c>
      <c r="F1663" s="250">
        <v>0</v>
      </c>
      <c r="G1663" s="251">
        <f>(SUM(E1663:E1692))</f>
        <v>0.91936828379324098</v>
      </c>
    </row>
    <row r="1664" spans="1:7" ht="15.6" x14ac:dyDescent="0.3">
      <c r="A1664" s="229" t="s">
        <v>132</v>
      </c>
      <c r="B1664" s="230">
        <v>2020</v>
      </c>
      <c r="C1664" s="229" t="s">
        <v>1829</v>
      </c>
      <c r="D1664" s="229">
        <v>0.98413356917214712</v>
      </c>
      <c r="E1664" s="229">
        <v>3.7394513457429536E-2</v>
      </c>
      <c r="F1664" s="250">
        <v>0</v>
      </c>
      <c r="G1664" s="251">
        <f>(SUM(E1664:E1693))</f>
        <v>0.90883170363568477</v>
      </c>
    </row>
    <row r="1665" spans="1:7" ht="15.6" x14ac:dyDescent="0.3">
      <c r="A1665" s="229" t="s">
        <v>132</v>
      </c>
      <c r="B1665" s="230">
        <v>2021</v>
      </c>
      <c r="C1665" s="229" t="s">
        <v>1830</v>
      </c>
      <c r="D1665" s="229">
        <v>0.98208673012753001</v>
      </c>
      <c r="E1665" s="229">
        <v>3.6412091052267184E-2</v>
      </c>
      <c r="F1665" s="250">
        <v>0</v>
      </c>
      <c r="G1665" s="251">
        <f>(SUM(E1665:E1694))</f>
        <v>0.89933590768105576</v>
      </c>
    </row>
    <row r="1666" spans="1:7" ht="15.6" x14ac:dyDescent="0.3">
      <c r="A1666" s="229" t="s">
        <v>132</v>
      </c>
      <c r="B1666" s="230">
        <v>2022</v>
      </c>
      <c r="C1666" s="229" t="s">
        <v>1831</v>
      </c>
      <c r="D1666" s="229">
        <v>0.97957054973771418</v>
      </c>
      <c r="E1666" s="229">
        <v>3.5505255220106474E-2</v>
      </c>
      <c r="F1666" s="250">
        <v>1</v>
      </c>
      <c r="G1666" s="251">
        <f>(SUM(E1666:E1694)+F1666*E1694)</f>
        <v>0.89082253413158874</v>
      </c>
    </row>
    <row r="1667" spans="1:7" ht="15.6" x14ac:dyDescent="0.3">
      <c r="A1667" s="229" t="s">
        <v>132</v>
      </c>
      <c r="B1667" s="230">
        <v>2023</v>
      </c>
      <c r="C1667" s="229" t="s">
        <v>1832</v>
      </c>
      <c r="D1667" s="229">
        <v>0.97663914958139708</v>
      </c>
      <c r="E1667" s="229">
        <v>3.4659177598719858E-2</v>
      </c>
      <c r="F1667" s="250">
        <v>2</v>
      </c>
      <c r="G1667" s="251">
        <f>(SUM(E1667:E1694)+F1667*E1694)</f>
        <v>0.88321599641428272</v>
      </c>
    </row>
    <row r="1668" spans="1:7" ht="15.6" x14ac:dyDescent="0.3">
      <c r="A1668" s="229" t="s">
        <v>132</v>
      </c>
      <c r="B1668" s="230">
        <v>2024</v>
      </c>
      <c r="C1668" s="229" t="s">
        <v>1833</v>
      </c>
      <c r="D1668" s="229">
        <v>0.97331468382566666</v>
      </c>
      <c r="E1668" s="229">
        <v>3.3876362434379741E-2</v>
      </c>
      <c r="F1668" s="250">
        <v>3</v>
      </c>
      <c r="G1668" s="251">
        <f>(SUM(E1668:E1694)+F1668*E1694)</f>
        <v>0.87645553631836337</v>
      </c>
    </row>
    <row r="1669" spans="1:7" ht="15.6" x14ac:dyDescent="0.3">
      <c r="A1669" s="229" t="s">
        <v>132</v>
      </c>
      <c r="B1669" s="230">
        <v>2025</v>
      </c>
      <c r="C1669" s="229" t="s">
        <v>1834</v>
      </c>
      <c r="D1669" s="229">
        <v>0.96961074539242897</v>
      </c>
      <c r="E1669" s="229">
        <v>3.3153003653791736E-2</v>
      </c>
      <c r="F1669" s="250">
        <v>4</v>
      </c>
      <c r="G1669" s="251">
        <f>(SUM(E1669:E1694)+F1669*E1694)</f>
        <v>0.870477891386784</v>
      </c>
    </row>
    <row r="1670" spans="1:7" ht="15.6" x14ac:dyDescent="0.3">
      <c r="A1670" s="229" t="s">
        <v>132</v>
      </c>
      <c r="B1670" s="230">
        <v>2026</v>
      </c>
      <c r="C1670" s="229" t="s">
        <v>1835</v>
      </c>
      <c r="D1670" s="229">
        <v>0.96687141534127885</v>
      </c>
      <c r="E1670" s="229">
        <v>3.2460619953885952E-2</v>
      </c>
      <c r="F1670" s="250">
        <v>5</v>
      </c>
      <c r="G1670" s="251">
        <f>(SUM(E1670:E1694)+F1670*E1694)</f>
        <v>0.86522360523579267</v>
      </c>
    </row>
    <row r="1671" spans="1:7" ht="15.6" x14ac:dyDescent="0.3">
      <c r="A1671" s="229" t="s">
        <v>132</v>
      </c>
      <c r="B1671" s="230">
        <v>2027</v>
      </c>
      <c r="C1671" s="229" t="s">
        <v>1836</v>
      </c>
      <c r="D1671" s="229">
        <v>0.96438543384197128</v>
      </c>
      <c r="E1671" s="229">
        <v>3.1829947805135317E-2</v>
      </c>
      <c r="F1671" s="250">
        <v>6</v>
      </c>
      <c r="G1671" s="251">
        <f>(SUM(E1671:E1694)+F1671*E1694)</f>
        <v>0.86066170278470722</v>
      </c>
    </row>
    <row r="1672" spans="1:7" ht="15.6" x14ac:dyDescent="0.3">
      <c r="A1672" s="229" t="s">
        <v>132</v>
      </c>
      <c r="B1672" s="230">
        <v>2028</v>
      </c>
      <c r="C1672" s="229" t="s">
        <v>1837</v>
      </c>
      <c r="D1672" s="229">
        <v>0.96212553734441297</v>
      </c>
      <c r="E1672" s="229">
        <v>3.1270661632458743E-2</v>
      </c>
      <c r="F1672" s="250">
        <v>7</v>
      </c>
      <c r="G1672" s="251">
        <f>(SUM(E1672:E1694)+F1672*E1694)</f>
        <v>0.85673047248237222</v>
      </c>
    </row>
    <row r="1673" spans="1:7" ht="15.6" x14ac:dyDescent="0.3">
      <c r="A1673" s="229" t="s">
        <v>132</v>
      </c>
      <c r="B1673" s="230">
        <v>2029</v>
      </c>
      <c r="C1673" s="229" t="s">
        <v>1838</v>
      </c>
      <c r="D1673" s="229">
        <v>0.96007705406556321</v>
      </c>
      <c r="E1673" s="229">
        <v>3.0772687678808627E-2</v>
      </c>
      <c r="F1673" s="250">
        <v>8</v>
      </c>
      <c r="G1673" s="251">
        <f>(SUM(E1673:E1694)+F1673*E1694)</f>
        <v>0.85335852835271386</v>
      </c>
    </row>
    <row r="1674" spans="1:7" ht="15.6" x14ac:dyDescent="0.3">
      <c r="A1674" s="229" t="s">
        <v>132</v>
      </c>
      <c r="B1674" s="230">
        <v>2030</v>
      </c>
      <c r="C1674" s="229" t="s">
        <v>1839</v>
      </c>
      <c r="D1674" s="229">
        <v>0.9582331071065433</v>
      </c>
      <c r="E1674" s="229">
        <v>3.0339300470082847E-2</v>
      </c>
      <c r="F1674" s="250">
        <v>9</v>
      </c>
      <c r="G1674" s="251">
        <f>(SUM(E1674:E1694)+F1674*E1694)</f>
        <v>0.85048455817670576</v>
      </c>
    </row>
    <row r="1675" spans="1:7" ht="15.6" x14ac:dyDescent="0.3">
      <c r="A1675" s="229" t="s">
        <v>132</v>
      </c>
      <c r="B1675" s="230">
        <v>2031</v>
      </c>
      <c r="C1675" s="229" t="s">
        <v>1840</v>
      </c>
      <c r="D1675" s="229">
        <v>0.95657566649314418</v>
      </c>
      <c r="E1675" s="229">
        <v>2.9956794119479043E-2</v>
      </c>
      <c r="F1675" s="250">
        <v>10</v>
      </c>
      <c r="G1675" s="251">
        <f>(SUM(E1675:E1694)+F1675*E1694)</f>
        <v>0.84804397520942321</v>
      </c>
    </row>
    <row r="1676" spans="1:7" ht="15.6" x14ac:dyDescent="0.3">
      <c r="A1676" s="229" t="s">
        <v>132</v>
      </c>
      <c r="B1676" s="230">
        <v>2032</v>
      </c>
      <c r="C1676" s="229" t="s">
        <v>1841</v>
      </c>
      <c r="D1676" s="229">
        <v>0.95509306318227061</v>
      </c>
      <c r="E1676" s="229">
        <v>2.9624640395455811E-2</v>
      </c>
      <c r="F1676" s="250">
        <v>11</v>
      </c>
      <c r="G1676" s="251">
        <f>(SUM(E1676:E1694)+F1676*E1694)</f>
        <v>0.84598589859274465</v>
      </c>
    </row>
    <row r="1677" spans="1:7" ht="15.6" x14ac:dyDescent="0.3">
      <c r="A1677" s="229" t="s">
        <v>132</v>
      </c>
      <c r="B1677" s="230">
        <v>2033</v>
      </c>
      <c r="C1677" s="229" t="s">
        <v>1842</v>
      </c>
      <c r="D1677" s="229">
        <v>0.95377339991422949</v>
      </c>
      <c r="E1677" s="229">
        <v>2.9336665473399883E-2</v>
      </c>
      <c r="F1677" s="250">
        <v>12</v>
      </c>
      <c r="G1677" s="251">
        <f>(SUM(E1677:E1694)+F1677*E1694)</f>
        <v>0.84425997570008937</v>
      </c>
    </row>
    <row r="1678" spans="1:7" ht="15.6" x14ac:dyDescent="0.3">
      <c r="A1678" s="229" t="s">
        <v>132</v>
      </c>
      <c r="B1678" s="230">
        <v>2034</v>
      </c>
      <c r="C1678" s="229" t="s">
        <v>1843</v>
      </c>
      <c r="D1678" s="229">
        <v>0.95260277391766612</v>
      </c>
      <c r="E1678" s="229">
        <v>2.9087932514666497E-2</v>
      </c>
      <c r="F1678" s="250">
        <v>13</v>
      </c>
      <c r="G1678" s="251">
        <f>(SUM(E1678:E1694)+F1678*E1694)</f>
        <v>0.84282202772949</v>
      </c>
    </row>
    <row r="1679" spans="1:7" ht="15.6" x14ac:dyDescent="0.3">
      <c r="A1679" s="229" t="s">
        <v>132</v>
      </c>
      <c r="B1679" s="230">
        <v>2035</v>
      </c>
      <c r="C1679" s="229" t="s">
        <v>1844</v>
      </c>
      <c r="D1679" s="229">
        <v>0.95157210457331554</v>
      </c>
      <c r="E1679" s="229">
        <v>2.8877855310448546E-2</v>
      </c>
      <c r="F1679" s="250">
        <v>14</v>
      </c>
      <c r="G1679" s="251">
        <f>(SUM(E1679:E1694)+F1679*E1694)</f>
        <v>0.8416328127176238</v>
      </c>
    </row>
    <row r="1680" spans="1:7" ht="15.6" x14ac:dyDescent="0.3">
      <c r="A1680" s="229" t="s">
        <v>132</v>
      </c>
      <c r="B1680" s="230">
        <v>2036</v>
      </c>
      <c r="C1680" s="229" t="s">
        <v>1845</v>
      </c>
      <c r="D1680" s="229">
        <v>0.95066995968841461</v>
      </c>
      <c r="E1680" s="229">
        <v>2.8697629083861684E-2</v>
      </c>
      <c r="F1680" s="250">
        <v>15</v>
      </c>
      <c r="G1680" s="251">
        <f>(SUM(E1680:E1694)+F1680*E1694)</f>
        <v>0.84065367490997578</v>
      </c>
    </row>
    <row r="1681" spans="1:7" ht="15.6" x14ac:dyDescent="0.3">
      <c r="A1681" s="229" t="s">
        <v>132</v>
      </c>
      <c r="B1681" s="230">
        <v>2037</v>
      </c>
      <c r="C1681" s="229" t="s">
        <v>1846</v>
      </c>
      <c r="D1681" s="229">
        <v>0.94988784292033779</v>
      </c>
      <c r="E1681" s="229">
        <v>2.8546677207452149E-2</v>
      </c>
      <c r="F1681" s="250">
        <v>16</v>
      </c>
      <c r="G1681" s="251">
        <f>(SUM(E1681:E1694)+F1681*E1694)</f>
        <v>0.83985476332891462</v>
      </c>
    </row>
    <row r="1682" spans="1:7" ht="15.6" x14ac:dyDescent="0.3">
      <c r="A1682" s="229" t="s">
        <v>132</v>
      </c>
      <c r="B1682" s="230">
        <v>2038</v>
      </c>
      <c r="C1682" s="229" t="s">
        <v>1847</v>
      </c>
      <c r="D1682" s="229">
        <v>0.94921351820101241</v>
      </c>
      <c r="E1682" s="229">
        <v>2.8421083672700225E-2</v>
      </c>
      <c r="F1682" s="250">
        <v>17</v>
      </c>
      <c r="G1682" s="251">
        <f>(SUM(E1682:E1694)+F1682*E1694)</f>
        <v>0.83920680362426281</v>
      </c>
    </row>
    <row r="1683" spans="1:7" ht="15.6" x14ac:dyDescent="0.3">
      <c r="A1683" s="229" t="s">
        <v>132</v>
      </c>
      <c r="B1683" s="230">
        <v>2039</v>
      </c>
      <c r="C1683" s="229" t="s">
        <v>1848</v>
      </c>
      <c r="D1683" s="229">
        <v>0.94863827686476698</v>
      </c>
      <c r="E1683" s="229">
        <v>2.8316271563133068E-2</v>
      </c>
      <c r="F1683" s="250">
        <v>18</v>
      </c>
      <c r="G1683" s="251">
        <f>(SUM(E1683:E1694)+F1683*E1694)</f>
        <v>0.83868443745436294</v>
      </c>
    </row>
    <row r="1684" spans="1:7" ht="15.6" x14ac:dyDescent="0.3">
      <c r="A1684" s="229" t="s">
        <v>132</v>
      </c>
      <c r="B1684" s="230">
        <v>2040</v>
      </c>
      <c r="C1684" s="229" t="s">
        <v>1849</v>
      </c>
      <c r="D1684" s="229">
        <v>0.94815299193984581</v>
      </c>
      <c r="E1684" s="229">
        <v>2.8230327457159705E-2</v>
      </c>
      <c r="F1684" s="250">
        <v>19</v>
      </c>
      <c r="G1684" s="251">
        <f>(SUM(E1684:E1694)+F1684*E1694)</f>
        <v>0.83826688339403033</v>
      </c>
    </row>
    <row r="1685" spans="1:7" ht="15.6" x14ac:dyDescent="0.3">
      <c r="A1685" s="229" t="s">
        <v>132</v>
      </c>
      <c r="B1685" s="230">
        <v>2041</v>
      </c>
      <c r="C1685" s="229" t="s">
        <v>1850</v>
      </c>
      <c r="D1685" s="229">
        <v>0.94775036287011594</v>
      </c>
      <c r="E1685" s="229">
        <v>2.8160814817963526E-2</v>
      </c>
      <c r="F1685" s="250">
        <v>20</v>
      </c>
      <c r="G1685" s="251">
        <f>(SUM(E1685:E1694)+F1685*E1694)</f>
        <v>0.837935273439671</v>
      </c>
    </row>
    <row r="1686" spans="1:7" ht="15.6" x14ac:dyDescent="0.3">
      <c r="A1686" s="229" t="s">
        <v>132</v>
      </c>
      <c r="B1686" s="230">
        <v>2042</v>
      </c>
      <c r="C1686" s="229" t="s">
        <v>1851</v>
      </c>
      <c r="D1686" s="229">
        <v>0.94741845357154564</v>
      </c>
      <c r="E1686" s="229">
        <v>2.8104747880447863E-2</v>
      </c>
      <c r="F1686" s="250">
        <v>21</v>
      </c>
      <c r="G1686" s="251">
        <f>(SUM(E1686:E1694)+F1686*E1694)</f>
        <v>0.83767317612450787</v>
      </c>
    </row>
    <row r="1687" spans="1:7" ht="15.6" x14ac:dyDescent="0.3">
      <c r="A1687" s="229" t="s">
        <v>132</v>
      </c>
      <c r="B1687" s="230">
        <v>2043</v>
      </c>
      <c r="C1687" s="229" t="s">
        <v>1852</v>
      </c>
      <c r="D1687" s="229">
        <v>0.94714888825310972</v>
      </c>
      <c r="E1687" s="229">
        <v>2.8057138005294486E-2</v>
      </c>
      <c r="F1687" s="250">
        <v>22</v>
      </c>
      <c r="G1687" s="251">
        <f>(SUM(E1687:E1694)+F1687*E1694)</f>
        <v>0.83746714574686043</v>
      </c>
    </row>
    <row r="1688" spans="1:7" ht="15.6" x14ac:dyDescent="0.3">
      <c r="A1688" s="229" t="s">
        <v>132</v>
      </c>
      <c r="B1688" s="230">
        <v>2044</v>
      </c>
      <c r="C1688" s="229" t="s">
        <v>1853</v>
      </c>
      <c r="D1688" s="229">
        <v>0.94693164248465034</v>
      </c>
      <c r="E1688" s="229">
        <v>2.801935040164362E-2</v>
      </c>
      <c r="F1688" s="250">
        <v>23</v>
      </c>
      <c r="G1688" s="251">
        <f>(SUM(E1688:E1694)+F1688*E1694)</f>
        <v>0.83730872524436628</v>
      </c>
    </row>
    <row r="1689" spans="1:7" ht="15.6" x14ac:dyDescent="0.3">
      <c r="A1689" s="229" t="s">
        <v>132</v>
      </c>
      <c r="B1689" s="230">
        <v>2045</v>
      </c>
      <c r="C1689" s="229" t="s">
        <v>1854</v>
      </c>
      <c r="D1689" s="229">
        <v>0.94675760129283348</v>
      </c>
      <c r="E1689" s="229">
        <v>2.7987531903724858E-2</v>
      </c>
      <c r="F1689" s="250">
        <v>24</v>
      </c>
      <c r="G1689" s="251">
        <f>(SUM(E1689:E1694)+F1689*E1694)</f>
        <v>0.83718809234552316</v>
      </c>
    </row>
    <row r="1690" spans="1:7" ht="15.6" x14ac:dyDescent="0.3">
      <c r="A1690" s="229" t="s">
        <v>132</v>
      </c>
      <c r="B1690" s="230">
        <v>2046</v>
      </c>
      <c r="C1690" s="229" t="s">
        <v>1855</v>
      </c>
      <c r="D1690" s="229">
        <v>0.94661883911699229</v>
      </c>
      <c r="E1690" s="229">
        <v>2.7960976070396298E-2</v>
      </c>
      <c r="F1690" s="250">
        <v>25</v>
      </c>
      <c r="G1690" s="251">
        <f>(SUM(E1690:E1694)+F1690*E1694)</f>
        <v>0.83709927794459871</v>
      </c>
    </row>
    <row r="1691" spans="1:7" ht="15.6" x14ac:dyDescent="0.3">
      <c r="A1691" s="229" t="s">
        <v>132</v>
      </c>
      <c r="B1691" s="230">
        <v>2047</v>
      </c>
      <c r="C1691" s="229" t="s">
        <v>1856</v>
      </c>
      <c r="D1691" s="229">
        <v>0.94650887680958784</v>
      </c>
      <c r="E1691" s="229">
        <v>2.7940468087934694E-2</v>
      </c>
      <c r="F1691" s="250">
        <v>26</v>
      </c>
      <c r="G1691" s="251">
        <f>(SUM(E1691:E1694)+F1691*E1694)</f>
        <v>0.83703701937700292</v>
      </c>
    </row>
    <row r="1692" spans="1:7" ht="15.6" x14ac:dyDescent="0.3">
      <c r="A1692" s="229" t="s">
        <v>132</v>
      </c>
      <c r="B1692" s="230">
        <v>2048</v>
      </c>
      <c r="C1692" s="229" t="s">
        <v>1857</v>
      </c>
      <c r="D1692" s="229">
        <v>0.94642119515089107</v>
      </c>
      <c r="E1692" s="229">
        <v>2.7922124730972084E-2</v>
      </c>
      <c r="F1692" s="250">
        <v>27</v>
      </c>
      <c r="G1692" s="251">
        <f>(SUM(E1692:E1694)+F1692*E1694)</f>
        <v>0.83699526879186859</v>
      </c>
    </row>
    <row r="1693" spans="1:7" ht="15.6" x14ac:dyDescent="0.3">
      <c r="A1693" s="229" t="s">
        <v>132</v>
      </c>
      <c r="B1693" s="230">
        <v>2049</v>
      </c>
      <c r="C1693" s="229" t="s">
        <v>1858</v>
      </c>
      <c r="D1693" s="229">
        <v>0.94635066499257603</v>
      </c>
      <c r="E1693" s="229">
        <v>2.7909053982484722E-2</v>
      </c>
      <c r="F1693" s="250">
        <v>28</v>
      </c>
      <c r="G1693" s="251">
        <f>(SUM(E1693:E1694)+F1693*E1694)</f>
        <v>0.83697186156369685</v>
      </c>
    </row>
    <row r="1694" spans="1:7" ht="15.6" x14ac:dyDescent="0.3">
      <c r="A1694" s="229" t="s">
        <v>132</v>
      </c>
      <c r="B1694" s="230">
        <v>2050</v>
      </c>
      <c r="C1694" s="229" t="s">
        <v>1859</v>
      </c>
      <c r="D1694" s="229">
        <v>0.94629377352282051</v>
      </c>
      <c r="E1694" s="229">
        <v>2.7898717502800419E-2</v>
      </c>
      <c r="F1694" s="250">
        <v>29</v>
      </c>
      <c r="G1694" s="251">
        <f>(SUM(E1694:E1694)+F1694*E1694)</f>
        <v>0.83696152508401256</v>
      </c>
    </row>
    <row r="1695" spans="1:7" ht="15.6" x14ac:dyDescent="0.3">
      <c r="A1695" s="229" t="s">
        <v>133</v>
      </c>
      <c r="B1695" s="230">
        <v>2017</v>
      </c>
      <c r="C1695" s="229" t="s">
        <v>1860</v>
      </c>
      <c r="D1695" s="229">
        <v>0.98961841152232599</v>
      </c>
      <c r="E1695" s="229">
        <v>4.141126801635428E-2</v>
      </c>
      <c r="F1695" s="252">
        <v>0</v>
      </c>
      <c r="G1695" s="251">
        <f>(SUM(E1695:E1724))</f>
        <v>0.98691567033738359</v>
      </c>
    </row>
    <row r="1696" spans="1:7" ht="15.6" x14ac:dyDescent="0.3">
      <c r="A1696" s="229" t="s">
        <v>133</v>
      </c>
      <c r="B1696" s="230">
        <v>2018</v>
      </c>
      <c r="C1696" s="229" t="s">
        <v>1861</v>
      </c>
      <c r="D1696" s="229">
        <v>0.98828725971604214</v>
      </c>
      <c r="E1696" s="229">
        <v>4.0469744422772666E-2</v>
      </c>
      <c r="F1696" s="250">
        <v>0</v>
      </c>
      <c r="G1696" s="251">
        <f>(SUM(E1696:E1725))</f>
        <v>0.975289631109999</v>
      </c>
    </row>
    <row r="1697" spans="1:7" ht="15.6" x14ac:dyDescent="0.3">
      <c r="A1697" s="229" t="s">
        <v>133</v>
      </c>
      <c r="B1697" s="230">
        <v>2019</v>
      </c>
      <c r="C1697" s="229" t="s">
        <v>1862</v>
      </c>
      <c r="D1697" s="229">
        <v>0.98696413274985595</v>
      </c>
      <c r="E1697" s="229">
        <v>3.9486784051682669E-2</v>
      </c>
      <c r="F1697" s="250">
        <v>0</v>
      </c>
      <c r="G1697" s="251">
        <f>(SUM(E1697:E1726))</f>
        <v>0.96459324457842666</v>
      </c>
    </row>
    <row r="1698" spans="1:7" ht="15.6" x14ac:dyDescent="0.3">
      <c r="A1698" s="229" t="s">
        <v>133</v>
      </c>
      <c r="B1698" s="230">
        <v>2020</v>
      </c>
      <c r="C1698" s="229" t="s">
        <v>1863</v>
      </c>
      <c r="D1698" s="229">
        <v>0.98521198396723364</v>
      </c>
      <c r="E1698" s="229">
        <v>3.8478796131038003E-2</v>
      </c>
      <c r="F1698" s="250">
        <v>0</v>
      </c>
      <c r="G1698" s="251">
        <f>(SUM(E1698:E1727))</f>
        <v>0.9548719674031364</v>
      </c>
    </row>
    <row r="1699" spans="1:7" ht="15.6" x14ac:dyDescent="0.3">
      <c r="A1699" s="229" t="s">
        <v>133</v>
      </c>
      <c r="B1699" s="230">
        <v>2021</v>
      </c>
      <c r="C1699" s="229" t="s">
        <v>1864</v>
      </c>
      <c r="D1699" s="229">
        <v>0.98295636906578088</v>
      </c>
      <c r="E1699" s="229">
        <v>3.7536712583891553E-2</v>
      </c>
      <c r="F1699" s="250">
        <v>0</v>
      </c>
      <c r="G1699" s="251">
        <f>(SUM(E1699:E1728))</f>
        <v>0.94615249300036264</v>
      </c>
    </row>
    <row r="1700" spans="1:7" ht="15.6" x14ac:dyDescent="0.3">
      <c r="A1700" s="229" t="s">
        <v>133</v>
      </c>
      <c r="B1700" s="230">
        <v>2022</v>
      </c>
      <c r="C1700" s="229" t="s">
        <v>1865</v>
      </c>
      <c r="D1700" s="229">
        <v>0.98018136915598741</v>
      </c>
      <c r="E1700" s="229">
        <v>3.666630849523185E-2</v>
      </c>
      <c r="F1700" s="250">
        <v>1</v>
      </c>
      <c r="G1700" s="251">
        <f>(SUM(E1700:E1728)+F1700*E1728)</f>
        <v>0.93837510214473541</v>
      </c>
    </row>
    <row r="1701" spans="1:7" ht="15.6" x14ac:dyDescent="0.3">
      <c r="A1701" s="229" t="s">
        <v>133</v>
      </c>
      <c r="B1701" s="230">
        <v>2023</v>
      </c>
      <c r="C1701" s="229" t="s">
        <v>1866</v>
      </c>
      <c r="D1701" s="229">
        <v>0.97694420615573951</v>
      </c>
      <c r="E1701" s="229">
        <v>3.5851100292775918E-2</v>
      </c>
      <c r="F1701" s="250">
        <v>2</v>
      </c>
      <c r="G1701" s="251">
        <f>(SUM(E1701:E1728)+F1701*E1728)</f>
        <v>0.93146811537776775</v>
      </c>
    </row>
    <row r="1702" spans="1:7" ht="15.6" x14ac:dyDescent="0.3">
      <c r="A1702" s="229" t="s">
        <v>133</v>
      </c>
      <c r="B1702" s="230">
        <v>2024</v>
      </c>
      <c r="C1702" s="229" t="s">
        <v>1867</v>
      </c>
      <c r="D1702" s="229">
        <v>0.97328250823432627</v>
      </c>
      <c r="E1702" s="229">
        <v>3.5093321805895167E-2</v>
      </c>
      <c r="F1702" s="250">
        <v>3</v>
      </c>
      <c r="G1702" s="251">
        <f>(SUM(E1702:E1728)+F1702*E1728)</f>
        <v>0.92537633681325626</v>
      </c>
    </row>
    <row r="1703" spans="1:7" ht="15.6" x14ac:dyDescent="0.3">
      <c r="A1703" s="229" t="s">
        <v>133</v>
      </c>
      <c r="B1703" s="230">
        <v>2025</v>
      </c>
      <c r="C1703" s="229" t="s">
        <v>1868</v>
      </c>
      <c r="D1703" s="229">
        <v>0.96920808022396276</v>
      </c>
      <c r="E1703" s="229">
        <v>3.4388237206163803E-2</v>
      </c>
      <c r="F1703" s="250">
        <v>4</v>
      </c>
      <c r="G1703" s="251">
        <f>(SUM(E1703:E1728)+F1703*E1728)</f>
        <v>0.9200423367356253</v>
      </c>
    </row>
    <row r="1704" spans="1:7" ht="15.6" x14ac:dyDescent="0.3">
      <c r="A1704" s="229" t="s">
        <v>133</v>
      </c>
      <c r="B1704" s="230">
        <v>2026</v>
      </c>
      <c r="C1704" s="229" t="s">
        <v>1869</v>
      </c>
      <c r="D1704" s="229">
        <v>0.96612002153556253</v>
      </c>
      <c r="E1704" s="229">
        <v>3.371595780376542E-2</v>
      </c>
      <c r="F1704" s="250">
        <v>5</v>
      </c>
      <c r="G1704" s="251">
        <f>(SUM(E1704:E1728)+F1704*E1728)</f>
        <v>0.91541342125772585</v>
      </c>
    </row>
    <row r="1705" spans="1:7" ht="15.6" x14ac:dyDescent="0.3">
      <c r="A1705" s="229" t="s">
        <v>133</v>
      </c>
      <c r="B1705" s="230">
        <v>2027</v>
      </c>
      <c r="C1705" s="229" t="s">
        <v>1870</v>
      </c>
      <c r="D1705" s="229">
        <v>0.96331994569601476</v>
      </c>
      <c r="E1705" s="229">
        <v>3.3112879384895308E-2</v>
      </c>
      <c r="F1705" s="250">
        <v>6</v>
      </c>
      <c r="G1705" s="251">
        <f>(SUM(E1705:E1728)+F1705*E1728)</f>
        <v>0.91145678518222462</v>
      </c>
    </row>
    <row r="1706" spans="1:7" ht="15.6" x14ac:dyDescent="0.3">
      <c r="A1706" s="229" t="s">
        <v>133</v>
      </c>
      <c r="B1706" s="230">
        <v>2028</v>
      </c>
      <c r="C1706" s="229" t="s">
        <v>1871</v>
      </c>
      <c r="D1706" s="229">
        <v>0.9607970465435044</v>
      </c>
      <c r="E1706" s="229">
        <v>3.2587764132353488E-2</v>
      </c>
      <c r="F1706" s="250">
        <v>7</v>
      </c>
      <c r="G1706" s="251">
        <f>(SUM(E1706:E1728)+F1706*E1728)</f>
        <v>0.90810322752559358</v>
      </c>
    </row>
    <row r="1707" spans="1:7" ht="15.6" x14ac:dyDescent="0.3">
      <c r="A1707" s="229" t="s">
        <v>133</v>
      </c>
      <c r="B1707" s="230">
        <v>2029</v>
      </c>
      <c r="C1707" s="229" t="s">
        <v>1872</v>
      </c>
      <c r="D1707" s="229">
        <v>0.95851910686299158</v>
      </c>
      <c r="E1707" s="229">
        <v>3.2126873746316245E-2</v>
      </c>
      <c r="F1707" s="250">
        <v>8</v>
      </c>
      <c r="G1707" s="251">
        <f>(SUM(E1707:E1728)+F1707*E1728)</f>
        <v>0.90527478512150428</v>
      </c>
    </row>
    <row r="1708" spans="1:7" ht="15.6" x14ac:dyDescent="0.3">
      <c r="A1708" s="229" t="s">
        <v>133</v>
      </c>
      <c r="B1708" s="230">
        <v>2030</v>
      </c>
      <c r="C1708" s="229" t="s">
        <v>1873</v>
      </c>
      <c r="D1708" s="229">
        <v>0.95647904315586629</v>
      </c>
      <c r="E1708" s="229">
        <v>3.1732603322428853E-2</v>
      </c>
      <c r="F1708" s="250">
        <v>9</v>
      </c>
      <c r="G1708" s="251">
        <f>(SUM(E1708:E1728)+F1708*E1728)</f>
        <v>0.90290723310345244</v>
      </c>
    </row>
    <row r="1709" spans="1:7" ht="15.6" x14ac:dyDescent="0.3">
      <c r="A1709" s="229" t="s">
        <v>133</v>
      </c>
      <c r="B1709" s="230">
        <v>2031</v>
      </c>
      <c r="C1709" s="229" t="s">
        <v>1874</v>
      </c>
      <c r="D1709" s="229">
        <v>0.95465806706773804</v>
      </c>
      <c r="E1709" s="229">
        <v>3.1390435170850162E-2</v>
      </c>
      <c r="F1709" s="250">
        <v>10</v>
      </c>
      <c r="G1709" s="251">
        <f>(SUM(E1709:E1728)+F1709*E1728)</f>
        <v>0.90093395150928801</v>
      </c>
    </row>
    <row r="1710" spans="1:7" ht="15.6" x14ac:dyDescent="0.3">
      <c r="A1710" s="229" t="s">
        <v>133</v>
      </c>
      <c r="B1710" s="230">
        <v>2032</v>
      </c>
      <c r="C1710" s="229" t="s">
        <v>1875</v>
      </c>
      <c r="D1710" s="229">
        <v>0.95304326197177913</v>
      </c>
      <c r="E1710" s="229">
        <v>3.1098781956771258E-2</v>
      </c>
      <c r="F1710" s="250">
        <v>11</v>
      </c>
      <c r="G1710" s="251">
        <f>(SUM(E1710:E1728)+F1710*E1728)</f>
        <v>0.89930283806670208</v>
      </c>
    </row>
    <row r="1711" spans="1:7" ht="15.6" x14ac:dyDescent="0.3">
      <c r="A1711" s="229" t="s">
        <v>133</v>
      </c>
      <c r="B1711" s="230">
        <v>2033</v>
      </c>
      <c r="C1711" s="229" t="s">
        <v>1876</v>
      </c>
      <c r="D1711" s="229">
        <v>0.9516228332703599</v>
      </c>
      <c r="E1711" s="229">
        <v>3.085129387798647E-2</v>
      </c>
      <c r="F1711" s="250">
        <v>12</v>
      </c>
      <c r="G1711" s="251">
        <f>(SUM(E1711:E1728)+F1711*E1728)</f>
        <v>0.89796337783819502</v>
      </c>
    </row>
    <row r="1712" spans="1:7" ht="15.6" x14ac:dyDescent="0.3">
      <c r="A1712" s="229" t="s">
        <v>133</v>
      </c>
      <c r="B1712" s="230">
        <v>2034</v>
      </c>
      <c r="C1712" s="229" t="s">
        <v>1877</v>
      </c>
      <c r="D1712" s="229">
        <v>0.95038047353282706</v>
      </c>
      <c r="E1712" s="229">
        <v>3.0642586301834428E-2</v>
      </c>
      <c r="F1712" s="250">
        <v>13</v>
      </c>
      <c r="G1712" s="251">
        <f>(SUM(E1712:E1728)+F1712*E1728)</f>
        <v>0.89687140568847279</v>
      </c>
    </row>
    <row r="1713" spans="1:7" ht="15.6" x14ac:dyDescent="0.3">
      <c r="A1713" s="229" t="s">
        <v>133</v>
      </c>
      <c r="B1713" s="230">
        <v>2035</v>
      </c>
      <c r="C1713" s="229" t="s">
        <v>1878</v>
      </c>
      <c r="D1713" s="229">
        <v>0.94930445999876178</v>
      </c>
      <c r="E1713" s="229">
        <v>3.0471412381697659E-2</v>
      </c>
      <c r="F1713" s="250">
        <v>14</v>
      </c>
      <c r="G1713" s="251">
        <f>(SUM(E1713:E1728)+F1713*E1728)</f>
        <v>0.89598814111490266</v>
      </c>
    </row>
    <row r="1714" spans="1:7" ht="15.6" x14ac:dyDescent="0.3">
      <c r="A1714" s="229" t="s">
        <v>133</v>
      </c>
      <c r="B1714" s="230">
        <v>2036</v>
      </c>
      <c r="C1714" s="229" t="s">
        <v>1879</v>
      </c>
      <c r="D1714" s="229">
        <v>0.94837942369951689</v>
      </c>
      <c r="E1714" s="229">
        <v>3.0328071826460554E-2</v>
      </c>
      <c r="F1714" s="250">
        <v>15</v>
      </c>
      <c r="G1714" s="251">
        <f>(SUM(E1714:E1728)+F1714*E1728)</f>
        <v>0.8952760504614693</v>
      </c>
    </row>
    <row r="1715" spans="1:7" ht="15.6" x14ac:dyDescent="0.3">
      <c r="A1715" s="229" t="s">
        <v>133</v>
      </c>
      <c r="B1715" s="230">
        <v>2037</v>
      </c>
      <c r="C1715" s="229" t="s">
        <v>1880</v>
      </c>
      <c r="D1715" s="229">
        <v>0.94759221904483348</v>
      </c>
      <c r="E1715" s="229">
        <v>3.0211244423987139E-2</v>
      </c>
      <c r="F1715" s="250">
        <v>16</v>
      </c>
      <c r="G1715" s="251">
        <f>(SUM(E1715:E1728)+F1715*E1728)</f>
        <v>0.89470730036327306</v>
      </c>
    </row>
    <row r="1716" spans="1:7" ht="15.6" x14ac:dyDescent="0.3">
      <c r="A1716" s="229" t="s">
        <v>133</v>
      </c>
      <c r="B1716" s="230">
        <v>2038</v>
      </c>
      <c r="C1716" s="229" t="s">
        <v>1881</v>
      </c>
      <c r="D1716" s="229">
        <v>0.94692598746729928</v>
      </c>
      <c r="E1716" s="229">
        <v>3.0116688521986856E-2</v>
      </c>
      <c r="F1716" s="250">
        <v>17</v>
      </c>
      <c r="G1716" s="251">
        <f>(SUM(E1716:E1728)+F1716*E1728)</f>
        <v>0.89425537766755014</v>
      </c>
    </row>
    <row r="1717" spans="1:7" ht="15.6" x14ac:dyDescent="0.3">
      <c r="A1717" s="229" t="s">
        <v>133</v>
      </c>
      <c r="B1717" s="230">
        <v>2039</v>
      </c>
      <c r="C1717" s="229" t="s">
        <v>1882</v>
      </c>
      <c r="D1717" s="229">
        <v>0.94636826972875809</v>
      </c>
      <c r="E1717" s="229">
        <v>3.003973740040854E-2</v>
      </c>
      <c r="F1717" s="250">
        <v>18</v>
      </c>
      <c r="G1717" s="251">
        <f>(SUM(E1717:E1728)+F1717*E1728)</f>
        <v>0.89389801087382759</v>
      </c>
    </row>
    <row r="1718" spans="1:7" ht="15.6" x14ac:dyDescent="0.3">
      <c r="A1718" s="229" t="s">
        <v>133</v>
      </c>
      <c r="B1718" s="230">
        <v>2040</v>
      </c>
      <c r="C1718" s="229" t="s">
        <v>1883</v>
      </c>
      <c r="D1718" s="229">
        <v>0.94590629567162399</v>
      </c>
      <c r="E1718" s="229">
        <v>2.9978555026278754E-2</v>
      </c>
      <c r="F1718" s="250">
        <v>19</v>
      </c>
      <c r="G1718" s="251">
        <f>(SUM(E1718:E1728)+F1718*E1728)</f>
        <v>0.89361759520168327</v>
      </c>
    </row>
    <row r="1719" spans="1:7" ht="15.6" x14ac:dyDescent="0.3">
      <c r="A1719" s="229" t="s">
        <v>133</v>
      </c>
      <c r="B1719" s="230">
        <v>2041</v>
      </c>
      <c r="C1719" s="229" t="s">
        <v>1884</v>
      </c>
      <c r="D1719" s="229">
        <v>0.94552870253729393</v>
      </c>
      <c r="E1719" s="229">
        <v>2.9929941076721641E-2</v>
      </c>
      <c r="F1719" s="250">
        <v>20</v>
      </c>
      <c r="G1719" s="251">
        <f>(SUM(E1719:E1728)+F1719*E1728)</f>
        <v>0.89339836190366895</v>
      </c>
    </row>
    <row r="1720" spans="1:7" ht="15.6" x14ac:dyDescent="0.3">
      <c r="A1720" s="229" t="s">
        <v>133</v>
      </c>
      <c r="B1720" s="230">
        <v>2042</v>
      </c>
      <c r="C1720" s="229" t="s">
        <v>1885</v>
      </c>
      <c r="D1720" s="229">
        <v>0.9452215506027104</v>
      </c>
      <c r="E1720" s="229">
        <v>2.9892061323974119E-2</v>
      </c>
      <c r="F1720" s="250">
        <v>21</v>
      </c>
      <c r="G1720" s="251">
        <f>(SUM(E1720:E1728)+F1720*E1728)</f>
        <v>0.89322774255521153</v>
      </c>
    </row>
    <row r="1721" spans="1:7" ht="15.6" x14ac:dyDescent="0.3">
      <c r="A1721" s="229" t="s">
        <v>133</v>
      </c>
      <c r="B1721" s="230">
        <v>2043</v>
      </c>
      <c r="C1721" s="229" t="s">
        <v>1886</v>
      </c>
      <c r="D1721" s="229">
        <v>0.94497440457923232</v>
      </c>
      <c r="E1721" s="229">
        <v>2.9859543637320188E-2</v>
      </c>
      <c r="F1721" s="250">
        <v>22</v>
      </c>
      <c r="G1721" s="251">
        <f>(SUM(E1721:E1728)+F1721*E1728)</f>
        <v>0.89309500295950173</v>
      </c>
    </row>
    <row r="1722" spans="1:7" ht="15.6" x14ac:dyDescent="0.3">
      <c r="A1722" s="229" t="s">
        <v>133</v>
      </c>
      <c r="B1722" s="230">
        <v>2044</v>
      </c>
      <c r="C1722" s="229" t="s">
        <v>1887</v>
      </c>
      <c r="D1722" s="229">
        <v>0.94477695984768428</v>
      </c>
      <c r="E1722" s="229">
        <v>2.9834757308390317E-2</v>
      </c>
      <c r="F1722" s="250">
        <v>23</v>
      </c>
      <c r="G1722" s="251">
        <f>(SUM(E1722:E1728)+F1722*E1728)</f>
        <v>0.89299478105044572</v>
      </c>
    </row>
    <row r="1723" spans="1:7" ht="15.6" x14ac:dyDescent="0.3">
      <c r="A1723" s="229" t="s">
        <v>133</v>
      </c>
      <c r="B1723" s="230">
        <v>2045</v>
      </c>
      <c r="C1723" s="229" t="s">
        <v>1888</v>
      </c>
      <c r="D1723" s="229">
        <v>0.94461963426664286</v>
      </c>
      <c r="E1723" s="229">
        <v>2.9814450270185061E-2</v>
      </c>
      <c r="F1723" s="250">
        <v>24</v>
      </c>
      <c r="G1723" s="251">
        <f>(SUM(E1723:E1728)+F1723*E1728)</f>
        <v>0.89291934547031981</v>
      </c>
    </row>
    <row r="1724" spans="1:7" ht="15.6" x14ac:dyDescent="0.3">
      <c r="A1724" s="229" t="s">
        <v>133</v>
      </c>
      <c r="B1724" s="230">
        <v>2046</v>
      </c>
      <c r="C1724" s="229" t="s">
        <v>1889</v>
      </c>
      <c r="D1724" s="229">
        <v>0.94449488469316201</v>
      </c>
      <c r="E1724" s="229">
        <v>2.9797758436964899E-2</v>
      </c>
      <c r="F1724" s="250">
        <v>25</v>
      </c>
      <c r="G1724" s="251">
        <f>(SUM(E1724:E1728)+F1724*E1728)</f>
        <v>0.89286421692839901</v>
      </c>
    </row>
    <row r="1725" spans="1:7" ht="15.6" x14ac:dyDescent="0.3">
      <c r="A1725" s="229" t="s">
        <v>133</v>
      </c>
      <c r="B1725" s="230">
        <v>2047</v>
      </c>
      <c r="C1725" s="229" t="s">
        <v>1890</v>
      </c>
      <c r="D1725" s="229">
        <v>0.94439583030770347</v>
      </c>
      <c r="E1725" s="229">
        <v>2.9785228788969838E-2</v>
      </c>
      <c r="F1725" s="250">
        <v>26</v>
      </c>
      <c r="G1725" s="251">
        <f>(SUM(E1725:E1728)+F1725*E1728)</f>
        <v>0.89282578021969838</v>
      </c>
    </row>
    <row r="1726" spans="1:7" ht="15.6" x14ac:dyDescent="0.3">
      <c r="A1726" s="229" t="s">
        <v>133</v>
      </c>
      <c r="B1726" s="230">
        <v>2048</v>
      </c>
      <c r="C1726" s="229" t="s">
        <v>1891</v>
      </c>
      <c r="D1726" s="229">
        <v>0.94431659313741012</v>
      </c>
      <c r="E1726" s="229">
        <v>2.9773357891200308E-2</v>
      </c>
      <c r="F1726" s="250">
        <v>27</v>
      </c>
      <c r="G1726" s="251">
        <f>(SUM(E1726:E1728)+F1726*E1728)</f>
        <v>0.89279987315899278</v>
      </c>
    </row>
    <row r="1727" spans="1:7" ht="15.6" x14ac:dyDescent="0.3">
      <c r="A1727" s="229" t="s">
        <v>133</v>
      </c>
      <c r="B1727" s="230">
        <v>2049</v>
      </c>
      <c r="C1727" s="229" t="s">
        <v>1892</v>
      </c>
      <c r="D1727" s="229">
        <v>0.94425248831743602</v>
      </c>
      <c r="E1727" s="229">
        <v>2.9765506876392404E-2</v>
      </c>
      <c r="F1727" s="250">
        <v>28</v>
      </c>
      <c r="G1727" s="251">
        <f>(SUM(E1727:E1728)+F1727*E1728)</f>
        <v>0.89278583699605685</v>
      </c>
    </row>
    <row r="1728" spans="1:7" ht="15.6" x14ac:dyDescent="0.3">
      <c r="A1728" s="229" t="s">
        <v>133</v>
      </c>
      <c r="B1728" s="230">
        <v>2050</v>
      </c>
      <c r="C1728" s="229" t="s">
        <v>1893</v>
      </c>
      <c r="D1728" s="229">
        <v>0.94420044284970817</v>
      </c>
      <c r="E1728" s="229">
        <v>2.9759321728264291E-2</v>
      </c>
      <c r="F1728" s="250">
        <v>29</v>
      </c>
      <c r="G1728" s="251">
        <f>(SUM(E1728:E1728)+F1728*E1728)</f>
        <v>0.89277965184792873</v>
      </c>
    </row>
    <row r="1729" spans="1:7" ht="15.6" x14ac:dyDescent="0.3">
      <c r="A1729" s="229" t="s">
        <v>134</v>
      </c>
      <c r="B1729" s="230">
        <v>2017</v>
      </c>
      <c r="C1729" s="229" t="s">
        <v>1894</v>
      </c>
      <c r="D1729" s="229">
        <v>0.99691175576148072</v>
      </c>
      <c r="E1729" s="229">
        <v>4.3431172682508748E-2</v>
      </c>
      <c r="F1729" s="252">
        <v>0</v>
      </c>
      <c r="G1729" s="251">
        <f>(SUM(E1729:E1758))</f>
        <v>0.98615616781893145</v>
      </c>
    </row>
    <row r="1730" spans="1:7" ht="15.6" x14ac:dyDescent="0.3">
      <c r="A1730" s="229" t="s">
        <v>134</v>
      </c>
      <c r="B1730" s="230">
        <v>2018</v>
      </c>
      <c r="C1730" s="229" t="s">
        <v>1895</v>
      </c>
      <c r="D1730" s="229">
        <v>0.99562950281960416</v>
      </c>
      <c r="E1730" s="229">
        <v>4.2327381720294703E-2</v>
      </c>
      <c r="F1730" s="250">
        <v>0</v>
      </c>
      <c r="G1730" s="251">
        <f>(SUM(E1730:E1759))</f>
        <v>0.97129492354214841</v>
      </c>
    </row>
    <row r="1731" spans="1:7" ht="15.6" x14ac:dyDescent="0.3">
      <c r="A1731" s="229" t="s">
        <v>134</v>
      </c>
      <c r="B1731" s="230">
        <v>2019</v>
      </c>
      <c r="C1731" s="229" t="s">
        <v>1896</v>
      </c>
      <c r="D1731" s="229">
        <v>0.99423833871534195</v>
      </c>
      <c r="E1731" s="229">
        <v>4.1130525649774353E-2</v>
      </c>
      <c r="F1731" s="250">
        <v>0</v>
      </c>
      <c r="G1731" s="251">
        <f>(SUM(E1731:E1760))</f>
        <v>0.95751171557134973</v>
      </c>
    </row>
    <row r="1732" spans="1:7" ht="15.6" x14ac:dyDescent="0.3">
      <c r="A1732" s="229" t="s">
        <v>134</v>
      </c>
      <c r="B1732" s="230">
        <v>2020</v>
      </c>
      <c r="C1732" s="229" t="s">
        <v>1897</v>
      </c>
      <c r="D1732" s="229">
        <v>0.99248393293196846</v>
      </c>
      <c r="E1732" s="229">
        <v>3.9913676608180765E-2</v>
      </c>
      <c r="F1732" s="250">
        <v>0</v>
      </c>
      <c r="G1732" s="251">
        <f>(SUM(E1732:E1761))</f>
        <v>0.94490656015022645</v>
      </c>
    </row>
    <row r="1733" spans="1:7" ht="15.6" x14ac:dyDescent="0.3">
      <c r="A1733" s="229" t="s">
        <v>134</v>
      </c>
      <c r="B1733" s="230">
        <v>2021</v>
      </c>
      <c r="C1733" s="229" t="s">
        <v>1898</v>
      </c>
      <c r="D1733" s="229">
        <v>0.99029502805061798</v>
      </c>
      <c r="E1733" s="229">
        <v>3.8779744694575548E-2</v>
      </c>
      <c r="F1733" s="250">
        <v>0</v>
      </c>
      <c r="G1733" s="251">
        <f>(SUM(E1733:E1762))</f>
        <v>0.93350321449933837</v>
      </c>
    </row>
    <row r="1734" spans="1:7" ht="15.6" x14ac:dyDescent="0.3">
      <c r="A1734" s="229" t="s">
        <v>134</v>
      </c>
      <c r="B1734" s="230">
        <v>2022</v>
      </c>
      <c r="C1734" s="229" t="s">
        <v>1899</v>
      </c>
      <c r="D1734" s="229">
        <v>0.98765009512120383</v>
      </c>
      <c r="E1734" s="229">
        <v>3.7724690125092823E-2</v>
      </c>
      <c r="F1734" s="250">
        <v>1</v>
      </c>
      <c r="G1734" s="251">
        <f>(SUM(E1734:E1762)+F1734*E1762)</f>
        <v>0.9232338007620553</v>
      </c>
    </row>
    <row r="1735" spans="1:7" ht="15.6" x14ac:dyDescent="0.3">
      <c r="A1735" s="229" t="s">
        <v>134</v>
      </c>
      <c r="B1735" s="230">
        <v>2023</v>
      </c>
      <c r="C1735" s="229" t="s">
        <v>1900</v>
      </c>
      <c r="D1735" s="229">
        <v>0.98458290321332753</v>
      </c>
      <c r="E1735" s="229">
        <v>3.6741624240192179E-2</v>
      </c>
      <c r="F1735" s="250">
        <v>2</v>
      </c>
      <c r="G1735" s="251">
        <f>(SUM(E1735:E1762)+F1735*E1762)</f>
        <v>0.91401944159425508</v>
      </c>
    </row>
    <row r="1736" spans="1:7" ht="15.6" x14ac:dyDescent="0.3">
      <c r="A1736" s="229" t="s">
        <v>134</v>
      </c>
      <c r="B1736" s="230">
        <v>2024</v>
      </c>
      <c r="C1736" s="229" t="s">
        <v>1901</v>
      </c>
      <c r="D1736" s="229">
        <v>0.98111073945677918</v>
      </c>
      <c r="E1736" s="229">
        <v>3.5839756464387022E-2</v>
      </c>
      <c r="F1736" s="250">
        <v>3</v>
      </c>
      <c r="G1736" s="251">
        <f>(SUM(E1736:E1762)+F1736*E1762)</f>
        <v>0.90578814831135568</v>
      </c>
    </row>
    <row r="1737" spans="1:7" ht="15.6" x14ac:dyDescent="0.3">
      <c r="A1737" s="229" t="s">
        <v>134</v>
      </c>
      <c r="B1737" s="230">
        <v>2025</v>
      </c>
      <c r="C1737" s="229" t="s">
        <v>1902</v>
      </c>
      <c r="D1737" s="229">
        <v>0.97725565300570894</v>
      </c>
      <c r="E1737" s="229">
        <v>3.5004138795026778E-2</v>
      </c>
      <c r="F1737" s="250">
        <v>4</v>
      </c>
      <c r="G1737" s="251">
        <f>(SUM(E1737:E1762)+F1737*E1762)</f>
        <v>0.8984587228042612</v>
      </c>
    </row>
    <row r="1738" spans="1:7" ht="15.6" x14ac:dyDescent="0.3">
      <c r="A1738" s="229" t="s">
        <v>134</v>
      </c>
      <c r="B1738" s="230">
        <v>2026</v>
      </c>
      <c r="C1738" s="229" t="s">
        <v>1903</v>
      </c>
      <c r="D1738" s="229">
        <v>0.97407125559493857</v>
      </c>
      <c r="E1738" s="229">
        <v>3.4220751758197845E-2</v>
      </c>
      <c r="F1738" s="250">
        <v>5</v>
      </c>
      <c r="G1738" s="251">
        <f>(SUM(E1738:E1762)+F1738*E1762)</f>
        <v>0.89196491496652697</v>
      </c>
    </row>
    <row r="1739" spans="1:7" ht="15.6" x14ac:dyDescent="0.3">
      <c r="A1739" s="229" t="s">
        <v>134</v>
      </c>
      <c r="B1739" s="230">
        <v>2027</v>
      </c>
      <c r="C1739" s="229" t="s">
        <v>1904</v>
      </c>
      <c r="D1739" s="229">
        <v>0.97110369881393666</v>
      </c>
      <c r="E1739" s="229">
        <v>3.3468442647711531E-2</v>
      </c>
      <c r="F1739" s="250">
        <v>6</v>
      </c>
      <c r="G1739" s="251">
        <f>(SUM(E1739:E1762)+F1739*E1762)</f>
        <v>0.88625449416562174</v>
      </c>
    </row>
    <row r="1740" spans="1:7" ht="15.6" x14ac:dyDescent="0.3">
      <c r="A1740" s="229" t="s">
        <v>134</v>
      </c>
      <c r="B1740" s="230">
        <v>2028</v>
      </c>
      <c r="C1740" s="229" t="s">
        <v>1905</v>
      </c>
      <c r="D1740" s="229">
        <v>0.96837417866496656</v>
      </c>
      <c r="E1740" s="229">
        <v>3.2795555310139037E-2</v>
      </c>
      <c r="F1740" s="250">
        <v>7</v>
      </c>
      <c r="G1740" s="251">
        <f>(SUM(E1740:E1762)+F1740*E1762)</f>
        <v>0.88129638247520292</v>
      </c>
    </row>
    <row r="1741" spans="1:7" ht="15.6" x14ac:dyDescent="0.3">
      <c r="A1741" s="229" t="s">
        <v>134</v>
      </c>
      <c r="B1741" s="230">
        <v>2029</v>
      </c>
      <c r="C1741" s="229" t="s">
        <v>1906</v>
      </c>
      <c r="D1741" s="229">
        <v>0.96588252371295591</v>
      </c>
      <c r="E1741" s="229">
        <v>3.2191826413462181E-2</v>
      </c>
      <c r="F1741" s="250">
        <v>8</v>
      </c>
      <c r="G1741" s="251">
        <f>(SUM(E1741:E1762)+F1741*E1762)</f>
        <v>0.87701115812235642</v>
      </c>
    </row>
    <row r="1742" spans="1:7" ht="15.6" x14ac:dyDescent="0.3">
      <c r="A1742" s="229" t="s">
        <v>134</v>
      </c>
      <c r="B1742" s="230">
        <v>2030</v>
      </c>
      <c r="C1742" s="229" t="s">
        <v>1907</v>
      </c>
      <c r="D1742" s="229">
        <v>0.9636210050285986</v>
      </c>
      <c r="E1742" s="229">
        <v>3.166069553713776E-2</v>
      </c>
      <c r="F1742" s="250">
        <v>9</v>
      </c>
      <c r="G1742" s="251">
        <f>(SUM(E1742:E1762)+F1742*E1762)</f>
        <v>0.87332966266618683</v>
      </c>
    </row>
    <row r="1743" spans="1:7" ht="15.6" x14ac:dyDescent="0.3">
      <c r="A1743" s="229" t="s">
        <v>134</v>
      </c>
      <c r="B1743" s="230">
        <v>2031</v>
      </c>
      <c r="C1743" s="229" t="s">
        <v>1908</v>
      </c>
      <c r="D1743" s="229">
        <v>0.96157894063092275</v>
      </c>
      <c r="E1743" s="229">
        <v>3.1189565162229919E-2</v>
      </c>
      <c r="F1743" s="250">
        <v>10</v>
      </c>
      <c r="G1743" s="251">
        <f>(SUM(E1743:E1762)+F1743*E1762)</f>
        <v>0.87017929808634165</v>
      </c>
    </row>
    <row r="1744" spans="1:7" ht="15.6" x14ac:dyDescent="0.3">
      <c r="A1744" s="229" t="s">
        <v>134</v>
      </c>
      <c r="B1744" s="230">
        <v>2032</v>
      </c>
      <c r="C1744" s="229" t="s">
        <v>1909</v>
      </c>
      <c r="D1744" s="229">
        <v>0.95974382499625377</v>
      </c>
      <c r="E1744" s="229">
        <v>3.0776926010413388E-2</v>
      </c>
      <c r="F1744" s="250">
        <v>11</v>
      </c>
      <c r="G1744" s="251">
        <f>(SUM(E1744:E1762)+F1744*E1762)</f>
        <v>0.86750006388140455</v>
      </c>
    </row>
    <row r="1745" spans="1:7" ht="15.6" x14ac:dyDescent="0.3">
      <c r="A1745" s="229" t="s">
        <v>134</v>
      </c>
      <c r="B1745" s="230">
        <v>2033</v>
      </c>
      <c r="C1745" s="229" t="s">
        <v>1910</v>
      </c>
      <c r="D1745" s="229">
        <v>0.95810503449563722</v>
      </c>
      <c r="E1745" s="229">
        <v>3.0415032560470432E-2</v>
      </c>
      <c r="F1745" s="250">
        <v>12</v>
      </c>
      <c r="G1745" s="251">
        <f>(SUM(E1745:E1762)+F1745*E1762)</f>
        <v>0.86523346882828389</v>
      </c>
    </row>
    <row r="1746" spans="1:7" ht="15.6" x14ac:dyDescent="0.3">
      <c r="A1746" s="229" t="s">
        <v>134</v>
      </c>
      <c r="B1746" s="230">
        <v>2034</v>
      </c>
      <c r="C1746" s="229" t="s">
        <v>1911</v>
      </c>
      <c r="D1746" s="229">
        <v>0.95665091761142906</v>
      </c>
      <c r="E1746" s="229">
        <v>3.0099980646680544E-2</v>
      </c>
      <c r="F1746" s="250">
        <v>13</v>
      </c>
      <c r="G1746" s="251">
        <f>(SUM(E1746:E1762)+F1746*E1762)</f>
        <v>0.86332876722510599</v>
      </c>
    </row>
    <row r="1747" spans="1:7" ht="15.6" x14ac:dyDescent="0.3">
      <c r="A1747" s="229" t="s">
        <v>134</v>
      </c>
      <c r="B1747" s="230">
        <v>2035</v>
      </c>
      <c r="C1747" s="229" t="s">
        <v>1912</v>
      </c>
      <c r="D1747" s="229">
        <v>0.95537116920818832</v>
      </c>
      <c r="E1747" s="229">
        <v>2.9830863483013351E-2</v>
      </c>
      <c r="F1747" s="250">
        <v>14</v>
      </c>
      <c r="G1747" s="251">
        <f>(SUM(E1747:E1762)+F1747*E1762)</f>
        <v>0.86173911753571808</v>
      </c>
    </row>
    <row r="1748" spans="1:7" ht="15.6" x14ac:dyDescent="0.3">
      <c r="A1748" s="229" t="s">
        <v>134</v>
      </c>
      <c r="B1748" s="230">
        <v>2036</v>
      </c>
      <c r="C1748" s="229" t="s">
        <v>1913</v>
      </c>
      <c r="D1748" s="229">
        <v>0.95425387111100501</v>
      </c>
      <c r="E1748" s="229">
        <v>2.9597109222493676E-2</v>
      </c>
      <c r="F1748" s="250">
        <v>15</v>
      </c>
      <c r="G1748" s="251">
        <f>(SUM(E1748:E1762)+F1748*E1762)</f>
        <v>0.86041858500999724</v>
      </c>
    </row>
    <row r="1749" spans="1:7" ht="15.6" x14ac:dyDescent="0.3">
      <c r="A1749" s="229" t="s">
        <v>134</v>
      </c>
      <c r="B1749" s="230">
        <v>2037</v>
      </c>
      <c r="C1749" s="229" t="s">
        <v>1914</v>
      </c>
      <c r="D1749" s="229">
        <v>0.95329000815035392</v>
      </c>
      <c r="E1749" s="229">
        <v>2.939862549116655E-2</v>
      </c>
      <c r="F1749" s="250">
        <v>16</v>
      </c>
      <c r="G1749" s="251">
        <f>(SUM(E1749:E1762)+F1749*E1762)</f>
        <v>0.85933180674479626</v>
      </c>
    </row>
    <row r="1750" spans="1:7" ht="15.6" x14ac:dyDescent="0.3">
      <c r="A1750" s="229" t="s">
        <v>134</v>
      </c>
      <c r="B1750" s="230">
        <v>2038</v>
      </c>
      <c r="C1750" s="229" t="s">
        <v>1915</v>
      </c>
      <c r="D1750" s="229">
        <v>0.95246551249565259</v>
      </c>
      <c r="E1750" s="229">
        <v>2.9231157659366323E-2</v>
      </c>
      <c r="F1750" s="250">
        <v>17</v>
      </c>
      <c r="G1750" s="251">
        <f>(SUM(E1750:E1762)+F1750*E1762)</f>
        <v>0.85844351221092219</v>
      </c>
    </row>
    <row r="1751" spans="1:7" ht="15.6" x14ac:dyDescent="0.3">
      <c r="A1751" s="229" t="s">
        <v>134</v>
      </c>
      <c r="B1751" s="230">
        <v>2039</v>
      </c>
      <c r="C1751" s="229" t="s">
        <v>1916</v>
      </c>
      <c r="D1751" s="229">
        <v>0.95176731023184757</v>
      </c>
      <c r="E1751" s="229">
        <v>2.9089494127829508E-2</v>
      </c>
      <c r="F1751" s="250">
        <v>18</v>
      </c>
      <c r="G1751" s="251">
        <f>(SUM(E1751:E1762)+F1751*E1762)</f>
        <v>0.85772268550884856</v>
      </c>
    </row>
    <row r="1752" spans="1:7" ht="15.6" x14ac:dyDescent="0.3">
      <c r="A1752" s="229" t="s">
        <v>134</v>
      </c>
      <c r="B1752" s="230">
        <v>2040</v>
      </c>
      <c r="C1752" s="229" t="s">
        <v>1917</v>
      </c>
      <c r="D1752" s="229">
        <v>0.95118330771844883</v>
      </c>
      <c r="E1752" s="229">
        <v>2.897234031130453E-2</v>
      </c>
      <c r="F1752" s="250">
        <v>19</v>
      </c>
      <c r="G1752" s="251">
        <f>(SUM(E1752:E1762)+F1752*E1762)</f>
        <v>0.8571435223383117</v>
      </c>
    </row>
    <row r="1753" spans="1:7" ht="15.6" x14ac:dyDescent="0.3">
      <c r="A1753" s="229" t="s">
        <v>134</v>
      </c>
      <c r="B1753" s="230">
        <v>2041</v>
      </c>
      <c r="C1753" s="229" t="s">
        <v>1918</v>
      </c>
      <c r="D1753" s="229">
        <v>0.95070211416652317</v>
      </c>
      <c r="E1753" s="229">
        <v>2.8876798290485468E-2</v>
      </c>
      <c r="F1753" s="250">
        <v>20</v>
      </c>
      <c r="G1753" s="251">
        <f>(SUM(E1753:E1762)+F1753*E1762)</f>
        <v>0.85668151298429973</v>
      </c>
    </row>
    <row r="1754" spans="1:7" ht="15.6" x14ac:dyDescent="0.3">
      <c r="A1754" s="229" t="s">
        <v>134</v>
      </c>
      <c r="B1754" s="230">
        <v>2042</v>
      </c>
      <c r="C1754" s="229" t="s">
        <v>1919</v>
      </c>
      <c r="D1754" s="229">
        <v>0.95030719932934549</v>
      </c>
      <c r="E1754" s="229">
        <v>2.8798875195460399E-2</v>
      </c>
      <c r="F1754" s="250">
        <v>21</v>
      </c>
      <c r="G1754" s="251">
        <f>(SUM(E1754:E1762)+F1754*E1762)</f>
        <v>0.85631504565110705</v>
      </c>
    </row>
    <row r="1755" spans="1:7" ht="15.6" x14ac:dyDescent="0.3">
      <c r="A1755" s="229" t="s">
        <v>134</v>
      </c>
      <c r="B1755" s="230">
        <v>2043</v>
      </c>
      <c r="C1755" s="229" t="s">
        <v>1920</v>
      </c>
      <c r="D1755" s="229">
        <v>0.94998794483994453</v>
      </c>
      <c r="E1755" s="229">
        <v>2.8733336345445715E-2</v>
      </c>
      <c r="F1755" s="250">
        <v>22</v>
      </c>
      <c r="G1755" s="251">
        <f>(SUM(E1755:E1762)+F1755*E1762)</f>
        <v>0.85602650141293923</v>
      </c>
    </row>
    <row r="1756" spans="1:7" ht="15.6" x14ac:dyDescent="0.3">
      <c r="A1756" s="229" t="s">
        <v>134</v>
      </c>
      <c r="B1756" s="230">
        <v>2044</v>
      </c>
      <c r="C1756" s="229" t="s">
        <v>1921</v>
      </c>
      <c r="D1756" s="229">
        <v>0.94973064313693223</v>
      </c>
      <c r="E1756" s="229">
        <v>2.8680520970778427E-2</v>
      </c>
      <c r="F1756" s="250">
        <v>23</v>
      </c>
      <c r="G1756" s="251">
        <f>(SUM(E1756:E1762)+F1756*E1762)</f>
        <v>0.85580349602478611</v>
      </c>
    </row>
    <row r="1757" spans="1:7" ht="15.6" x14ac:dyDescent="0.3">
      <c r="A1757" s="229" t="s">
        <v>134</v>
      </c>
      <c r="B1757" s="230">
        <v>2045</v>
      </c>
      <c r="C1757" s="229" t="s">
        <v>1922</v>
      </c>
      <c r="D1757" s="229">
        <v>0.94952416534775808</v>
      </c>
      <c r="E1757" s="229">
        <v>2.8636426071315564E-2</v>
      </c>
      <c r="F1757" s="250">
        <v>24</v>
      </c>
      <c r="G1757" s="251">
        <f>(SUM(E1757:E1762)+F1757*E1762)</f>
        <v>0.85563330601130039</v>
      </c>
    </row>
    <row r="1758" spans="1:7" ht="15.6" x14ac:dyDescent="0.3">
      <c r="A1758" s="229" t="s">
        <v>134</v>
      </c>
      <c r="B1758" s="230">
        <v>2046</v>
      </c>
      <c r="C1758" s="229" t="s">
        <v>1923</v>
      </c>
      <c r="D1758" s="229">
        <v>0.94935936304462809</v>
      </c>
      <c r="E1758" s="229">
        <v>2.8599133623796267E-2</v>
      </c>
      <c r="F1758" s="250">
        <v>25</v>
      </c>
      <c r="G1758" s="251">
        <f>(SUM(E1758:E1762)+F1758*E1762)</f>
        <v>0.85550721089727733</v>
      </c>
    </row>
    <row r="1759" spans="1:7" ht="15.6" x14ac:dyDescent="0.3">
      <c r="A1759" s="229" t="s">
        <v>134</v>
      </c>
      <c r="B1759" s="230">
        <v>2047</v>
      </c>
      <c r="C1759" s="229" t="s">
        <v>1924</v>
      </c>
      <c r="D1759" s="229">
        <v>0.94922859622749622</v>
      </c>
      <c r="E1759" s="229">
        <v>2.8569928405725843E-2</v>
      </c>
      <c r="F1759" s="250">
        <v>26</v>
      </c>
      <c r="G1759" s="251">
        <f>(SUM(E1759:E1762)+F1759*E1762)</f>
        <v>0.85541840823077386</v>
      </c>
    </row>
    <row r="1760" spans="1:7" ht="15.6" x14ac:dyDescent="0.3">
      <c r="A1760" s="229" t="s">
        <v>134</v>
      </c>
      <c r="B1760" s="230">
        <v>2048</v>
      </c>
      <c r="C1760" s="229" t="s">
        <v>1925</v>
      </c>
      <c r="D1760" s="229">
        <v>0.94912439627598522</v>
      </c>
      <c r="E1760" s="229">
        <v>2.8544173749495892E-2</v>
      </c>
      <c r="F1760" s="250">
        <v>27</v>
      </c>
      <c r="G1760" s="251">
        <f>(SUM(E1760:E1762)+F1760*E1762)</f>
        <v>0.85535881078234055</v>
      </c>
    </row>
    <row r="1761" spans="1:7" ht="15.6" x14ac:dyDescent="0.3">
      <c r="A1761" s="229" t="s">
        <v>134</v>
      </c>
      <c r="B1761" s="230">
        <v>2049</v>
      </c>
      <c r="C1761" s="229" t="s">
        <v>1926</v>
      </c>
      <c r="D1761" s="229">
        <v>0.94904114901153913</v>
      </c>
      <c r="E1761" s="229">
        <v>2.8525370228651002E-2</v>
      </c>
      <c r="F1761" s="250">
        <v>28</v>
      </c>
      <c r="G1761" s="251">
        <f>(SUM(E1761:E1762)+F1761*E1762)</f>
        <v>0.85532496799013724</v>
      </c>
    </row>
    <row r="1762" spans="1:7" ht="15.6" x14ac:dyDescent="0.3">
      <c r="A1762" s="229" t="s">
        <v>134</v>
      </c>
      <c r="B1762" s="230">
        <v>2050</v>
      </c>
      <c r="C1762" s="229" t="s">
        <v>1927</v>
      </c>
      <c r="D1762" s="229">
        <v>0.9489741727243759</v>
      </c>
      <c r="E1762" s="229">
        <v>2.8510330957292631E-2</v>
      </c>
      <c r="F1762" s="250">
        <v>29</v>
      </c>
      <c r="G1762" s="251">
        <f>(SUM(E1762:E1762)+F1762*E1762)</f>
        <v>0.85530992871877887</v>
      </c>
    </row>
    <row r="1763" spans="1:7" ht="15.6" x14ac:dyDescent="0.3">
      <c r="A1763" s="229" t="s">
        <v>135</v>
      </c>
      <c r="B1763" s="230">
        <v>2017</v>
      </c>
      <c r="C1763" s="229" t="s">
        <v>1928</v>
      </c>
      <c r="D1763" s="229">
        <v>0.99730146387640073</v>
      </c>
      <c r="E1763" s="229">
        <v>4.2312407576900607E-2</v>
      </c>
      <c r="F1763" s="252">
        <v>0</v>
      </c>
      <c r="G1763" s="251">
        <f>(SUM(E1763:E1792))</f>
        <v>0.95917725552283295</v>
      </c>
    </row>
    <row r="1764" spans="1:7" ht="15.6" x14ac:dyDescent="0.3">
      <c r="A1764" s="229" t="s">
        <v>135</v>
      </c>
      <c r="B1764" s="230">
        <v>2018</v>
      </c>
      <c r="C1764" s="229" t="s">
        <v>1929</v>
      </c>
      <c r="D1764" s="229">
        <v>0.99603350143690228</v>
      </c>
      <c r="E1764" s="229">
        <v>4.1104936057783981E-2</v>
      </c>
      <c r="F1764" s="250">
        <v>0</v>
      </c>
      <c r="G1764" s="251">
        <f>(SUM(E1764:E1793))</f>
        <v>0.9448252075273913</v>
      </c>
    </row>
    <row r="1765" spans="1:7" ht="15.6" x14ac:dyDescent="0.3">
      <c r="A1765" s="229" t="s">
        <v>135</v>
      </c>
      <c r="B1765" s="230">
        <v>2019</v>
      </c>
      <c r="C1765" s="229" t="s">
        <v>1930</v>
      </c>
      <c r="D1765" s="229">
        <v>0.99465943228890108</v>
      </c>
      <c r="E1765" s="229">
        <v>3.9930743401810138E-2</v>
      </c>
      <c r="F1765" s="250">
        <v>0</v>
      </c>
      <c r="G1765" s="251">
        <f>(SUM(E1765:E1794))</f>
        <v>0.93166003735007707</v>
      </c>
    </row>
    <row r="1766" spans="1:7" ht="15.6" x14ac:dyDescent="0.3">
      <c r="A1766" s="229" t="s">
        <v>135</v>
      </c>
      <c r="B1766" s="230">
        <v>2020</v>
      </c>
      <c r="C1766" s="229" t="s">
        <v>1931</v>
      </c>
      <c r="D1766" s="229">
        <v>0.99293736074166017</v>
      </c>
      <c r="E1766" s="229">
        <v>3.8741957352556478E-2</v>
      </c>
      <c r="F1766" s="250">
        <v>0</v>
      </c>
      <c r="G1766" s="251">
        <f>(SUM(E1766:E1795))</f>
        <v>0.91965529191523343</v>
      </c>
    </row>
    <row r="1767" spans="1:7" ht="15.6" x14ac:dyDescent="0.3">
      <c r="A1767" s="229" t="s">
        <v>135</v>
      </c>
      <c r="B1767" s="230">
        <v>2021</v>
      </c>
      <c r="C1767" s="229" t="s">
        <v>1932</v>
      </c>
      <c r="D1767" s="229">
        <v>0.99079530897474166</v>
      </c>
      <c r="E1767" s="229">
        <v>3.7584081983234249E-2</v>
      </c>
      <c r="F1767" s="250">
        <v>0</v>
      </c>
      <c r="G1767" s="251">
        <f>(SUM(E1767:E1796))</f>
        <v>0.9088288714533963</v>
      </c>
    </row>
    <row r="1768" spans="1:7" ht="15.6" x14ac:dyDescent="0.3">
      <c r="A1768" s="229" t="s">
        <v>135</v>
      </c>
      <c r="B1768" s="230">
        <v>2022</v>
      </c>
      <c r="C1768" s="229" t="s">
        <v>1933</v>
      </c>
      <c r="D1768" s="229">
        <v>0.98821719172168498</v>
      </c>
      <c r="E1768" s="229">
        <v>3.6565316349436536E-2</v>
      </c>
      <c r="F1768" s="250">
        <v>1</v>
      </c>
      <c r="G1768" s="251">
        <f>(SUM(E1768:E1796)+F1768*E1796)</f>
        <v>0.89916032636088139</v>
      </c>
    </row>
    <row r="1769" spans="1:7" ht="15.6" x14ac:dyDescent="0.3">
      <c r="A1769" s="229" t="s">
        <v>135</v>
      </c>
      <c r="B1769" s="230">
        <v>2023</v>
      </c>
      <c r="C1769" s="229" t="s">
        <v>1934</v>
      </c>
      <c r="D1769" s="229">
        <v>0.98523288687605526</v>
      </c>
      <c r="E1769" s="229">
        <v>3.5619088118448265E-2</v>
      </c>
      <c r="F1769" s="250">
        <v>2</v>
      </c>
      <c r="G1769" s="251">
        <f>(SUM(E1769:E1796)+F1769*E1796)</f>
        <v>0.89051054690216425</v>
      </c>
    </row>
    <row r="1770" spans="1:7" ht="15.6" x14ac:dyDescent="0.3">
      <c r="A1770" s="229" t="s">
        <v>135</v>
      </c>
      <c r="B1770" s="230">
        <v>2024</v>
      </c>
      <c r="C1770" s="229" t="s">
        <v>1935</v>
      </c>
      <c r="D1770" s="229">
        <v>0.98186182205052241</v>
      </c>
      <c r="E1770" s="229">
        <v>3.4689261481818119E-2</v>
      </c>
      <c r="F1770" s="250">
        <v>3</v>
      </c>
      <c r="G1770" s="251">
        <f>(SUM(E1770:E1796)+F1770*E1796)</f>
        <v>0.88280699567443555</v>
      </c>
    </row>
    <row r="1771" spans="1:7" ht="15.6" x14ac:dyDescent="0.3">
      <c r="A1771" s="229" t="s">
        <v>135</v>
      </c>
      <c r="B1771" s="230">
        <v>2025</v>
      </c>
      <c r="C1771" s="229" t="s">
        <v>1936</v>
      </c>
      <c r="D1771" s="229">
        <v>0.97812903590143074</v>
      </c>
      <c r="E1771" s="229">
        <v>3.3893026202458071E-2</v>
      </c>
      <c r="F1771" s="250">
        <v>4</v>
      </c>
      <c r="G1771" s="251">
        <f>(SUM(E1771:E1796)+F1771*E1796)</f>
        <v>0.87603327108333662</v>
      </c>
    </row>
    <row r="1772" spans="1:7" ht="15.6" x14ac:dyDescent="0.3">
      <c r="A1772" s="229" t="s">
        <v>135</v>
      </c>
      <c r="B1772" s="230">
        <v>2026</v>
      </c>
      <c r="C1772" s="229" t="s">
        <v>1937</v>
      </c>
      <c r="D1772" s="229">
        <v>0.97504483826377808</v>
      </c>
      <c r="E1772" s="229">
        <v>3.310809128995211E-2</v>
      </c>
      <c r="F1772" s="250">
        <v>5</v>
      </c>
      <c r="G1772" s="251">
        <f>(SUM(E1772:E1796)+F1772*E1796)</f>
        <v>0.87005578177159792</v>
      </c>
    </row>
    <row r="1773" spans="1:7" ht="15.6" x14ac:dyDescent="0.3">
      <c r="A1773" s="229" t="s">
        <v>135</v>
      </c>
      <c r="B1773" s="230">
        <v>2027</v>
      </c>
      <c r="C1773" s="229" t="s">
        <v>1938</v>
      </c>
      <c r="D1773" s="229">
        <v>0.97217974996454115</v>
      </c>
      <c r="E1773" s="229">
        <v>3.2400059175331015E-2</v>
      </c>
      <c r="F1773" s="250">
        <v>6</v>
      </c>
      <c r="G1773" s="251">
        <f>(SUM(E1773:E1796)+F1773*E1796)</f>
        <v>0.8648632273723651</v>
      </c>
    </row>
    <row r="1774" spans="1:7" ht="15.6" x14ac:dyDescent="0.3">
      <c r="A1774" s="229" t="s">
        <v>135</v>
      </c>
      <c r="B1774" s="230">
        <v>2028</v>
      </c>
      <c r="C1774" s="229" t="s">
        <v>1939</v>
      </c>
      <c r="D1774" s="229">
        <v>0.96955228228536772</v>
      </c>
      <c r="E1774" s="229">
        <v>3.1771737064785831E-2</v>
      </c>
      <c r="F1774" s="250">
        <v>7</v>
      </c>
      <c r="G1774" s="251">
        <f>(SUM(E1774:E1796)+F1774*E1796)</f>
        <v>0.86037870508775349</v>
      </c>
    </row>
    <row r="1775" spans="1:7" ht="15.6" x14ac:dyDescent="0.3">
      <c r="A1775" s="229" t="s">
        <v>135</v>
      </c>
      <c r="B1775" s="230">
        <v>2029</v>
      </c>
      <c r="C1775" s="229" t="s">
        <v>1940</v>
      </c>
      <c r="D1775" s="229">
        <v>0.9671625516806126</v>
      </c>
      <c r="E1775" s="229">
        <v>3.1213035739039132E-2</v>
      </c>
      <c r="F1775" s="250">
        <v>8</v>
      </c>
      <c r="G1775" s="251">
        <f>(SUM(E1775:E1796)+F1775*E1796)</f>
        <v>0.85652250491368709</v>
      </c>
    </row>
    <row r="1776" spans="1:7" ht="15.6" x14ac:dyDescent="0.3">
      <c r="A1776" s="229" t="s">
        <v>135</v>
      </c>
      <c r="B1776" s="230">
        <v>2030</v>
      </c>
      <c r="C1776" s="229" t="s">
        <v>1941</v>
      </c>
      <c r="D1776" s="229">
        <v>0.96499718413872049</v>
      </c>
      <c r="E1776" s="229">
        <v>3.0725415127248926E-2</v>
      </c>
      <c r="F1776" s="250">
        <v>9</v>
      </c>
      <c r="G1776" s="251">
        <f>(SUM(E1776:E1796)+F1776*E1796)</f>
        <v>0.85322500606536722</v>
      </c>
    </row>
    <row r="1777" spans="1:7" ht="15.6" x14ac:dyDescent="0.3">
      <c r="A1777" s="229" t="s">
        <v>135</v>
      </c>
      <c r="B1777" s="230">
        <v>2031</v>
      </c>
      <c r="C1777" s="229" t="s">
        <v>1942</v>
      </c>
      <c r="D1777" s="229">
        <v>0.96304391019554592</v>
      </c>
      <c r="E1777" s="229">
        <v>3.0295405803904874E-2</v>
      </c>
      <c r="F1777" s="250">
        <v>10</v>
      </c>
      <c r="G1777" s="251">
        <f>(SUM(E1777:E1796)+F1777*E1796)</f>
        <v>0.85041512782883766</v>
      </c>
    </row>
    <row r="1778" spans="1:7" ht="15.6" x14ac:dyDescent="0.3">
      <c r="A1778" s="229" t="s">
        <v>135</v>
      </c>
      <c r="B1778" s="230">
        <v>2032</v>
      </c>
      <c r="C1778" s="229" t="s">
        <v>1943</v>
      </c>
      <c r="D1778" s="229">
        <v>0.96128904668997417</v>
      </c>
      <c r="E1778" s="229">
        <v>2.9921291414042026E-2</v>
      </c>
      <c r="F1778" s="250">
        <v>11</v>
      </c>
      <c r="G1778" s="251">
        <f>(SUM(E1778:E1796)+F1778*E1796)</f>
        <v>0.84803525891565223</v>
      </c>
    </row>
    <row r="1779" spans="1:7" ht="15.6" x14ac:dyDescent="0.3">
      <c r="A1779" s="229" t="s">
        <v>135</v>
      </c>
      <c r="B1779" s="230">
        <v>2033</v>
      </c>
      <c r="C1779" s="229" t="s">
        <v>1944</v>
      </c>
      <c r="D1779" s="229">
        <v>0.95972115757813481</v>
      </c>
      <c r="E1779" s="229">
        <v>2.9594619260569065E-2</v>
      </c>
      <c r="F1779" s="250">
        <v>12</v>
      </c>
      <c r="G1779" s="251">
        <f>(SUM(E1779:E1796)+F1779*E1796)</f>
        <v>0.8460295043923296</v>
      </c>
    </row>
    <row r="1780" spans="1:7" ht="15.6" x14ac:dyDescent="0.3">
      <c r="A1780" s="229" t="s">
        <v>135</v>
      </c>
      <c r="B1780" s="230">
        <v>2034</v>
      </c>
      <c r="C1780" s="229" t="s">
        <v>1945</v>
      </c>
      <c r="D1780" s="229">
        <v>0.95832850139796599</v>
      </c>
      <c r="E1780" s="229">
        <v>2.9311193156780786E-2</v>
      </c>
      <c r="F1780" s="250">
        <v>13</v>
      </c>
      <c r="G1780" s="251">
        <f>(SUM(E1780:E1796)+F1780*E1796)</f>
        <v>0.84435042202247979</v>
      </c>
    </row>
    <row r="1781" spans="1:7" ht="15.6" x14ac:dyDescent="0.3">
      <c r="A1781" s="229" t="s">
        <v>135</v>
      </c>
      <c r="B1781" s="230">
        <v>2035</v>
      </c>
      <c r="C1781" s="229" t="s">
        <v>1946</v>
      </c>
      <c r="D1781" s="229">
        <v>0.95709926610109575</v>
      </c>
      <c r="E1781" s="229">
        <v>2.9070102041708457E-2</v>
      </c>
      <c r="F1781" s="250">
        <v>14</v>
      </c>
      <c r="G1781" s="251">
        <f>(SUM(E1781:E1796)+F1781*E1796)</f>
        <v>0.84295476575641848</v>
      </c>
    </row>
    <row r="1782" spans="1:7" ht="15.6" x14ac:dyDescent="0.3">
      <c r="A1782" s="229" t="s">
        <v>135</v>
      </c>
      <c r="B1782" s="230">
        <v>2036</v>
      </c>
      <c r="C1782" s="229" t="s">
        <v>1947</v>
      </c>
      <c r="D1782" s="229">
        <v>0.95602343660015343</v>
      </c>
      <c r="E1782" s="229">
        <v>2.8861492926548035E-2</v>
      </c>
      <c r="F1782" s="250">
        <v>15</v>
      </c>
      <c r="G1782" s="251">
        <f>(SUM(E1782:E1796)+F1782*E1796)</f>
        <v>0.84180020060542937</v>
      </c>
    </row>
    <row r="1783" spans="1:7" ht="15.6" x14ac:dyDescent="0.3">
      <c r="A1783" s="229" t="s">
        <v>135</v>
      </c>
      <c r="B1783" s="230">
        <v>2037</v>
      </c>
      <c r="C1783" s="229" t="s">
        <v>1948</v>
      </c>
      <c r="D1783" s="229">
        <v>0.95509155031365489</v>
      </c>
      <c r="E1783" s="229">
        <v>2.8684850486567198E-2</v>
      </c>
      <c r="F1783" s="250">
        <v>16</v>
      </c>
      <c r="G1783" s="251">
        <f>(SUM(E1783:E1796)+F1783*E1796)</f>
        <v>0.84085424456960067</v>
      </c>
    </row>
    <row r="1784" spans="1:7" ht="15.6" x14ac:dyDescent="0.3">
      <c r="A1784" s="229" t="s">
        <v>135</v>
      </c>
      <c r="B1784" s="230">
        <v>2038</v>
      </c>
      <c r="C1784" s="229" t="s">
        <v>1949</v>
      </c>
      <c r="D1784" s="229">
        <v>0.95429015760137359</v>
      </c>
      <c r="E1784" s="229">
        <v>2.8535730745480017E-2</v>
      </c>
      <c r="F1784" s="250">
        <v>17</v>
      </c>
      <c r="G1784" s="251">
        <f>(SUM(E1784:E1796)+F1784*E1796)</f>
        <v>0.84008493097375281</v>
      </c>
    </row>
    <row r="1785" spans="1:7" ht="15.6" x14ac:dyDescent="0.3">
      <c r="A1785" s="229" t="s">
        <v>135</v>
      </c>
      <c r="B1785" s="230">
        <v>2039</v>
      </c>
      <c r="C1785" s="229" t="s">
        <v>1950</v>
      </c>
      <c r="D1785" s="229">
        <v>0.95360829880185638</v>
      </c>
      <c r="E1785" s="229">
        <v>2.8410214343968315E-2</v>
      </c>
      <c r="F1785" s="250">
        <v>18</v>
      </c>
      <c r="G1785" s="251">
        <f>(SUM(E1785:E1796)+F1785*E1796)</f>
        <v>0.83946473711899217</v>
      </c>
    </row>
    <row r="1786" spans="1:7" ht="15.6" x14ac:dyDescent="0.3">
      <c r="A1786" s="229" t="s">
        <v>135</v>
      </c>
      <c r="B1786" s="230">
        <v>2040</v>
      </c>
      <c r="C1786" s="229" t="s">
        <v>1951</v>
      </c>
      <c r="D1786" s="229">
        <v>0.95303467114709906</v>
      </c>
      <c r="E1786" s="229">
        <v>2.8306959946542164E-2</v>
      </c>
      <c r="F1786" s="250">
        <v>19</v>
      </c>
      <c r="G1786" s="251">
        <f>(SUM(E1786:E1796)+F1786*E1796)</f>
        <v>0.83897005966574323</v>
      </c>
    </row>
    <row r="1787" spans="1:7" ht="15.6" x14ac:dyDescent="0.3">
      <c r="A1787" s="229" t="s">
        <v>135</v>
      </c>
      <c r="B1787" s="230">
        <v>2041</v>
      </c>
      <c r="C1787" s="229" t="s">
        <v>1952</v>
      </c>
      <c r="D1787" s="229">
        <v>0.95255850416935484</v>
      </c>
      <c r="E1787" s="229">
        <v>2.8222749935654386E-2</v>
      </c>
      <c r="F1787" s="250">
        <v>20</v>
      </c>
      <c r="G1787" s="251">
        <f>(SUM(E1787:E1796)+F1787*E1796)</f>
        <v>0.83857863660992049</v>
      </c>
    </row>
    <row r="1788" spans="1:7" ht="15.6" x14ac:dyDescent="0.3">
      <c r="A1788" s="229" t="s">
        <v>135</v>
      </c>
      <c r="B1788" s="230">
        <v>2042</v>
      </c>
      <c r="C1788" s="229" t="s">
        <v>1953</v>
      </c>
      <c r="D1788" s="229">
        <v>0.95216575484379795</v>
      </c>
      <c r="E1788" s="229">
        <v>2.8154686204638197E-2</v>
      </c>
      <c r="F1788" s="250">
        <v>21</v>
      </c>
      <c r="G1788" s="251">
        <f>(SUM(E1788:E1796)+F1788*E1796)</f>
        <v>0.83827142356498552</v>
      </c>
    </row>
    <row r="1789" spans="1:7" ht="15.6" x14ac:dyDescent="0.3">
      <c r="A1789" s="229" t="s">
        <v>135</v>
      </c>
      <c r="B1789" s="230">
        <v>2043</v>
      </c>
      <c r="C1789" s="229" t="s">
        <v>1954</v>
      </c>
      <c r="D1789" s="229">
        <v>0.95184566759813738</v>
      </c>
      <c r="E1789" s="229">
        <v>2.8097407405571238E-2</v>
      </c>
      <c r="F1789" s="250">
        <v>22</v>
      </c>
      <c r="G1789" s="251">
        <f>(SUM(E1789:E1796)+F1789*E1796)</f>
        <v>0.83803227425106663</v>
      </c>
    </row>
    <row r="1790" spans="1:7" ht="15.6" x14ac:dyDescent="0.3">
      <c r="A1790" s="229" t="s">
        <v>135</v>
      </c>
      <c r="B1790" s="230">
        <v>2044</v>
      </c>
      <c r="C1790" s="229" t="s">
        <v>1955</v>
      </c>
      <c r="D1790" s="229">
        <v>0.95158640143452555</v>
      </c>
      <c r="E1790" s="229">
        <v>2.805210345627223E-2</v>
      </c>
      <c r="F1790" s="250">
        <v>23</v>
      </c>
      <c r="G1790" s="251">
        <f>(SUM(E1790:E1796)+F1790*E1796)</f>
        <v>0.83785040373621467</v>
      </c>
    </row>
    <row r="1791" spans="1:7" ht="15.6" x14ac:dyDescent="0.3">
      <c r="A1791" s="229" t="s">
        <v>135</v>
      </c>
      <c r="B1791" s="230">
        <v>2045</v>
      </c>
      <c r="C1791" s="229" t="s">
        <v>1956</v>
      </c>
      <c r="D1791" s="229">
        <v>0.95137750894199902</v>
      </c>
      <c r="E1791" s="229">
        <v>2.8015181987690548E-2</v>
      </c>
      <c r="F1791" s="250">
        <v>24</v>
      </c>
      <c r="G1791" s="251">
        <f>(SUM(E1791:E1796)+F1791*E1796)</f>
        <v>0.83771383717066183</v>
      </c>
    </row>
    <row r="1792" spans="1:7" ht="15.6" x14ac:dyDescent="0.3">
      <c r="A1792" s="229" t="s">
        <v>135</v>
      </c>
      <c r="B1792" s="230">
        <v>2046</v>
      </c>
      <c r="C1792" s="229" t="s">
        <v>1957</v>
      </c>
      <c r="D1792" s="229">
        <v>0.95120933548886821</v>
      </c>
      <c r="E1792" s="229">
        <v>2.7984109486092073E-2</v>
      </c>
      <c r="F1792" s="250">
        <v>25</v>
      </c>
      <c r="G1792" s="251">
        <f>(SUM(E1792:E1796)+F1792*E1796)</f>
        <v>0.83761419207369081</v>
      </c>
    </row>
    <row r="1793" spans="1:7" ht="15.6" x14ac:dyDescent="0.3">
      <c r="A1793" s="229" t="s">
        <v>135</v>
      </c>
      <c r="B1793" s="230">
        <v>2047</v>
      </c>
      <c r="C1793" s="229" t="s">
        <v>1958</v>
      </c>
      <c r="D1793" s="229">
        <v>0.95107507287133919</v>
      </c>
      <c r="E1793" s="229">
        <v>2.7960359581458774E-2</v>
      </c>
      <c r="F1793" s="250">
        <v>26</v>
      </c>
      <c r="G1793" s="251">
        <f>(SUM(E1793:E1796)+F1793*E1796)</f>
        <v>0.83754561947831796</v>
      </c>
    </row>
    <row r="1794" spans="1:7" ht="15.6" x14ac:dyDescent="0.3">
      <c r="A1794" s="229" t="s">
        <v>135</v>
      </c>
      <c r="B1794" s="230">
        <v>2048</v>
      </c>
      <c r="C1794" s="229" t="s">
        <v>1959</v>
      </c>
      <c r="D1794" s="229">
        <v>0.95096783805629637</v>
      </c>
      <c r="E1794" s="229">
        <v>2.7939765880469734E-2</v>
      </c>
      <c r="F1794" s="250">
        <v>27</v>
      </c>
      <c r="G1794" s="251">
        <f>(SUM(E1794:E1796)+F1794*E1796)</f>
        <v>0.83750079678757861</v>
      </c>
    </row>
    <row r="1795" spans="1:7" ht="15.6" x14ac:dyDescent="0.3">
      <c r="A1795" s="229" t="s">
        <v>135</v>
      </c>
      <c r="B1795" s="230">
        <v>2049</v>
      </c>
      <c r="C1795" s="229" t="s">
        <v>1960</v>
      </c>
      <c r="D1795" s="229">
        <v>0.95088214887226918</v>
      </c>
      <c r="E1795" s="229">
        <v>2.7925997966966491E-2</v>
      </c>
      <c r="F1795" s="250">
        <v>28</v>
      </c>
      <c r="G1795" s="251">
        <f>(SUM(E1795:E1796)+F1795*E1796)</f>
        <v>0.8374765677978282</v>
      </c>
    </row>
    <row r="1796" spans="1:7" ht="15.6" x14ac:dyDescent="0.3">
      <c r="A1796" s="229" t="s">
        <v>135</v>
      </c>
      <c r="B1796" s="230">
        <v>2050</v>
      </c>
      <c r="C1796" s="229" t="s">
        <v>1961</v>
      </c>
      <c r="D1796" s="229">
        <v>0.95081322943835234</v>
      </c>
      <c r="E1796" s="229">
        <v>2.7915536890719371E-2</v>
      </c>
      <c r="F1796" s="250">
        <v>29</v>
      </c>
      <c r="G1796" s="251">
        <f>(SUM(E1796:E1796)+F1796*E1796)</f>
        <v>0.83746610672158106</v>
      </c>
    </row>
    <row r="1797" spans="1:7" ht="15.6" x14ac:dyDescent="0.3">
      <c r="A1797" s="229" t="s">
        <v>136</v>
      </c>
      <c r="B1797" s="230">
        <v>2017</v>
      </c>
      <c r="C1797" s="229" t="s">
        <v>1962</v>
      </c>
      <c r="D1797" s="229">
        <v>0.99551295929703187</v>
      </c>
      <c r="E1797" s="229">
        <v>4.1590527903214873E-2</v>
      </c>
      <c r="F1797" s="252">
        <v>0</v>
      </c>
      <c r="G1797" s="251">
        <f>(SUM(E1797:E1826))</f>
        <v>0.95233561842928349</v>
      </c>
    </row>
    <row r="1798" spans="1:7" ht="15.6" x14ac:dyDescent="0.3">
      <c r="A1798" s="229" t="s">
        <v>136</v>
      </c>
      <c r="B1798" s="230">
        <v>2018</v>
      </c>
      <c r="C1798" s="229" t="s">
        <v>1963</v>
      </c>
      <c r="D1798" s="229">
        <v>0.99425327068212477</v>
      </c>
      <c r="E1798" s="229">
        <v>4.0552146372987319E-2</v>
      </c>
      <c r="F1798" s="250">
        <v>0</v>
      </c>
      <c r="G1798" s="251">
        <f>(SUM(E1798:E1827))</f>
        <v>0.9382997723464277</v>
      </c>
    </row>
    <row r="1799" spans="1:7" ht="15.6" x14ac:dyDescent="0.3">
      <c r="A1799" s="229" t="s">
        <v>136</v>
      </c>
      <c r="B1799" s="230">
        <v>2019</v>
      </c>
      <c r="C1799" s="229" t="s">
        <v>1964</v>
      </c>
      <c r="D1799" s="229">
        <v>0.99291406431707874</v>
      </c>
      <c r="E1799" s="229">
        <v>3.9473084627638884E-2</v>
      </c>
      <c r="F1799" s="250">
        <v>0</v>
      </c>
      <c r="G1799" s="251">
        <f>(SUM(E1799:E1828))</f>
        <v>0.92526758265418363</v>
      </c>
    </row>
    <row r="1800" spans="1:7" ht="15.6" x14ac:dyDescent="0.3">
      <c r="A1800" s="229" t="s">
        <v>136</v>
      </c>
      <c r="B1800" s="230">
        <v>2020</v>
      </c>
      <c r="C1800" s="229" t="s">
        <v>1965</v>
      </c>
      <c r="D1800" s="229">
        <v>0.99121542444266963</v>
      </c>
      <c r="E1800" s="229">
        <v>3.8367794449331763E-2</v>
      </c>
      <c r="F1800" s="250">
        <v>0</v>
      </c>
      <c r="G1800" s="251">
        <f>(SUM(E1800:E1829))</f>
        <v>0.91328674385319331</v>
      </c>
    </row>
    <row r="1801" spans="1:7" ht="15.6" x14ac:dyDescent="0.3">
      <c r="A1801" s="229" t="s">
        <v>136</v>
      </c>
      <c r="B1801" s="230">
        <v>2021</v>
      </c>
      <c r="C1801" s="229" t="s">
        <v>1966</v>
      </c>
      <c r="D1801" s="229">
        <v>0.98908629140821891</v>
      </c>
      <c r="E1801" s="229">
        <v>3.7331272297854906E-2</v>
      </c>
      <c r="F1801" s="250">
        <v>0</v>
      </c>
      <c r="G1801" s="251">
        <f>(SUM(E1801:E1830))</f>
        <v>0.90238838556769407</v>
      </c>
    </row>
    <row r="1802" spans="1:7" ht="15.6" x14ac:dyDescent="0.3">
      <c r="A1802" s="229" t="s">
        <v>136</v>
      </c>
      <c r="B1802" s="230">
        <v>2022</v>
      </c>
      <c r="C1802" s="229" t="s">
        <v>1967</v>
      </c>
      <c r="D1802" s="229">
        <v>0.98650162793613838</v>
      </c>
      <c r="E1802" s="229">
        <v>3.6369920117851499E-2</v>
      </c>
      <c r="F1802" s="250">
        <v>1</v>
      </c>
      <c r="G1802" s="251">
        <f>(SUM(E1802:E1830)+F1802*E1830)</f>
        <v>0.8925265494336716</v>
      </c>
    </row>
    <row r="1803" spans="1:7" ht="15.6" x14ac:dyDescent="0.3">
      <c r="A1803" s="229" t="s">
        <v>136</v>
      </c>
      <c r="B1803" s="230">
        <v>2023</v>
      </c>
      <c r="C1803" s="229" t="s">
        <v>1968</v>
      </c>
      <c r="D1803" s="229">
        <v>0.98349835523682372</v>
      </c>
      <c r="E1803" s="229">
        <v>3.5470938371114785E-2</v>
      </c>
      <c r="F1803" s="250">
        <v>2</v>
      </c>
      <c r="G1803" s="251">
        <f>(SUM(E1803:E1830)+F1803*E1830)</f>
        <v>0.8836260654796525</v>
      </c>
    </row>
    <row r="1804" spans="1:7" ht="15.6" x14ac:dyDescent="0.3">
      <c r="A1804" s="229" t="s">
        <v>136</v>
      </c>
      <c r="B1804" s="230">
        <v>2024</v>
      </c>
      <c r="C1804" s="229" t="s">
        <v>1969</v>
      </c>
      <c r="D1804" s="229">
        <v>0.98008944667466313</v>
      </c>
      <c r="E1804" s="229">
        <v>3.4637692679827269E-2</v>
      </c>
      <c r="F1804" s="250">
        <v>3</v>
      </c>
      <c r="G1804" s="251">
        <f>(SUM(E1804:E1830)+F1804*E1830)</f>
        <v>0.87562456327237026</v>
      </c>
    </row>
    <row r="1805" spans="1:7" ht="15.6" x14ac:dyDescent="0.3">
      <c r="A1805" s="229" t="s">
        <v>136</v>
      </c>
      <c r="B1805" s="230">
        <v>2025</v>
      </c>
      <c r="C1805" s="229" t="s">
        <v>1970</v>
      </c>
      <c r="D1805" s="229">
        <v>0.97629589738713651</v>
      </c>
      <c r="E1805" s="229">
        <v>3.3869527052982289E-2</v>
      </c>
      <c r="F1805" s="250">
        <v>4</v>
      </c>
      <c r="G1805" s="251">
        <f>(SUM(E1805:E1830)+F1805*E1830)</f>
        <v>0.86845630675637542</v>
      </c>
    </row>
    <row r="1806" spans="1:7" ht="15.6" x14ac:dyDescent="0.3">
      <c r="A1806" s="229" t="s">
        <v>136</v>
      </c>
      <c r="B1806" s="230">
        <v>2026</v>
      </c>
      <c r="C1806" s="229" t="s">
        <v>1971</v>
      </c>
      <c r="D1806" s="229">
        <v>0.97319186296116178</v>
      </c>
      <c r="E1806" s="229">
        <v>3.3115423577648413E-2</v>
      </c>
      <c r="F1806" s="250">
        <v>5</v>
      </c>
      <c r="G1806" s="251">
        <f>(SUM(E1806:E1830)+F1806*E1830)</f>
        <v>0.86205621586722558</v>
      </c>
    </row>
    <row r="1807" spans="1:7" ht="15.6" x14ac:dyDescent="0.3">
      <c r="A1807" s="229" t="s">
        <v>136</v>
      </c>
      <c r="B1807" s="230">
        <v>2027</v>
      </c>
      <c r="C1807" s="229" t="s">
        <v>1972</v>
      </c>
      <c r="D1807" s="229">
        <v>0.97029073711036451</v>
      </c>
      <c r="E1807" s="229">
        <v>3.2411616568164318E-2</v>
      </c>
      <c r="F1807" s="250">
        <v>6</v>
      </c>
      <c r="G1807" s="251">
        <f>(SUM(E1807:E1830)+F1807*E1830)</f>
        <v>0.85641022845340953</v>
      </c>
    </row>
    <row r="1808" spans="1:7" ht="15.6" x14ac:dyDescent="0.3">
      <c r="A1808" s="229" t="s">
        <v>136</v>
      </c>
      <c r="B1808" s="230">
        <v>2028</v>
      </c>
      <c r="C1808" s="229" t="s">
        <v>1973</v>
      </c>
      <c r="D1808" s="229">
        <v>0.96760533855292874</v>
      </c>
      <c r="E1808" s="229">
        <v>3.1775155965975549E-2</v>
      </c>
      <c r="F1808" s="250">
        <v>7</v>
      </c>
      <c r="G1808" s="251">
        <f>(SUM(E1808:E1830)+F1808*E1830)</f>
        <v>0.85146804804907772</v>
      </c>
    </row>
    <row r="1809" spans="1:7" ht="15.6" x14ac:dyDescent="0.3">
      <c r="A1809" s="229" t="s">
        <v>136</v>
      </c>
      <c r="B1809" s="230">
        <v>2029</v>
      </c>
      <c r="C1809" s="229" t="s">
        <v>1974</v>
      </c>
      <c r="D1809" s="229">
        <v>0.96513636956547377</v>
      </c>
      <c r="E1809" s="229">
        <v>3.1197667749577378E-2</v>
      </c>
      <c r="F1809" s="250">
        <v>8</v>
      </c>
      <c r="G1809" s="251">
        <f>(SUM(E1809:E1830)+F1809*E1830)</f>
        <v>0.84716232824693483</v>
      </c>
    </row>
    <row r="1810" spans="1:7" ht="15.6" x14ac:dyDescent="0.3">
      <c r="A1810" s="229" t="s">
        <v>136</v>
      </c>
      <c r="B1810" s="230">
        <v>2030</v>
      </c>
      <c r="C1810" s="229" t="s">
        <v>1975</v>
      </c>
      <c r="D1810" s="229">
        <v>0.96288178415226044</v>
      </c>
      <c r="E1810" s="229">
        <v>3.0685557319382401E-2</v>
      </c>
      <c r="F1810" s="250">
        <v>9</v>
      </c>
      <c r="G1810" s="251">
        <f>(SUM(E1810:E1830)+F1810*E1830)</f>
        <v>0.84343409666118974</v>
      </c>
    </row>
    <row r="1811" spans="1:7" ht="15.6" x14ac:dyDescent="0.3">
      <c r="A1811" s="229" t="s">
        <v>136</v>
      </c>
      <c r="B1811" s="230">
        <v>2031</v>
      </c>
      <c r="C1811" s="229" t="s">
        <v>1976</v>
      </c>
      <c r="D1811" s="229">
        <v>0.96083686263717694</v>
      </c>
      <c r="E1811" s="229">
        <v>3.0226602096691462E-2</v>
      </c>
      <c r="F1811" s="250">
        <v>10</v>
      </c>
      <c r="G1811" s="251">
        <f>(SUM(E1811:E1830)+F1811*E1830)</f>
        <v>0.84021797550563959</v>
      </c>
    </row>
    <row r="1812" spans="1:7" ht="15.6" x14ac:dyDescent="0.3">
      <c r="A1812" s="229" t="s">
        <v>136</v>
      </c>
      <c r="B1812" s="230">
        <v>2032</v>
      </c>
      <c r="C1812" s="229" t="s">
        <v>1977</v>
      </c>
      <c r="D1812" s="229">
        <v>0.95899243522310706</v>
      </c>
      <c r="E1812" s="229">
        <v>2.9821389679832836E-2</v>
      </c>
      <c r="F1812" s="250">
        <v>11</v>
      </c>
      <c r="G1812" s="251">
        <f>(SUM(E1812:E1830)+F1812*E1830)</f>
        <v>0.83746080957278068</v>
      </c>
    </row>
    <row r="1813" spans="1:7" ht="15.6" x14ac:dyDescent="0.3">
      <c r="A1813" s="229" t="s">
        <v>136</v>
      </c>
      <c r="B1813" s="230">
        <v>2033</v>
      </c>
      <c r="C1813" s="229" t="s">
        <v>1978</v>
      </c>
      <c r="D1813" s="229">
        <v>0.9573424143090441</v>
      </c>
      <c r="E1813" s="229">
        <v>2.946510016479564E-2</v>
      </c>
      <c r="F1813" s="250">
        <v>12</v>
      </c>
      <c r="G1813" s="251">
        <f>(SUM(E1813:E1830)+F1813*E1830)</f>
        <v>0.83510885605678031</v>
      </c>
    </row>
    <row r="1814" spans="1:7" ht="15.6" x14ac:dyDescent="0.3">
      <c r="A1814" s="229" t="s">
        <v>136</v>
      </c>
      <c r="B1814" s="230">
        <v>2034</v>
      </c>
      <c r="C1814" s="229" t="s">
        <v>1979</v>
      </c>
      <c r="D1814" s="229">
        <v>0.95587537240804388</v>
      </c>
      <c r="E1814" s="229">
        <v>2.9152376729680664E-2</v>
      </c>
      <c r="F1814" s="250">
        <v>13</v>
      </c>
      <c r="G1814" s="251">
        <f>(SUM(E1814:E1830)+F1814*E1830)</f>
        <v>0.83311319205581724</v>
      </c>
    </row>
    <row r="1815" spans="1:7" ht="15.6" x14ac:dyDescent="0.3">
      <c r="A1815" s="229" t="s">
        <v>136</v>
      </c>
      <c r="B1815" s="230">
        <v>2035</v>
      </c>
      <c r="C1815" s="229" t="s">
        <v>1980</v>
      </c>
      <c r="D1815" s="229">
        <v>0.95458305296215418</v>
      </c>
      <c r="E1815" s="229">
        <v>2.8883323613332543E-2</v>
      </c>
      <c r="F1815" s="250">
        <v>14</v>
      </c>
      <c r="G1815" s="251">
        <f>(SUM(E1815:E1830)+F1815*E1830)</f>
        <v>0.83143025148996896</v>
      </c>
    </row>
    <row r="1816" spans="1:7" ht="15.6" x14ac:dyDescent="0.3">
      <c r="A1816" s="229" t="s">
        <v>136</v>
      </c>
      <c r="B1816" s="230">
        <v>2036</v>
      </c>
      <c r="C1816" s="229" t="s">
        <v>1981</v>
      </c>
      <c r="D1816" s="229">
        <v>0.95345467316206889</v>
      </c>
      <c r="E1816" s="229">
        <v>2.8648918864638814E-2</v>
      </c>
      <c r="F1816" s="250">
        <v>15</v>
      </c>
      <c r="G1816" s="251">
        <f>(SUM(E1816:E1830)+F1816*E1830)</f>
        <v>0.83001636404046897</v>
      </c>
    </row>
    <row r="1817" spans="1:7" ht="15.6" x14ac:dyDescent="0.3">
      <c r="A1817" s="229" t="s">
        <v>136</v>
      </c>
      <c r="B1817" s="230">
        <v>2037</v>
      </c>
      <c r="C1817" s="229" t="s">
        <v>1982</v>
      </c>
      <c r="D1817" s="229">
        <v>0.9524789000999393</v>
      </c>
      <c r="E1817" s="229">
        <v>2.84495877592039E-2</v>
      </c>
      <c r="F1817" s="250">
        <v>16</v>
      </c>
      <c r="G1817" s="251">
        <f>(SUM(E1817:E1830)+F1817*E1830)</f>
        <v>0.82883688133966249</v>
      </c>
    </row>
    <row r="1818" spans="1:7" ht="15.6" x14ac:dyDescent="0.3">
      <c r="A1818" s="229" t="s">
        <v>136</v>
      </c>
      <c r="B1818" s="230">
        <v>2038</v>
      </c>
      <c r="C1818" s="229" t="s">
        <v>1983</v>
      </c>
      <c r="D1818" s="229">
        <v>0.95164145497065511</v>
      </c>
      <c r="E1818" s="229">
        <v>2.8279991335310138E-2</v>
      </c>
      <c r="F1818" s="250">
        <v>17</v>
      </c>
      <c r="G1818" s="251">
        <f>(SUM(E1818:E1830)+F1818*E1830)</f>
        <v>0.82785672974429114</v>
      </c>
    </row>
    <row r="1819" spans="1:7" ht="15.6" x14ac:dyDescent="0.3">
      <c r="A1819" s="229" t="s">
        <v>136</v>
      </c>
      <c r="B1819" s="230">
        <v>2039</v>
      </c>
      <c r="C1819" s="229" t="s">
        <v>1984</v>
      </c>
      <c r="D1819" s="229">
        <v>0.9509282476766977</v>
      </c>
      <c r="E1819" s="229">
        <v>2.813427094821206E-2</v>
      </c>
      <c r="F1819" s="250">
        <v>18</v>
      </c>
      <c r="G1819" s="251">
        <f>(SUM(E1819:E1830)+F1819*E1830)</f>
        <v>0.82704617457281349</v>
      </c>
    </row>
    <row r="1820" spans="1:7" ht="15.6" x14ac:dyDescent="0.3">
      <c r="A1820" s="229" t="s">
        <v>136</v>
      </c>
      <c r="B1820" s="230">
        <v>2040</v>
      </c>
      <c r="C1820" s="229" t="s">
        <v>1985</v>
      </c>
      <c r="D1820" s="229">
        <v>0.95032606875595182</v>
      </c>
      <c r="E1820" s="229">
        <v>2.8011938105387515E-2</v>
      </c>
      <c r="F1820" s="250">
        <v>19</v>
      </c>
      <c r="G1820" s="251">
        <f>(SUM(E1820:E1830)+F1820*E1830)</f>
        <v>0.82638133978843387</v>
      </c>
    </row>
    <row r="1821" spans="1:7" ht="15.6" x14ac:dyDescent="0.3">
      <c r="A1821" s="229" t="s">
        <v>136</v>
      </c>
      <c r="B1821" s="230">
        <v>2041</v>
      </c>
      <c r="C1821" s="229" t="s">
        <v>1986</v>
      </c>
      <c r="D1821" s="229">
        <v>0.94982510582379109</v>
      </c>
      <c r="E1821" s="229">
        <v>2.7910210568923302E-2</v>
      </c>
      <c r="F1821" s="250">
        <v>20</v>
      </c>
      <c r="G1821" s="251">
        <f>(SUM(E1821:E1830)+F1821*E1830)</f>
        <v>0.82583883784687884</v>
      </c>
    </row>
    <row r="1822" spans="1:7" ht="15.6" x14ac:dyDescent="0.3">
      <c r="A1822" s="229" t="s">
        <v>136</v>
      </c>
      <c r="B1822" s="230">
        <v>2042</v>
      </c>
      <c r="C1822" s="229" t="s">
        <v>1987</v>
      </c>
      <c r="D1822" s="229">
        <v>0.94940862083108968</v>
      </c>
      <c r="E1822" s="229">
        <v>2.7825894033462417E-2</v>
      </c>
      <c r="F1822" s="250">
        <v>21</v>
      </c>
      <c r="G1822" s="251">
        <f>(SUM(E1822:E1830)+F1822*E1830)</f>
        <v>0.8253980634417879</v>
      </c>
    </row>
    <row r="1823" spans="1:7" ht="15.6" x14ac:dyDescent="0.3">
      <c r="A1823" s="229" t="s">
        <v>136</v>
      </c>
      <c r="B1823" s="230">
        <v>2043</v>
      </c>
      <c r="C1823" s="229" t="s">
        <v>1988</v>
      </c>
      <c r="D1823" s="229">
        <v>0.94906504511666379</v>
      </c>
      <c r="E1823" s="229">
        <v>2.7752863533525771E-2</v>
      </c>
      <c r="F1823" s="250">
        <v>22</v>
      </c>
      <c r="G1823" s="251">
        <f>(SUM(E1823:E1830)+F1823*E1830)</f>
        <v>0.82504160557215789</v>
      </c>
    </row>
    <row r="1824" spans="1:7" ht="15.6" x14ac:dyDescent="0.3">
      <c r="A1824" s="229" t="s">
        <v>136</v>
      </c>
      <c r="B1824" s="230">
        <v>2044</v>
      </c>
      <c r="C1824" s="229" t="s">
        <v>1989</v>
      </c>
      <c r="D1824" s="229">
        <v>0.94878309706888542</v>
      </c>
      <c r="E1824" s="229">
        <v>2.7692256004156895E-2</v>
      </c>
      <c r="F1824" s="250">
        <v>23</v>
      </c>
      <c r="G1824" s="251">
        <f>(SUM(E1824:E1830)+F1824*E1830)</f>
        <v>0.82475817820246466</v>
      </c>
    </row>
    <row r="1825" spans="1:7" ht="15.6" x14ac:dyDescent="0.3">
      <c r="A1825" s="229" t="s">
        <v>136</v>
      </c>
      <c r="B1825" s="230">
        <v>2045</v>
      </c>
      <c r="C1825" s="229" t="s">
        <v>1990</v>
      </c>
      <c r="D1825" s="229">
        <v>0.94855141355919737</v>
      </c>
      <c r="E1825" s="229">
        <v>2.7639297200496103E-2</v>
      </c>
      <c r="F1825" s="250">
        <v>24</v>
      </c>
      <c r="G1825" s="251">
        <f>(SUM(E1825:E1830)+F1825*E1830)</f>
        <v>0.8245353583621402</v>
      </c>
    </row>
    <row r="1826" spans="1:7" ht="15.6" x14ac:dyDescent="0.3">
      <c r="A1826" s="229" t="s">
        <v>136</v>
      </c>
      <c r="B1826" s="230">
        <v>2046</v>
      </c>
      <c r="C1826" s="229" t="s">
        <v>1991</v>
      </c>
      <c r="D1826" s="229">
        <v>0.94836178793606984</v>
      </c>
      <c r="E1826" s="229">
        <v>2.7593272738081893E-2</v>
      </c>
      <c r="F1826" s="250">
        <v>25</v>
      </c>
      <c r="G1826" s="251">
        <f>(SUM(E1826:E1830)+F1826*E1830)</f>
        <v>0.82436549732547659</v>
      </c>
    </row>
    <row r="1827" spans="1:7" ht="15.6" x14ac:dyDescent="0.3">
      <c r="A1827" s="229" t="s">
        <v>136</v>
      </c>
      <c r="B1827" s="230">
        <v>2047</v>
      </c>
      <c r="C1827" s="229" t="s">
        <v>1992</v>
      </c>
      <c r="D1827" s="229">
        <v>0.94820646710746692</v>
      </c>
      <c r="E1827" s="229">
        <v>2.7554681820358889E-2</v>
      </c>
      <c r="F1827" s="250">
        <v>26</v>
      </c>
      <c r="G1827" s="251">
        <f>(SUM(E1827:E1830)+F1827*E1830)</f>
        <v>0.82424166075122718</v>
      </c>
    </row>
    <row r="1828" spans="1:7" ht="15.6" x14ac:dyDescent="0.3">
      <c r="A1828" s="229" t="s">
        <v>136</v>
      </c>
      <c r="B1828" s="230">
        <v>2048</v>
      </c>
      <c r="C1828" s="229" t="s">
        <v>1993</v>
      </c>
      <c r="D1828" s="229">
        <v>0.94807950467438473</v>
      </c>
      <c r="E1828" s="229">
        <v>2.7519956680743411E-2</v>
      </c>
      <c r="F1828" s="250">
        <v>27</v>
      </c>
      <c r="G1828" s="251">
        <f>(SUM(E1828:E1830)+F1828*E1830)</f>
        <v>0.82415641509470072</v>
      </c>
    </row>
    <row r="1829" spans="1:7" ht="15.6" x14ac:dyDescent="0.3">
      <c r="A1829" s="229" t="s">
        <v>136</v>
      </c>
      <c r="B1829" s="230">
        <v>2049</v>
      </c>
      <c r="C1829" s="229" t="s">
        <v>1994</v>
      </c>
      <c r="D1829" s="229">
        <v>0.94797562900742882</v>
      </c>
      <c r="E1829" s="229">
        <v>2.7492245826648498E-2</v>
      </c>
      <c r="F1829" s="250">
        <v>28</v>
      </c>
      <c r="G1829" s="251">
        <f>(SUM(E1829:E1830)+F1829*E1830)</f>
        <v>0.82410589457778971</v>
      </c>
    </row>
    <row r="1830" spans="1:7" ht="15.6" x14ac:dyDescent="0.3">
      <c r="A1830" s="229" t="s">
        <v>136</v>
      </c>
      <c r="B1830" s="230">
        <v>2050</v>
      </c>
      <c r="C1830" s="229" t="s">
        <v>1995</v>
      </c>
      <c r="D1830" s="229">
        <v>0.94789049722026442</v>
      </c>
      <c r="E1830" s="229">
        <v>2.7469436163832458E-2</v>
      </c>
      <c r="F1830" s="250">
        <v>29</v>
      </c>
      <c r="G1830" s="251">
        <f>(SUM(E1830:E1830)+F1830*E1830)</f>
        <v>0.82408308491497373</v>
      </c>
    </row>
    <row r="1831" spans="1:7" ht="15.6" x14ac:dyDescent="0.3">
      <c r="A1831" s="229" t="s">
        <v>137</v>
      </c>
      <c r="B1831" s="230">
        <v>2017</v>
      </c>
      <c r="C1831" s="229" t="s">
        <v>1996</v>
      </c>
      <c r="D1831" s="229">
        <v>0.98898515107605312</v>
      </c>
      <c r="E1831" s="229">
        <v>3.9209546420441159E-2</v>
      </c>
      <c r="F1831" s="252">
        <v>0</v>
      </c>
      <c r="G1831" s="251">
        <f>(SUM(E1831:E1860))</f>
        <v>0.95053000952560762</v>
      </c>
    </row>
    <row r="1832" spans="1:7" ht="15.6" x14ac:dyDescent="0.3">
      <c r="A1832" s="229" t="s">
        <v>137</v>
      </c>
      <c r="B1832" s="230">
        <v>2018</v>
      </c>
      <c r="C1832" s="229" t="s">
        <v>1997</v>
      </c>
      <c r="D1832" s="229">
        <v>0.98803517537713836</v>
      </c>
      <c r="E1832" s="229">
        <v>3.8338075934885467E-2</v>
      </c>
      <c r="F1832" s="250">
        <v>0</v>
      </c>
      <c r="G1832" s="251">
        <f>(SUM(E1832:E1861))</f>
        <v>0.94030292624275646</v>
      </c>
    </row>
    <row r="1833" spans="1:7" ht="15.6" x14ac:dyDescent="0.3">
      <c r="A1833" s="229" t="s">
        <v>137</v>
      </c>
      <c r="B1833" s="230">
        <v>2019</v>
      </c>
      <c r="C1833" s="229" t="s">
        <v>1998</v>
      </c>
      <c r="D1833" s="229">
        <v>0.98699028329985439</v>
      </c>
      <c r="E1833" s="229">
        <v>3.7425958261989058E-2</v>
      </c>
      <c r="F1833" s="250">
        <v>0</v>
      </c>
      <c r="G1833" s="251">
        <f>(SUM(E1833:E1862))</f>
        <v>0.93093518816378196</v>
      </c>
    </row>
    <row r="1834" spans="1:7" ht="15.6" x14ac:dyDescent="0.3">
      <c r="A1834" s="229" t="s">
        <v>137</v>
      </c>
      <c r="B1834" s="230">
        <v>2020</v>
      </c>
      <c r="C1834" s="229" t="s">
        <v>1999</v>
      </c>
      <c r="D1834" s="229">
        <v>0.98528167882561302</v>
      </c>
      <c r="E1834" s="229">
        <v>3.6494280112553817E-2</v>
      </c>
      <c r="F1834" s="250">
        <v>0</v>
      </c>
      <c r="G1834" s="251">
        <f>(SUM(E1834:E1863))</f>
        <v>0.92247154163141687</v>
      </c>
    </row>
    <row r="1835" spans="1:7" ht="15.6" x14ac:dyDescent="0.3">
      <c r="A1835" s="229" t="s">
        <v>137</v>
      </c>
      <c r="B1835" s="230">
        <v>2021</v>
      </c>
      <c r="C1835" s="229" t="s">
        <v>2000</v>
      </c>
      <c r="D1835" s="229">
        <v>0.98299049452481879</v>
      </c>
      <c r="E1835" s="229">
        <v>3.5630101994081911E-2</v>
      </c>
      <c r="F1835" s="250">
        <v>0</v>
      </c>
      <c r="G1835" s="251">
        <f>(SUM(E1835:E1864))</f>
        <v>0.91493391411062996</v>
      </c>
    </row>
    <row r="1836" spans="1:7" ht="15.6" x14ac:dyDescent="0.3">
      <c r="A1836" s="229" t="s">
        <v>137</v>
      </c>
      <c r="B1836" s="230">
        <v>2022</v>
      </c>
      <c r="C1836" s="229" t="s">
        <v>2001</v>
      </c>
      <c r="D1836" s="229">
        <v>0.98014430317220702</v>
      </c>
      <c r="E1836" s="229">
        <v>3.4844002906466179E-2</v>
      </c>
      <c r="F1836" s="250">
        <v>1</v>
      </c>
      <c r="G1836" s="251">
        <f>(SUM(E1836:E1864)+F1836*E1864)</f>
        <v>0.90826046470831501</v>
      </c>
    </row>
    <row r="1837" spans="1:7" ht="15.6" x14ac:dyDescent="0.3">
      <c r="A1837" s="229" t="s">
        <v>137</v>
      </c>
      <c r="B1837" s="230">
        <v>2023</v>
      </c>
      <c r="C1837" s="229" t="s">
        <v>2002</v>
      </c>
      <c r="D1837" s="229">
        <v>0.97693740585377065</v>
      </c>
      <c r="E1837" s="229">
        <v>3.4117147328340099E-2</v>
      </c>
      <c r="F1837" s="250">
        <v>2</v>
      </c>
      <c r="G1837" s="251">
        <f>(SUM(E1837:E1864)+F1837*E1864)</f>
        <v>0.90237311439361578</v>
      </c>
    </row>
    <row r="1838" spans="1:7" ht="15.6" x14ac:dyDescent="0.3">
      <c r="A1838" s="229" t="s">
        <v>137</v>
      </c>
      <c r="B1838" s="230">
        <v>2024</v>
      </c>
      <c r="C1838" s="229" t="s">
        <v>2003</v>
      </c>
      <c r="D1838" s="229">
        <v>0.97342405323679226</v>
      </c>
      <c r="E1838" s="229">
        <v>3.3448935434337058E-2</v>
      </c>
      <c r="F1838" s="250">
        <v>3</v>
      </c>
      <c r="G1838" s="251">
        <f>(SUM(E1838:E1864)+F1838*E1864)</f>
        <v>0.89721261965704258</v>
      </c>
    </row>
    <row r="1839" spans="1:7" ht="15.6" x14ac:dyDescent="0.3">
      <c r="A1839" s="229" t="s">
        <v>137</v>
      </c>
      <c r="B1839" s="230">
        <v>2025</v>
      </c>
      <c r="C1839" s="229" t="s">
        <v>2004</v>
      </c>
      <c r="D1839" s="229">
        <v>0.96962481531501021</v>
      </c>
      <c r="E1839" s="229">
        <v>3.283181069193912E-2</v>
      </c>
      <c r="F1839" s="250">
        <v>4</v>
      </c>
      <c r="G1839" s="251">
        <f>(SUM(E1839:E1864)+F1839*E1864)</f>
        <v>0.89272033681447249</v>
      </c>
    </row>
    <row r="1840" spans="1:7" ht="15.6" x14ac:dyDescent="0.3">
      <c r="A1840" s="229" t="s">
        <v>137</v>
      </c>
      <c r="B1840" s="230">
        <v>2026</v>
      </c>
      <c r="C1840" s="229" t="s">
        <v>2005</v>
      </c>
      <c r="D1840" s="229">
        <v>0.96700735029293095</v>
      </c>
      <c r="E1840" s="229">
        <v>3.2278726996998075E-2</v>
      </c>
      <c r="F1840" s="250">
        <v>5</v>
      </c>
      <c r="G1840" s="251">
        <f>(SUM(E1840:E1864)+F1840*E1864)</f>
        <v>0.88884517871430035</v>
      </c>
    </row>
    <row r="1841" spans="1:7" ht="15.6" x14ac:dyDescent="0.3">
      <c r="A1841" s="229" t="s">
        <v>137</v>
      </c>
      <c r="B1841" s="230">
        <v>2027</v>
      </c>
      <c r="C1841" s="229" t="s">
        <v>2006</v>
      </c>
      <c r="D1841" s="229">
        <v>0.96476491359470529</v>
      </c>
      <c r="E1841" s="229">
        <v>3.1796725428679624E-2</v>
      </c>
      <c r="F1841" s="250">
        <v>6</v>
      </c>
      <c r="G1841" s="251">
        <f>(SUM(E1841:E1864)+F1841*E1864)</f>
        <v>0.88552310430906911</v>
      </c>
    </row>
    <row r="1842" spans="1:7" ht="15.6" x14ac:dyDescent="0.3">
      <c r="A1842" s="229" t="s">
        <v>137</v>
      </c>
      <c r="B1842" s="230">
        <v>2028</v>
      </c>
      <c r="C1842" s="229" t="s">
        <v>2007</v>
      </c>
      <c r="D1842" s="229">
        <v>0.96275034887612165</v>
      </c>
      <c r="E1842" s="229">
        <v>3.1377784411972968E-2</v>
      </c>
      <c r="F1842" s="250">
        <v>7</v>
      </c>
      <c r="G1842" s="251">
        <f>(SUM(E1842:E1864)+F1842*E1864)</f>
        <v>0.88268303147215654</v>
      </c>
    </row>
    <row r="1843" spans="1:7" ht="15.6" x14ac:dyDescent="0.3">
      <c r="A1843" s="229" t="s">
        <v>137</v>
      </c>
      <c r="B1843" s="230">
        <v>2029</v>
      </c>
      <c r="C1843" s="229" t="s">
        <v>2008</v>
      </c>
      <c r="D1843" s="229">
        <v>0.96093188280053765</v>
      </c>
      <c r="E1843" s="229">
        <v>3.1009597243551651E-2</v>
      </c>
      <c r="F1843" s="250">
        <v>8</v>
      </c>
      <c r="G1843" s="251">
        <f>(SUM(E1843:E1864)+F1843*E1864)</f>
        <v>0.88026189965195067</v>
      </c>
    </row>
    <row r="1844" spans="1:7" ht="15.6" x14ac:dyDescent="0.3">
      <c r="A1844" s="229" t="s">
        <v>137</v>
      </c>
      <c r="B1844" s="230">
        <v>2030</v>
      </c>
      <c r="C1844" s="229" t="s">
        <v>2009</v>
      </c>
      <c r="D1844" s="229">
        <v>0.95929753526434702</v>
      </c>
      <c r="E1844" s="229">
        <v>3.0694778111901747E-2</v>
      </c>
      <c r="F1844" s="250">
        <v>9</v>
      </c>
      <c r="G1844" s="251">
        <f>(SUM(E1844:E1864)+F1844*E1864)</f>
        <v>0.87820895500016616</v>
      </c>
    </row>
    <row r="1845" spans="1:7" ht="15.6" x14ac:dyDescent="0.3">
      <c r="A1845" s="229" t="s">
        <v>137</v>
      </c>
      <c r="B1845" s="230">
        <v>2031</v>
      </c>
      <c r="C1845" s="229" t="s">
        <v>2010</v>
      </c>
      <c r="D1845" s="229">
        <v>0.95783242684420122</v>
      </c>
      <c r="E1845" s="229">
        <v>3.0418554721552891E-2</v>
      </c>
      <c r="F1845" s="250">
        <v>10</v>
      </c>
      <c r="G1845" s="251">
        <f>(SUM(E1845:E1864)+F1845*E1864)</f>
        <v>0.8764708294800313</v>
      </c>
    </row>
    <row r="1846" spans="1:7" ht="15.6" x14ac:dyDescent="0.3">
      <c r="A1846" s="229" t="s">
        <v>137</v>
      </c>
      <c r="B1846" s="230">
        <v>2032</v>
      </c>
      <c r="C1846" s="229" t="s">
        <v>2011</v>
      </c>
      <c r="D1846" s="229">
        <v>0.95652131420427988</v>
      </c>
      <c r="E1846" s="229">
        <v>3.0180399471152565E-2</v>
      </c>
      <c r="F1846" s="250">
        <v>11</v>
      </c>
      <c r="G1846" s="251">
        <f>(SUM(E1846:E1864)+F1846*E1864)</f>
        <v>0.87500892735024527</v>
      </c>
    </row>
    <row r="1847" spans="1:7" ht="15.6" x14ac:dyDescent="0.3">
      <c r="A1847" s="229" t="s">
        <v>137</v>
      </c>
      <c r="B1847" s="230">
        <v>2033</v>
      </c>
      <c r="C1847" s="229" t="s">
        <v>2012</v>
      </c>
      <c r="D1847" s="229">
        <v>0.95535737092523754</v>
      </c>
      <c r="E1847" s="229">
        <v>2.9974804073552228E-2</v>
      </c>
      <c r="F1847" s="250">
        <v>12</v>
      </c>
      <c r="G1847" s="251">
        <f>(SUM(E1847:E1864)+F1847*E1864)</f>
        <v>0.87378518047085962</v>
      </c>
    </row>
    <row r="1848" spans="1:7" ht="15.6" x14ac:dyDescent="0.3">
      <c r="A1848" s="229" t="s">
        <v>137</v>
      </c>
      <c r="B1848" s="230">
        <v>2034</v>
      </c>
      <c r="C1848" s="229" t="s">
        <v>2013</v>
      </c>
      <c r="D1848" s="229">
        <v>0.95432532874749365</v>
      </c>
      <c r="E1848" s="229">
        <v>2.979765973317159E-2</v>
      </c>
      <c r="F1848" s="250">
        <v>13</v>
      </c>
      <c r="G1848" s="251">
        <f>(SUM(E1848:E1864)+F1848*E1864)</f>
        <v>0.87276702898907443</v>
      </c>
    </row>
    <row r="1849" spans="1:7" ht="15.6" x14ac:dyDescent="0.3">
      <c r="A1849" s="229" t="s">
        <v>137</v>
      </c>
      <c r="B1849" s="230">
        <v>2035</v>
      </c>
      <c r="C1849" s="229" t="s">
        <v>2014</v>
      </c>
      <c r="D1849" s="229">
        <v>0.95341937972004931</v>
      </c>
      <c r="E1849" s="229">
        <v>2.9648318168622765E-2</v>
      </c>
      <c r="F1849" s="250">
        <v>14</v>
      </c>
      <c r="G1849" s="251">
        <f>(SUM(E1849:E1864)+F1849*E1864)</f>
        <v>0.87192602184766976</v>
      </c>
    </row>
    <row r="1850" spans="1:7" ht="15.6" x14ac:dyDescent="0.3">
      <c r="A1850" s="229" t="s">
        <v>137</v>
      </c>
      <c r="B1850" s="230">
        <v>2036</v>
      </c>
      <c r="C1850" s="229" t="s">
        <v>2015</v>
      </c>
      <c r="D1850" s="229">
        <v>0.95262835742341512</v>
      </c>
      <c r="E1850" s="229">
        <v>2.9519525168444687E-2</v>
      </c>
      <c r="F1850" s="250">
        <v>15</v>
      </c>
      <c r="G1850" s="251">
        <f>(SUM(E1850:E1864)+F1850*E1864)</f>
        <v>0.87123435627081403</v>
      </c>
    </row>
    <row r="1851" spans="1:7" ht="15.6" x14ac:dyDescent="0.3">
      <c r="A1851" s="229" t="s">
        <v>137</v>
      </c>
      <c r="B1851" s="230">
        <v>2037</v>
      </c>
      <c r="C1851" s="229" t="s">
        <v>2016</v>
      </c>
      <c r="D1851" s="229">
        <v>0.95194425843919372</v>
      </c>
      <c r="E1851" s="229">
        <v>2.9411337619161395E-2</v>
      </c>
      <c r="F1851" s="250">
        <v>16</v>
      </c>
      <c r="G1851" s="251">
        <f>(SUM(E1851:E1864)+F1851*E1864)</f>
        <v>0.87067148369413627</v>
      </c>
    </row>
    <row r="1852" spans="1:7" ht="15.6" x14ac:dyDescent="0.3">
      <c r="A1852" s="229" t="s">
        <v>137</v>
      </c>
      <c r="B1852" s="230">
        <v>2038</v>
      </c>
      <c r="C1852" s="229" t="s">
        <v>2017</v>
      </c>
      <c r="D1852" s="229">
        <v>0.95135632295863304</v>
      </c>
      <c r="E1852" s="229">
        <v>2.9320975005365846E-2</v>
      </c>
      <c r="F1852" s="250">
        <v>17</v>
      </c>
      <c r="G1852" s="251">
        <f>(SUM(E1852:E1864)+F1852*E1864)</f>
        <v>0.87021679866674195</v>
      </c>
    </row>
    <row r="1853" spans="1:7" ht="15.6" x14ac:dyDescent="0.3">
      <c r="A1853" s="229" t="s">
        <v>137</v>
      </c>
      <c r="B1853" s="230">
        <v>2039</v>
      </c>
      <c r="C1853" s="229" t="s">
        <v>2018</v>
      </c>
      <c r="D1853" s="229">
        <v>0.95085771115675133</v>
      </c>
      <c r="E1853" s="229">
        <v>2.9244941083626359E-2</v>
      </c>
      <c r="F1853" s="250">
        <v>18</v>
      </c>
      <c r="G1853" s="251">
        <f>(SUM(E1853:E1864)+F1853*E1864)</f>
        <v>0.8698524762531431</v>
      </c>
    </row>
    <row r="1854" spans="1:7" ht="15.6" x14ac:dyDescent="0.3">
      <c r="A1854" s="229" t="s">
        <v>137</v>
      </c>
      <c r="B1854" s="230">
        <v>2040</v>
      </c>
      <c r="C1854" s="229" t="s">
        <v>2019</v>
      </c>
      <c r="D1854" s="229">
        <v>0.9504410587106914</v>
      </c>
      <c r="E1854" s="229">
        <v>2.918358578075908E-2</v>
      </c>
      <c r="F1854" s="250">
        <v>19</v>
      </c>
      <c r="G1854" s="251">
        <f>(SUM(E1854:E1864)+F1854*E1864)</f>
        <v>0.86956418776128364</v>
      </c>
    </row>
    <row r="1855" spans="1:7" ht="15.6" x14ac:dyDescent="0.3">
      <c r="A1855" s="229" t="s">
        <v>137</v>
      </c>
      <c r="B1855" s="230">
        <v>2041</v>
      </c>
      <c r="C1855" s="229" t="s">
        <v>2020</v>
      </c>
      <c r="D1855" s="229">
        <v>0.95009728116636949</v>
      </c>
      <c r="E1855" s="229">
        <v>2.9134065126035322E-2</v>
      </c>
      <c r="F1855" s="250">
        <v>20</v>
      </c>
      <c r="G1855" s="251">
        <f>(SUM(E1855:E1864)+F1855*E1864)</f>
        <v>0.86933725457229172</v>
      </c>
    </row>
    <row r="1856" spans="1:7" ht="15.6" x14ac:dyDescent="0.3">
      <c r="A1856" s="229" t="s">
        <v>137</v>
      </c>
      <c r="B1856" s="230">
        <v>2042</v>
      </c>
      <c r="C1856" s="229" t="s">
        <v>2021</v>
      </c>
      <c r="D1856" s="229">
        <v>0.94981622215056183</v>
      </c>
      <c r="E1856" s="229">
        <v>2.9094749516341056E-2</v>
      </c>
      <c r="F1856" s="250">
        <v>21</v>
      </c>
      <c r="G1856" s="251">
        <f>(SUM(E1856:E1864)+F1856*E1864)</f>
        <v>0.86915984203802332</v>
      </c>
    </row>
    <row r="1857" spans="1:7" ht="15.6" x14ac:dyDescent="0.3">
      <c r="A1857" s="229" t="s">
        <v>137</v>
      </c>
      <c r="B1857" s="230">
        <v>2043</v>
      </c>
      <c r="C1857" s="229" t="s">
        <v>2022</v>
      </c>
      <c r="D1857" s="229">
        <v>0.94958955498793562</v>
      </c>
      <c r="E1857" s="229">
        <v>2.9060759149673571E-2</v>
      </c>
      <c r="F1857" s="250">
        <v>22</v>
      </c>
      <c r="G1857" s="251">
        <f>(SUM(E1857:E1864)+F1857*E1864)</f>
        <v>0.86902174511344921</v>
      </c>
    </row>
    <row r="1858" spans="1:7" ht="15.6" x14ac:dyDescent="0.3">
      <c r="A1858" s="229" t="s">
        <v>137</v>
      </c>
      <c r="B1858" s="230">
        <v>2044</v>
      </c>
      <c r="C1858" s="229" t="s">
        <v>2023</v>
      </c>
      <c r="D1858" s="229">
        <v>0.94940799808639909</v>
      </c>
      <c r="E1858" s="229">
        <v>2.9034479946980364E-2</v>
      </c>
      <c r="F1858" s="250">
        <v>23</v>
      </c>
      <c r="G1858" s="251">
        <f>(SUM(E1858:E1864)+F1858*E1864)</f>
        <v>0.8689176385555426</v>
      </c>
    </row>
    <row r="1859" spans="1:7" ht="15.6" x14ac:dyDescent="0.3">
      <c r="A1859" s="229" t="s">
        <v>137</v>
      </c>
      <c r="B1859" s="230">
        <v>2045</v>
      </c>
      <c r="C1859" s="229" t="s">
        <v>2024</v>
      </c>
      <c r="D1859" s="229">
        <v>0.94926432277380768</v>
      </c>
      <c r="E1859" s="229">
        <v>2.9012906620622635E-2</v>
      </c>
      <c r="F1859" s="250">
        <v>24</v>
      </c>
      <c r="G1859" s="251">
        <f>(SUM(E1859:E1864)+F1859*E1864)</f>
        <v>0.86883981120032927</v>
      </c>
    </row>
    <row r="1860" spans="1:7" ht="15.6" x14ac:dyDescent="0.3">
      <c r="A1860" s="229" t="s">
        <v>137</v>
      </c>
      <c r="B1860" s="230">
        <v>2046</v>
      </c>
      <c r="C1860" s="229" t="s">
        <v>2025</v>
      </c>
      <c r="D1860" s="229">
        <v>0.94915131294275601</v>
      </c>
      <c r="E1860" s="229">
        <v>2.8995477062407144E-2</v>
      </c>
      <c r="F1860" s="250">
        <v>25</v>
      </c>
      <c r="G1860" s="251">
        <f>(SUM(E1860:E1864)+F1860*E1864)</f>
        <v>0.86878355717147349</v>
      </c>
    </row>
    <row r="1861" spans="1:7" ht="15.6" x14ac:dyDescent="0.3">
      <c r="A1861" s="229" t="s">
        <v>137</v>
      </c>
      <c r="B1861" s="230">
        <v>2047</v>
      </c>
      <c r="C1861" s="229" t="s">
        <v>2026</v>
      </c>
      <c r="D1861" s="229">
        <v>0.94906271107210727</v>
      </c>
      <c r="E1861" s="229">
        <v>2.8982463137589967E-2</v>
      </c>
      <c r="F1861" s="250">
        <v>26</v>
      </c>
      <c r="G1861" s="251">
        <f>(SUM(E1861:E1864)+F1861*E1864)</f>
        <v>0.86874473270083341</v>
      </c>
    </row>
    <row r="1862" spans="1:7" ht="15.6" x14ac:dyDescent="0.3">
      <c r="A1862" s="229" t="s">
        <v>137</v>
      </c>
      <c r="B1862" s="230">
        <v>2048</v>
      </c>
      <c r="C1862" s="229" t="s">
        <v>2027</v>
      </c>
      <c r="D1862" s="229">
        <v>0.94899270161184801</v>
      </c>
      <c r="E1862" s="229">
        <v>2.8970337855910924E-2</v>
      </c>
      <c r="F1862" s="250">
        <v>27</v>
      </c>
      <c r="G1862" s="251">
        <f>(SUM(E1862:E1864)+F1862*E1864)</f>
        <v>0.86871892215501045</v>
      </c>
    </row>
    <row r="1863" spans="1:7" ht="15.6" x14ac:dyDescent="0.3">
      <c r="A1863" s="229" t="s">
        <v>137</v>
      </c>
      <c r="B1863" s="230">
        <v>2049</v>
      </c>
      <c r="C1863" s="229" t="s">
        <v>2028</v>
      </c>
      <c r="D1863" s="229">
        <v>0.94893702827576032</v>
      </c>
      <c r="E1863" s="229">
        <v>2.8962311729623991E-2</v>
      </c>
      <c r="F1863" s="250">
        <v>28</v>
      </c>
      <c r="G1863" s="251">
        <f>(SUM(E1863:E1864)+F1863*E1864)</f>
        <v>0.86870523689086643</v>
      </c>
    </row>
    <row r="1864" spans="1:7" ht="15.6" x14ac:dyDescent="0.3">
      <c r="A1864" s="229" t="s">
        <v>137</v>
      </c>
      <c r="B1864" s="230">
        <v>2050</v>
      </c>
      <c r="C1864" s="229" t="s">
        <v>2029</v>
      </c>
      <c r="D1864" s="229">
        <v>0.94889317513119875</v>
      </c>
      <c r="E1864" s="229">
        <v>2.8956652591766982E-2</v>
      </c>
      <c r="F1864" s="250">
        <v>29</v>
      </c>
      <c r="G1864" s="251">
        <f>(SUM(E1864:E1864)+F1864*E1864)</f>
        <v>0.86869957775300943</v>
      </c>
    </row>
    <row r="1865" spans="1:7" ht="15.6" x14ac:dyDescent="0.3">
      <c r="A1865" s="229" t="s">
        <v>138</v>
      </c>
      <c r="B1865" s="230">
        <v>2017</v>
      </c>
      <c r="C1865" s="229" t="s">
        <v>2030</v>
      </c>
      <c r="D1865" s="229">
        <v>0.99568697444114929</v>
      </c>
      <c r="E1865" s="229">
        <v>4.1056001526082048E-2</v>
      </c>
      <c r="F1865" s="252">
        <v>0</v>
      </c>
      <c r="G1865" s="251">
        <f>(SUM(E1865:E1894))</f>
        <v>0.94130242395115982</v>
      </c>
    </row>
    <row r="1866" spans="1:7" ht="15.6" x14ac:dyDescent="0.3">
      <c r="A1866" s="229" t="s">
        <v>138</v>
      </c>
      <c r="B1866" s="230">
        <v>2018</v>
      </c>
      <c r="C1866" s="229" t="s">
        <v>2031</v>
      </c>
      <c r="D1866" s="229">
        <v>0.99439762938856069</v>
      </c>
      <c r="E1866" s="229">
        <v>4.0042915643214348E-2</v>
      </c>
      <c r="F1866" s="250">
        <v>0</v>
      </c>
      <c r="G1866" s="251">
        <f>(SUM(E1866:E1895))</f>
        <v>0.92734459432542804</v>
      </c>
    </row>
    <row r="1867" spans="1:7" ht="15.6" x14ac:dyDescent="0.3">
      <c r="A1867" s="229" t="s">
        <v>138</v>
      </c>
      <c r="B1867" s="230">
        <v>2019</v>
      </c>
      <c r="C1867" s="229" t="s">
        <v>2032</v>
      </c>
      <c r="D1867" s="229">
        <v>0.99303351233437587</v>
      </c>
      <c r="E1867" s="229">
        <v>3.8993558754613217E-2</v>
      </c>
      <c r="F1867" s="250">
        <v>0</v>
      </c>
      <c r="G1867" s="251">
        <f>(SUM(E1867:E1896))</f>
        <v>0.91435854611669809</v>
      </c>
    </row>
    <row r="1868" spans="1:7" ht="15.6" x14ac:dyDescent="0.3">
      <c r="A1868" s="229" t="s">
        <v>138</v>
      </c>
      <c r="B1868" s="230">
        <v>2020</v>
      </c>
      <c r="C1868" s="229" t="s">
        <v>2033</v>
      </c>
      <c r="D1868" s="229">
        <v>0.99130277785387744</v>
      </c>
      <c r="E1868" s="229">
        <v>3.7920136161460484E-2</v>
      </c>
      <c r="F1868" s="250">
        <v>0</v>
      </c>
      <c r="G1868" s="251">
        <f>(SUM(E1868:E1897))</f>
        <v>0.90239020912200341</v>
      </c>
    </row>
    <row r="1869" spans="1:7" ht="15.6" x14ac:dyDescent="0.3">
      <c r="A1869" s="229" t="s">
        <v>138</v>
      </c>
      <c r="B1869" s="230">
        <v>2021</v>
      </c>
      <c r="C1869" s="229" t="s">
        <v>2034</v>
      </c>
      <c r="D1869" s="229">
        <v>0.98913232218267289</v>
      </c>
      <c r="E1869" s="229">
        <v>3.6914617068943827E-2</v>
      </c>
      <c r="F1869" s="250">
        <v>0</v>
      </c>
      <c r="G1869" s="251">
        <f>(SUM(E1869:E1898))</f>
        <v>0.89147017926548411</v>
      </c>
    </row>
    <row r="1870" spans="1:7" ht="15.6" x14ac:dyDescent="0.3">
      <c r="A1870" s="229" t="s">
        <v>138</v>
      </c>
      <c r="B1870" s="230">
        <v>2022</v>
      </c>
      <c r="C1870" s="229" t="s">
        <v>2035</v>
      </c>
      <c r="D1870" s="229">
        <v>0.98649856636065347</v>
      </c>
      <c r="E1870" s="229">
        <v>3.5981010030215241E-2</v>
      </c>
      <c r="F1870" s="250">
        <v>1</v>
      </c>
      <c r="G1870" s="251">
        <f>(SUM(E1870:E1898)+F1870*E1898)</f>
        <v>0.88155566850148137</v>
      </c>
    </row>
    <row r="1871" spans="1:7" ht="15.6" x14ac:dyDescent="0.3">
      <c r="A1871" s="229" t="s">
        <v>138</v>
      </c>
      <c r="B1871" s="230">
        <v>2023</v>
      </c>
      <c r="C1871" s="229" t="s">
        <v>2036</v>
      </c>
      <c r="D1871" s="229">
        <v>0.98344420795595211</v>
      </c>
      <c r="E1871" s="229">
        <v>3.5109508494315052E-2</v>
      </c>
      <c r="F1871" s="250">
        <v>2</v>
      </c>
      <c r="G1871" s="251">
        <f>(SUM(E1871:E1898)+F1871*E1898)</f>
        <v>0.87257476477620732</v>
      </c>
    </row>
    <row r="1872" spans="1:7" ht="15.6" x14ac:dyDescent="0.3">
      <c r="A1872" s="229" t="s">
        <v>138</v>
      </c>
      <c r="B1872" s="230">
        <v>2024</v>
      </c>
      <c r="C1872" s="229" t="s">
        <v>2037</v>
      </c>
      <c r="D1872" s="229">
        <v>0.97999075888824272</v>
      </c>
      <c r="E1872" s="229">
        <v>3.4304350877383358E-2</v>
      </c>
      <c r="F1872" s="250">
        <v>3</v>
      </c>
      <c r="G1872" s="251">
        <f>(SUM(E1872:E1898)+F1872*E1898)</f>
        <v>0.86446536258683337</v>
      </c>
    </row>
    <row r="1873" spans="1:7" ht="15.6" x14ac:dyDescent="0.3">
      <c r="A1873" s="229" t="s">
        <v>138</v>
      </c>
      <c r="B1873" s="230">
        <v>2025</v>
      </c>
      <c r="C1873" s="229" t="s">
        <v>2038</v>
      </c>
      <c r="D1873" s="229">
        <v>0.97616127551542253</v>
      </c>
      <c r="E1873" s="229">
        <v>3.3562709322165998E-2</v>
      </c>
      <c r="F1873" s="250">
        <v>4</v>
      </c>
      <c r="G1873" s="251">
        <f>(SUM(E1873:E1898)+F1873*E1898)</f>
        <v>0.8571611180143911</v>
      </c>
    </row>
    <row r="1874" spans="1:7" ht="15.6" x14ac:dyDescent="0.3">
      <c r="A1874" s="229" t="s">
        <v>138</v>
      </c>
      <c r="B1874" s="230">
        <v>2026</v>
      </c>
      <c r="C1874" s="229" t="s">
        <v>2039</v>
      </c>
      <c r="D1874" s="229">
        <v>0.97304107204443813</v>
      </c>
      <c r="E1874" s="229">
        <v>3.2766934100025326E-2</v>
      </c>
      <c r="F1874" s="250">
        <v>5</v>
      </c>
      <c r="G1874" s="251">
        <f>(SUM(E1874:E1898)+F1874*E1898)</f>
        <v>0.85059851499716621</v>
      </c>
    </row>
    <row r="1875" spans="1:7" ht="15.6" x14ac:dyDescent="0.3">
      <c r="A1875" s="229" t="s">
        <v>138</v>
      </c>
      <c r="B1875" s="230">
        <v>2027</v>
      </c>
      <c r="C1875" s="229" t="s">
        <v>2040</v>
      </c>
      <c r="D1875" s="229">
        <v>0.97013818482645986</v>
      </c>
      <c r="E1875" s="229">
        <v>3.2084437838163393E-2</v>
      </c>
      <c r="F1875" s="250">
        <v>6</v>
      </c>
      <c r="G1875" s="251">
        <f>(SUM(E1875:E1898)+F1875*E1898)</f>
        <v>0.84483168720208202</v>
      </c>
    </row>
    <row r="1876" spans="1:7" ht="15.6" x14ac:dyDescent="0.3">
      <c r="A1876" s="229" t="s">
        <v>138</v>
      </c>
      <c r="B1876" s="230">
        <v>2028</v>
      </c>
      <c r="C1876" s="229" t="s">
        <v>2041</v>
      </c>
      <c r="D1876" s="229">
        <v>0.96746310821900283</v>
      </c>
      <c r="E1876" s="229">
        <v>3.1466086777823817E-2</v>
      </c>
      <c r="F1876" s="250">
        <v>7</v>
      </c>
      <c r="G1876" s="251">
        <f>(SUM(E1876:E1898)+F1876*E1898)</f>
        <v>0.83974735566885972</v>
      </c>
    </row>
    <row r="1877" spans="1:7" ht="15.6" x14ac:dyDescent="0.3">
      <c r="A1877" s="229" t="s">
        <v>138</v>
      </c>
      <c r="B1877" s="230">
        <v>2029</v>
      </c>
      <c r="C1877" s="229" t="s">
        <v>2042</v>
      </c>
      <c r="D1877" s="229">
        <v>0.96501031691892269</v>
      </c>
      <c r="E1877" s="229">
        <v>3.0901868637103196E-2</v>
      </c>
      <c r="F1877" s="250">
        <v>8</v>
      </c>
      <c r="G1877" s="251">
        <f>(SUM(E1877:E1898)+F1877*E1898)</f>
        <v>0.83528137519597712</v>
      </c>
    </row>
    <row r="1878" spans="1:7" ht="15.6" x14ac:dyDescent="0.3">
      <c r="A1878" s="229" t="s">
        <v>138</v>
      </c>
      <c r="B1878" s="230">
        <v>2030</v>
      </c>
      <c r="C1878" s="229" t="s">
        <v>2043</v>
      </c>
      <c r="D1878" s="229">
        <v>0.96277496515594685</v>
      </c>
      <c r="E1878" s="229">
        <v>3.0398394170731514E-2</v>
      </c>
      <c r="F1878" s="250">
        <v>9</v>
      </c>
      <c r="G1878" s="251">
        <f>(SUM(E1878:E1898)+F1878*E1898)</f>
        <v>0.8313796128638149</v>
      </c>
    </row>
    <row r="1879" spans="1:7" ht="15.6" x14ac:dyDescent="0.3">
      <c r="A1879" s="229" t="s">
        <v>138</v>
      </c>
      <c r="B1879" s="230">
        <v>2031</v>
      </c>
      <c r="C1879" s="229" t="s">
        <v>2044</v>
      </c>
      <c r="D1879" s="229">
        <v>0.96074592395661484</v>
      </c>
      <c r="E1879" s="229">
        <v>2.99442816530988E-2</v>
      </c>
      <c r="F1879" s="250">
        <v>10</v>
      </c>
      <c r="G1879" s="251">
        <f>(SUM(E1879:E1898)+F1879*E1898)</f>
        <v>0.82798132499802446</v>
      </c>
    </row>
    <row r="1880" spans="1:7" ht="15.6" x14ac:dyDescent="0.3">
      <c r="A1880" s="229" t="s">
        <v>138</v>
      </c>
      <c r="B1880" s="230">
        <v>2032</v>
      </c>
      <c r="C1880" s="229" t="s">
        <v>2045</v>
      </c>
      <c r="D1880" s="229">
        <v>0.95891249623072805</v>
      </c>
      <c r="E1880" s="229">
        <v>2.9540812774744601E-2</v>
      </c>
      <c r="F1880" s="250">
        <v>11</v>
      </c>
      <c r="G1880" s="251">
        <f>(SUM(E1880:E1898)+F1880*E1898)</f>
        <v>0.82503714964986674</v>
      </c>
    </row>
    <row r="1881" spans="1:7" ht="15.6" x14ac:dyDescent="0.3">
      <c r="A1881" s="229" t="s">
        <v>138</v>
      </c>
      <c r="B1881" s="230">
        <v>2033</v>
      </c>
      <c r="C1881" s="229" t="s">
        <v>2046</v>
      </c>
      <c r="D1881" s="229">
        <v>0.95726502121557433</v>
      </c>
      <c r="E1881" s="229">
        <v>2.9182114532276569E-2</v>
      </c>
      <c r="F1881" s="250">
        <v>12</v>
      </c>
      <c r="G1881" s="251">
        <f>(SUM(E1881:E1898)+F1881*E1898)</f>
        <v>0.82249644318006343</v>
      </c>
    </row>
    <row r="1882" spans="1:7" ht="15.6" x14ac:dyDescent="0.3">
      <c r="A1882" s="229" t="s">
        <v>138</v>
      </c>
      <c r="B1882" s="230">
        <v>2034</v>
      </c>
      <c r="C1882" s="229" t="s">
        <v>2047</v>
      </c>
      <c r="D1882" s="229">
        <v>0.95578817431397056</v>
      </c>
      <c r="E1882" s="229">
        <v>2.8862506367825655E-2</v>
      </c>
      <c r="F1882" s="250">
        <v>13</v>
      </c>
      <c r="G1882" s="251">
        <f>(SUM(E1882:E1898)+F1882*E1898)</f>
        <v>0.82031443495272782</v>
      </c>
    </row>
    <row r="1883" spans="1:7" ht="15.6" x14ac:dyDescent="0.3">
      <c r="A1883" s="229" t="s">
        <v>138</v>
      </c>
      <c r="B1883" s="230">
        <v>2035</v>
      </c>
      <c r="C1883" s="229" t="s">
        <v>2048</v>
      </c>
      <c r="D1883" s="229">
        <v>0.95447526439811992</v>
      </c>
      <c r="E1883" s="229">
        <v>2.8583634646417881E-2</v>
      </c>
      <c r="F1883" s="250">
        <v>14</v>
      </c>
      <c r="G1883" s="251">
        <f>(SUM(E1883:E1898)+F1883*E1898)</f>
        <v>0.81845203488984342</v>
      </c>
    </row>
    <row r="1884" spans="1:7" ht="15.6" x14ac:dyDescent="0.3">
      <c r="A1884" s="229" t="s">
        <v>138</v>
      </c>
      <c r="B1884" s="230">
        <v>2036</v>
      </c>
      <c r="C1884" s="229" t="s">
        <v>2049</v>
      </c>
      <c r="D1884" s="229">
        <v>0.95331490668471364</v>
      </c>
      <c r="E1884" s="229">
        <v>2.8336476739221621E-2</v>
      </c>
      <c r="F1884" s="250">
        <v>15</v>
      </c>
      <c r="G1884" s="251">
        <f>(SUM(E1884:E1898)+F1884*E1898)</f>
        <v>0.81686850654836662</v>
      </c>
    </row>
    <row r="1885" spans="1:7" ht="15.6" x14ac:dyDescent="0.3">
      <c r="A1885" s="229" t="s">
        <v>138</v>
      </c>
      <c r="B1885" s="230">
        <v>2037</v>
      </c>
      <c r="C1885" s="229" t="s">
        <v>2050</v>
      </c>
      <c r="D1885" s="229">
        <v>0.9523017092045829</v>
      </c>
      <c r="E1885" s="229">
        <v>2.8122602766096023E-2</v>
      </c>
      <c r="F1885" s="250">
        <v>16</v>
      </c>
      <c r="G1885" s="251">
        <f>(SUM(E1885:E1898)+F1885*E1898)</f>
        <v>0.81553213611408615</v>
      </c>
    </row>
    <row r="1886" spans="1:7" ht="15.6" x14ac:dyDescent="0.3">
      <c r="A1886" s="229" t="s">
        <v>138</v>
      </c>
      <c r="B1886" s="230">
        <v>2038</v>
      </c>
      <c r="C1886" s="229" t="s">
        <v>2051</v>
      </c>
      <c r="D1886" s="229">
        <v>0.95142027241243299</v>
      </c>
      <c r="E1886" s="229">
        <v>2.7936804190481574E-2</v>
      </c>
      <c r="F1886" s="250">
        <v>17</v>
      </c>
      <c r="G1886" s="251">
        <f>(SUM(E1886:E1898)+F1886*E1898)</f>
        <v>0.81440963965293134</v>
      </c>
    </row>
    <row r="1887" spans="1:7" ht="15.6" x14ac:dyDescent="0.3">
      <c r="A1887" s="229" t="s">
        <v>138</v>
      </c>
      <c r="B1887" s="230">
        <v>2039</v>
      </c>
      <c r="C1887" s="229" t="s">
        <v>2052</v>
      </c>
      <c r="D1887" s="229">
        <v>0.95066249266354597</v>
      </c>
      <c r="E1887" s="229">
        <v>2.7775304549515194E-2</v>
      </c>
      <c r="F1887" s="250">
        <v>18</v>
      </c>
      <c r="G1887" s="251">
        <f>(SUM(E1887:E1898)+F1887*E1898)</f>
        <v>0.81347294176739082</v>
      </c>
    </row>
    <row r="1888" spans="1:7" ht="15.6" x14ac:dyDescent="0.3">
      <c r="A1888" s="229" t="s">
        <v>138</v>
      </c>
      <c r="B1888" s="230">
        <v>2040</v>
      </c>
      <c r="C1888" s="229" t="s">
        <v>2053</v>
      </c>
      <c r="D1888" s="229">
        <v>0.95001626154677721</v>
      </c>
      <c r="E1888" s="229">
        <v>2.7637020856883906E-2</v>
      </c>
      <c r="F1888" s="250">
        <v>19</v>
      </c>
      <c r="G1888" s="251">
        <f>(SUM(E1888:E1898)+F1888*E1898)</f>
        <v>0.81269774352281687</v>
      </c>
    </row>
    <row r="1889" spans="1:7" ht="15.6" x14ac:dyDescent="0.3">
      <c r="A1889" s="229" t="s">
        <v>138</v>
      </c>
      <c r="B1889" s="230">
        <v>2041</v>
      </c>
      <c r="C1889" s="229" t="s">
        <v>2054</v>
      </c>
      <c r="D1889" s="229">
        <v>0.94947342435409265</v>
      </c>
      <c r="E1889" s="229">
        <v>2.7520072762482445E-2</v>
      </c>
      <c r="F1889" s="250">
        <v>20</v>
      </c>
      <c r="G1889" s="251">
        <f>(SUM(E1889:E1898)+F1889*E1898)</f>
        <v>0.81206082897087395</v>
      </c>
    </row>
    <row r="1890" spans="1:7" ht="15.6" x14ac:dyDescent="0.3">
      <c r="A1890" s="229" t="s">
        <v>138</v>
      </c>
      <c r="B1890" s="230">
        <v>2042</v>
      </c>
      <c r="C1890" s="229" t="s">
        <v>2055</v>
      </c>
      <c r="D1890" s="229">
        <v>0.94901801177410983</v>
      </c>
      <c r="E1890" s="229">
        <v>2.7420439833434007E-2</v>
      </c>
      <c r="F1890" s="250">
        <v>21</v>
      </c>
      <c r="G1890" s="251">
        <f>(SUM(E1890:E1898)+F1890*E1898)</f>
        <v>0.81154086251333268</v>
      </c>
    </row>
    <row r="1891" spans="1:7" ht="15.6" x14ac:dyDescent="0.3">
      <c r="A1891" s="229" t="s">
        <v>138</v>
      </c>
      <c r="B1891" s="230">
        <v>2043</v>
      </c>
      <c r="C1891" s="229" t="s">
        <v>2056</v>
      </c>
      <c r="D1891" s="229">
        <v>0.94864095166647766</v>
      </c>
      <c r="E1891" s="229">
        <v>2.7334234264448462E-2</v>
      </c>
      <c r="F1891" s="250">
        <v>22</v>
      </c>
      <c r="G1891" s="251">
        <f>(SUM(E1891:E1898)+F1891*E1898)</f>
        <v>0.81112052898483977</v>
      </c>
    </row>
    <row r="1892" spans="1:7" ht="15.6" x14ac:dyDescent="0.3">
      <c r="A1892" s="229" t="s">
        <v>138</v>
      </c>
      <c r="B1892" s="230">
        <v>2044</v>
      </c>
      <c r="C1892" s="229" t="s">
        <v>2057</v>
      </c>
      <c r="D1892" s="229">
        <v>0.94833104325082729</v>
      </c>
      <c r="E1892" s="229">
        <v>2.726160535366353E-2</v>
      </c>
      <c r="F1892" s="250">
        <v>23</v>
      </c>
      <c r="G1892" s="251">
        <f>(SUM(E1892:E1898)+F1892*E1898)</f>
        <v>0.8107864010253325</v>
      </c>
    </row>
    <row r="1893" spans="1:7" ht="15.6" x14ac:dyDescent="0.3">
      <c r="A1893" s="229" t="s">
        <v>138</v>
      </c>
      <c r="B1893" s="230">
        <v>2045</v>
      </c>
      <c r="C1893" s="229" t="s">
        <v>2058</v>
      </c>
      <c r="D1893" s="229">
        <v>0.94807662167615825</v>
      </c>
      <c r="E1893" s="229">
        <v>2.7198293144549343E-2</v>
      </c>
      <c r="F1893" s="250">
        <v>24</v>
      </c>
      <c r="G1893" s="251">
        <f>(SUM(E1893:E1898)+F1893*E1898)</f>
        <v>0.81052490197661009</v>
      </c>
    </row>
    <row r="1894" spans="1:7" ht="15.6" x14ac:dyDescent="0.3">
      <c r="A1894" s="229" t="s">
        <v>138</v>
      </c>
      <c r="B1894" s="230">
        <v>2046</v>
      </c>
      <c r="C1894" s="229" t="s">
        <v>2059</v>
      </c>
      <c r="D1894" s="229">
        <v>0.94787007637505571</v>
      </c>
      <c r="E1894" s="229">
        <v>2.7143690113779335E-2</v>
      </c>
      <c r="F1894" s="250">
        <v>25</v>
      </c>
      <c r="G1894" s="251">
        <f>(SUM(E1894:E1898)+F1894*E1898)</f>
        <v>0.81032671513700194</v>
      </c>
    </row>
    <row r="1895" spans="1:7" ht="15.6" x14ac:dyDescent="0.3">
      <c r="A1895" s="229" t="s">
        <v>138</v>
      </c>
      <c r="B1895" s="230">
        <v>2047</v>
      </c>
      <c r="C1895" s="229" t="s">
        <v>2060</v>
      </c>
      <c r="D1895" s="229">
        <v>0.94770250745749929</v>
      </c>
      <c r="E1895" s="229">
        <v>2.7098171900350205E-2</v>
      </c>
      <c r="F1895" s="250">
        <v>26</v>
      </c>
      <c r="G1895" s="251">
        <f>(SUM(E1895:E1898)+F1895*E1898)</f>
        <v>0.81018313132816366</v>
      </c>
    </row>
    <row r="1896" spans="1:7" ht="15.6" x14ac:dyDescent="0.3">
      <c r="A1896" s="229" t="s">
        <v>138</v>
      </c>
      <c r="B1896" s="230">
        <v>2048</v>
      </c>
      <c r="C1896" s="229" t="s">
        <v>2061</v>
      </c>
      <c r="D1896" s="229">
        <v>0.94756610460724078</v>
      </c>
      <c r="E1896" s="229">
        <v>2.705686743448444E-2</v>
      </c>
      <c r="F1896" s="250">
        <v>27</v>
      </c>
      <c r="G1896" s="251">
        <f>(SUM(E1896:E1898)+F1896*E1898)</f>
        <v>0.81008506573275452</v>
      </c>
    </row>
    <row r="1897" spans="1:7" ht="15.6" x14ac:dyDescent="0.3">
      <c r="A1897" s="229" t="s">
        <v>138</v>
      </c>
      <c r="B1897" s="230">
        <v>2049</v>
      </c>
      <c r="C1897" s="229" t="s">
        <v>2062</v>
      </c>
      <c r="D1897" s="229">
        <v>0.94745703467608011</v>
      </c>
      <c r="E1897" s="229">
        <v>2.7025221759918477E-2</v>
      </c>
      <c r="F1897" s="250">
        <v>28</v>
      </c>
      <c r="G1897" s="251">
        <f>(SUM(E1897:E1898)+F1897*E1898)</f>
        <v>0.81002830460321129</v>
      </c>
    </row>
    <row r="1898" spans="1:7" ht="15.6" x14ac:dyDescent="0.3">
      <c r="A1898" s="229" t="s">
        <v>138</v>
      </c>
      <c r="B1898" s="230">
        <v>2050</v>
      </c>
      <c r="C1898" s="229" t="s">
        <v>2063</v>
      </c>
      <c r="D1898" s="229">
        <v>0.94736995588122586</v>
      </c>
      <c r="E1898" s="229">
        <v>2.7000106304941131E-2</v>
      </c>
      <c r="F1898" s="250">
        <v>29</v>
      </c>
      <c r="G1898" s="251">
        <f>(SUM(E1898:E1898)+F1898*E1898)</f>
        <v>0.81000318914823388</v>
      </c>
    </row>
    <row r="1899" spans="1:7" ht="15.6" x14ac:dyDescent="0.3">
      <c r="A1899" s="229" t="s">
        <v>139</v>
      </c>
      <c r="B1899" s="230">
        <v>2017</v>
      </c>
      <c r="C1899" s="229" t="s">
        <v>2064</v>
      </c>
      <c r="D1899" s="229">
        <v>0.98291564949972843</v>
      </c>
      <c r="E1899" s="229">
        <v>3.9899479202001188E-2</v>
      </c>
      <c r="F1899" s="252">
        <v>0</v>
      </c>
      <c r="G1899" s="251">
        <f>(SUM(E1899:E1928))</f>
        <v>0.92954517941715942</v>
      </c>
    </row>
    <row r="1900" spans="1:7" ht="15.6" x14ac:dyDescent="0.3">
      <c r="A1900" s="229" t="s">
        <v>139</v>
      </c>
      <c r="B1900" s="230">
        <v>2018</v>
      </c>
      <c r="C1900" s="229" t="s">
        <v>2065</v>
      </c>
      <c r="D1900" s="229">
        <v>0.98165799164385492</v>
      </c>
      <c r="E1900" s="229">
        <v>3.8901275206457968E-2</v>
      </c>
      <c r="F1900" s="250">
        <v>0</v>
      </c>
      <c r="G1900" s="251">
        <f>(SUM(E1900:E1929))</f>
        <v>0.917169149373531</v>
      </c>
    </row>
    <row r="1901" spans="1:7" ht="15.6" x14ac:dyDescent="0.3">
      <c r="A1901" s="229" t="s">
        <v>139</v>
      </c>
      <c r="B1901" s="230">
        <v>2019</v>
      </c>
      <c r="C1901" s="229" t="s">
        <v>2066</v>
      </c>
      <c r="D1901" s="229">
        <v>0.98053130627011997</v>
      </c>
      <c r="E1901" s="229">
        <v>3.7874855315884748E-2</v>
      </c>
      <c r="F1901" s="250">
        <v>0</v>
      </c>
      <c r="G1901" s="251">
        <f>(SUM(E1901:E1930))</f>
        <v>0.90577347560752497</v>
      </c>
    </row>
    <row r="1902" spans="1:7" ht="15.6" x14ac:dyDescent="0.3">
      <c r="A1902" s="229" t="s">
        <v>139</v>
      </c>
      <c r="B1902" s="230">
        <v>2020</v>
      </c>
      <c r="C1902" s="229" t="s">
        <v>2067</v>
      </c>
      <c r="D1902" s="229">
        <v>0.97913216791701174</v>
      </c>
      <c r="E1902" s="229">
        <v>3.6831052977090495E-2</v>
      </c>
      <c r="F1902" s="250">
        <v>0</v>
      </c>
      <c r="G1902" s="251">
        <f>(SUM(E1902:E1931))</f>
        <v>0.89539131763858648</v>
      </c>
    </row>
    <row r="1903" spans="1:7" ht="15.6" x14ac:dyDescent="0.3">
      <c r="A1903" s="229" t="s">
        <v>139</v>
      </c>
      <c r="B1903" s="230">
        <v>2021</v>
      </c>
      <c r="C1903" s="229" t="s">
        <v>2068</v>
      </c>
      <c r="D1903" s="229">
        <v>0.97736019192120149</v>
      </c>
      <c r="E1903" s="229">
        <v>3.5859416314311492E-2</v>
      </c>
      <c r="F1903" s="250">
        <v>0</v>
      </c>
      <c r="G1903" s="251">
        <f>(SUM(E1903:E1932))</f>
        <v>0.88604272932374928</v>
      </c>
    </row>
    <row r="1904" spans="1:7" ht="15.6" x14ac:dyDescent="0.3">
      <c r="A1904" s="229" t="s">
        <v>139</v>
      </c>
      <c r="B1904" s="230">
        <v>2022</v>
      </c>
      <c r="C1904" s="229" t="s">
        <v>2069</v>
      </c>
      <c r="D1904" s="229">
        <v>0.97514362397849474</v>
      </c>
      <c r="E1904" s="229">
        <v>3.496552599894872E-2</v>
      </c>
      <c r="F1904" s="250">
        <v>1</v>
      </c>
      <c r="G1904" s="251">
        <f>(SUM(E1904:E1932)+F1904*E1932)</f>
        <v>0.87766577767169085</v>
      </c>
    </row>
    <row r="1905" spans="1:7" ht="15.6" x14ac:dyDescent="0.3">
      <c r="A1905" s="229" t="s">
        <v>139</v>
      </c>
      <c r="B1905" s="230">
        <v>2023</v>
      </c>
      <c r="C1905" s="229" t="s">
        <v>2070</v>
      </c>
      <c r="D1905" s="229">
        <v>0.97251828087522396</v>
      </c>
      <c r="E1905" s="229">
        <v>3.4133838563652742E-2</v>
      </c>
      <c r="F1905" s="250">
        <v>2</v>
      </c>
      <c r="G1905" s="251">
        <f>(SUM(E1905:E1932)+F1905*E1932)</f>
        <v>0.87018271633499533</v>
      </c>
    </row>
    <row r="1906" spans="1:7" ht="15.6" x14ac:dyDescent="0.3">
      <c r="A1906" s="229" t="s">
        <v>139</v>
      </c>
      <c r="B1906" s="230">
        <v>2024</v>
      </c>
      <c r="C1906" s="229" t="s">
        <v>2071</v>
      </c>
      <c r="D1906" s="229">
        <v>0.96949936177581209</v>
      </c>
      <c r="E1906" s="229">
        <v>3.3366727179575506E-2</v>
      </c>
      <c r="F1906" s="250">
        <v>3</v>
      </c>
      <c r="G1906" s="251">
        <f>(SUM(E1906:E1932)+F1906*E1932)</f>
        <v>0.86353134243359575</v>
      </c>
    </row>
    <row r="1907" spans="1:7" ht="15.6" x14ac:dyDescent="0.3">
      <c r="A1907" s="229" t="s">
        <v>139</v>
      </c>
      <c r="B1907" s="230">
        <v>2025</v>
      </c>
      <c r="C1907" s="229" t="s">
        <v>2072</v>
      </c>
      <c r="D1907" s="229">
        <v>0.96608130135338188</v>
      </c>
      <c r="E1907" s="229">
        <v>3.2659897662642053E-2</v>
      </c>
      <c r="F1907" s="250">
        <v>4</v>
      </c>
      <c r="G1907" s="251">
        <f>(SUM(E1907:E1932)+F1907*E1932)</f>
        <v>0.85764707991627342</v>
      </c>
    </row>
    <row r="1908" spans="1:7" ht="15.6" x14ac:dyDescent="0.3">
      <c r="A1908" s="229" t="s">
        <v>139</v>
      </c>
      <c r="B1908" s="230">
        <v>2026</v>
      </c>
      <c r="C1908" s="229" t="s">
        <v>2073</v>
      </c>
      <c r="D1908" s="229">
        <v>0.96370452250591321</v>
      </c>
      <c r="E1908" s="229">
        <v>3.198080440060129E-2</v>
      </c>
      <c r="F1908" s="250">
        <v>5</v>
      </c>
      <c r="G1908" s="251">
        <f>(SUM(E1908:E1932)+F1908*E1932)</f>
        <v>0.85246964691588456</v>
      </c>
    </row>
    <row r="1909" spans="1:7" ht="15.6" x14ac:dyDescent="0.3">
      <c r="A1909" s="229" t="s">
        <v>139</v>
      </c>
      <c r="B1909" s="230">
        <v>2027</v>
      </c>
      <c r="C1909" s="229" t="s">
        <v>2074</v>
      </c>
      <c r="D1909" s="229">
        <v>0.96156706485957755</v>
      </c>
      <c r="E1909" s="229">
        <v>3.136101074383417E-2</v>
      </c>
      <c r="F1909" s="250">
        <v>6</v>
      </c>
      <c r="G1909" s="251">
        <f>(SUM(E1909:E1932)+F1909*E1932)</f>
        <v>0.84797130717753644</v>
      </c>
    </row>
    <row r="1910" spans="1:7" ht="15.6" x14ac:dyDescent="0.3">
      <c r="A1910" s="229" t="s">
        <v>139</v>
      </c>
      <c r="B1910" s="230">
        <v>2028</v>
      </c>
      <c r="C1910" s="229" t="s">
        <v>2075</v>
      </c>
      <c r="D1910" s="229">
        <v>0.95964209862256866</v>
      </c>
      <c r="E1910" s="229">
        <v>3.0811969916876625E-2</v>
      </c>
      <c r="F1910" s="250">
        <v>7</v>
      </c>
      <c r="G1910" s="251">
        <f>(SUM(E1910:E1932)+F1910*E1932)</f>
        <v>0.84409276109595544</v>
      </c>
    </row>
    <row r="1911" spans="1:7" ht="15.6" x14ac:dyDescent="0.3">
      <c r="A1911" s="229" t="s">
        <v>139</v>
      </c>
      <c r="B1911" s="230">
        <v>2029</v>
      </c>
      <c r="C1911" s="229" t="s">
        <v>2076</v>
      </c>
      <c r="D1911" s="229">
        <v>0.95790866472211456</v>
      </c>
      <c r="E1911" s="229">
        <v>3.032335625979133E-2</v>
      </c>
      <c r="F1911" s="250">
        <v>8</v>
      </c>
      <c r="G1911" s="251">
        <f>(SUM(E1911:E1932)+F1911*E1932)</f>
        <v>0.84076325584133216</v>
      </c>
    </row>
    <row r="1912" spans="1:7" ht="15.6" x14ac:dyDescent="0.3">
      <c r="A1912" s="229" t="s">
        <v>139</v>
      </c>
      <c r="B1912" s="230">
        <v>2030</v>
      </c>
      <c r="C1912" s="229" t="s">
        <v>2077</v>
      </c>
      <c r="D1912" s="229">
        <v>0.95635962508442873</v>
      </c>
      <c r="E1912" s="229">
        <v>2.9897958250575181E-2</v>
      </c>
      <c r="F1912" s="250">
        <v>9</v>
      </c>
      <c r="G1912" s="251">
        <f>(SUM(E1912:E1932)+F1912*E1932)</f>
        <v>0.83792236424379385</v>
      </c>
    </row>
    <row r="1913" spans="1:7" ht="15.6" x14ac:dyDescent="0.3">
      <c r="A1913" s="229" t="s">
        <v>139</v>
      </c>
      <c r="B1913" s="230">
        <v>2031</v>
      </c>
      <c r="C1913" s="229" t="s">
        <v>2078</v>
      </c>
      <c r="D1913" s="229">
        <v>0.95496940237751615</v>
      </c>
      <c r="E1913" s="229">
        <v>2.9522164189038476E-2</v>
      </c>
      <c r="F1913" s="250">
        <v>10</v>
      </c>
      <c r="G1913" s="251">
        <f>(SUM(E1913:E1932)+F1913*E1932)</f>
        <v>0.83550687065547191</v>
      </c>
    </row>
    <row r="1914" spans="1:7" ht="15.6" x14ac:dyDescent="0.3">
      <c r="A1914" s="229" t="s">
        <v>139</v>
      </c>
      <c r="B1914" s="230">
        <v>2032</v>
      </c>
      <c r="C1914" s="229" t="s">
        <v>2079</v>
      </c>
      <c r="D1914" s="229">
        <v>0.95372932664078691</v>
      </c>
      <c r="E1914" s="229">
        <v>2.9195512883105023E-2</v>
      </c>
      <c r="F1914" s="250">
        <v>11</v>
      </c>
      <c r="G1914" s="251">
        <f>(SUM(E1914:E1932)+F1914*E1932)</f>
        <v>0.83346717112868662</v>
      </c>
    </row>
    <row r="1915" spans="1:7" ht="15.6" x14ac:dyDescent="0.3">
      <c r="A1915" s="229" t="s">
        <v>139</v>
      </c>
      <c r="B1915" s="230">
        <v>2033</v>
      </c>
      <c r="C1915" s="229" t="s">
        <v>2080</v>
      </c>
      <c r="D1915" s="229">
        <v>0.95262522763030921</v>
      </c>
      <c r="E1915" s="229">
        <v>2.8912063875014469E-2</v>
      </c>
      <c r="F1915" s="250">
        <v>12</v>
      </c>
      <c r="G1915" s="251">
        <f>(SUM(E1915:E1932)+F1915*E1932)</f>
        <v>0.83175412290783468</v>
      </c>
    </row>
    <row r="1916" spans="1:7" ht="15.6" x14ac:dyDescent="0.3">
      <c r="A1916" s="229" t="s">
        <v>139</v>
      </c>
      <c r="B1916" s="230">
        <v>2034</v>
      </c>
      <c r="C1916" s="229" t="s">
        <v>2081</v>
      </c>
      <c r="D1916" s="229">
        <v>0.95164215460868729</v>
      </c>
      <c r="E1916" s="229">
        <v>2.8666568933743811E-2</v>
      </c>
      <c r="F1916" s="250">
        <v>13</v>
      </c>
      <c r="G1916" s="251">
        <f>(SUM(E1916:E1932)+F1916*E1932)</f>
        <v>0.83032452369507359</v>
      </c>
    </row>
    <row r="1917" spans="1:7" ht="15.6" x14ac:dyDescent="0.3">
      <c r="A1917" s="229" t="s">
        <v>139</v>
      </c>
      <c r="B1917" s="230">
        <v>2035</v>
      </c>
      <c r="C1917" s="229" t="s">
        <v>2082</v>
      </c>
      <c r="D1917" s="229">
        <v>0.95077088698037326</v>
      </c>
      <c r="E1917" s="229">
        <v>2.8458870434022118E-2</v>
      </c>
      <c r="F1917" s="250">
        <v>14</v>
      </c>
      <c r="G1917" s="251">
        <f>(SUM(E1917:E1932)+F1917*E1932)</f>
        <v>0.82914041942358274</v>
      </c>
    </row>
    <row r="1918" spans="1:7" ht="15.6" x14ac:dyDescent="0.3">
      <c r="A1918" s="229" t="s">
        <v>139</v>
      </c>
      <c r="B1918" s="230">
        <v>2036</v>
      </c>
      <c r="C1918" s="229" t="s">
        <v>2083</v>
      </c>
      <c r="D1918" s="229">
        <v>0.95000269696708117</v>
      </c>
      <c r="E1918" s="229">
        <v>2.8280134431133138E-2</v>
      </c>
      <c r="F1918" s="250">
        <v>15</v>
      </c>
      <c r="G1918" s="251">
        <f>(SUM(E1918:E1932)+F1918*E1932)</f>
        <v>0.8281640136518138</v>
      </c>
    </row>
    <row r="1919" spans="1:7" ht="15.6" x14ac:dyDescent="0.3">
      <c r="A1919" s="229" t="s">
        <v>139</v>
      </c>
      <c r="B1919" s="230">
        <v>2037</v>
      </c>
      <c r="C1919" s="229" t="s">
        <v>2084</v>
      </c>
      <c r="D1919" s="229">
        <v>0.94932857555925587</v>
      </c>
      <c r="E1919" s="229">
        <v>2.81301216507488E-2</v>
      </c>
      <c r="F1919" s="250">
        <v>16</v>
      </c>
      <c r="G1919" s="251">
        <f>(SUM(E1919:E1932)+F1919*E1932)</f>
        <v>0.82736634388293395</v>
      </c>
    </row>
    <row r="1920" spans="1:7" ht="15.6" x14ac:dyDescent="0.3">
      <c r="A1920" s="229" t="s">
        <v>139</v>
      </c>
      <c r="B1920" s="230">
        <v>2038</v>
      </c>
      <c r="C1920" s="229" t="s">
        <v>2085</v>
      </c>
      <c r="D1920" s="229">
        <v>0.94873991809914637</v>
      </c>
      <c r="E1920" s="229">
        <v>2.8005032516129926E-2</v>
      </c>
      <c r="F1920" s="250">
        <v>17</v>
      </c>
      <c r="G1920" s="251">
        <f>(SUM(E1920:E1932)+F1920*E1932)</f>
        <v>0.82671868689443828</v>
      </c>
    </row>
    <row r="1921" spans="1:7" ht="15.6" x14ac:dyDescent="0.3">
      <c r="A1921" s="229" t="s">
        <v>139</v>
      </c>
      <c r="B1921" s="230">
        <v>2039</v>
      </c>
      <c r="C1921" s="229" t="s">
        <v>2086</v>
      </c>
      <c r="D1921" s="229">
        <v>0.94823206208603272</v>
      </c>
      <c r="E1921" s="229">
        <v>2.7900545861464673E-2</v>
      </c>
      <c r="F1921" s="250">
        <v>18</v>
      </c>
      <c r="G1921" s="251">
        <f>(SUM(E1921:E1932)+F1921*E1932)</f>
        <v>0.82619611904056156</v>
      </c>
    </row>
    <row r="1922" spans="1:7" ht="15.6" x14ac:dyDescent="0.3">
      <c r="A1922" s="229" t="s">
        <v>139</v>
      </c>
      <c r="B1922" s="230">
        <v>2040</v>
      </c>
      <c r="C1922" s="229" t="s">
        <v>2087</v>
      </c>
      <c r="D1922" s="229">
        <v>0.94779997431527563</v>
      </c>
      <c r="E1922" s="229">
        <v>2.7814693376523911E-2</v>
      </c>
      <c r="F1922" s="250">
        <v>19</v>
      </c>
      <c r="G1922" s="251">
        <f>(SUM(E1922:E1932)+F1922*E1932)</f>
        <v>0.82577803784134995</v>
      </c>
    </row>
    <row r="1923" spans="1:7" ht="15.6" x14ac:dyDescent="0.3">
      <c r="A1923" s="229" t="s">
        <v>139</v>
      </c>
      <c r="B1923" s="230">
        <v>2041</v>
      </c>
      <c r="C1923" s="229" t="s">
        <v>2088</v>
      </c>
      <c r="D1923" s="229">
        <v>0.94743908256030085</v>
      </c>
      <c r="E1923" s="229">
        <v>2.7745127852206286E-2</v>
      </c>
      <c r="F1923" s="250">
        <v>20</v>
      </c>
      <c r="G1923" s="251">
        <f>(SUM(E1923:E1932)+F1923*E1932)</f>
        <v>0.82544580912707932</v>
      </c>
    </row>
    <row r="1924" spans="1:7" ht="15.6" x14ac:dyDescent="0.3">
      <c r="A1924" s="229" t="s">
        <v>139</v>
      </c>
      <c r="B1924" s="230">
        <v>2042</v>
      </c>
      <c r="C1924" s="229" t="s">
        <v>2089</v>
      </c>
      <c r="D1924" s="229">
        <v>0.94714132445210175</v>
      </c>
      <c r="E1924" s="229">
        <v>2.76888294296458E-2</v>
      </c>
      <c r="F1924" s="250">
        <v>21</v>
      </c>
      <c r="G1924" s="251">
        <f>(SUM(E1924:E1932)+F1924*E1932)</f>
        <v>0.82518314593712616</v>
      </c>
    </row>
    <row r="1925" spans="1:7" ht="15.6" x14ac:dyDescent="0.3">
      <c r="A1925" s="229" t="s">
        <v>139</v>
      </c>
      <c r="B1925" s="230">
        <v>2043</v>
      </c>
      <c r="C1925" s="229" t="s">
        <v>2090</v>
      </c>
      <c r="D1925" s="229">
        <v>0.94689972535052092</v>
      </c>
      <c r="E1925" s="229">
        <v>2.7640993268231086E-2</v>
      </c>
      <c r="F1925" s="250">
        <v>22</v>
      </c>
      <c r="G1925" s="251">
        <f>(SUM(E1925:E1932)+F1925*E1932)</f>
        <v>0.8249767811697335</v>
      </c>
    </row>
    <row r="1926" spans="1:7" ht="15.6" x14ac:dyDescent="0.3">
      <c r="A1926" s="229" t="s">
        <v>139</v>
      </c>
      <c r="B1926" s="230">
        <v>2044</v>
      </c>
      <c r="C1926" s="229" t="s">
        <v>2091</v>
      </c>
      <c r="D1926" s="229">
        <v>0.9467059299948456</v>
      </c>
      <c r="E1926" s="229">
        <v>2.7603100941018074E-2</v>
      </c>
      <c r="F1926" s="250">
        <v>23</v>
      </c>
      <c r="G1926" s="251">
        <f>(SUM(E1926:E1932)+F1926*E1932)</f>
        <v>0.82481825256375563</v>
      </c>
    </row>
    <row r="1927" spans="1:7" ht="15.6" x14ac:dyDescent="0.3">
      <c r="A1927" s="229" t="s">
        <v>139</v>
      </c>
      <c r="B1927" s="230">
        <v>2045</v>
      </c>
      <c r="C1927" s="229" t="s">
        <v>2092</v>
      </c>
      <c r="D1927" s="229">
        <v>0.94655128355005569</v>
      </c>
      <c r="E1927" s="229">
        <v>2.7570608421359416E-2</v>
      </c>
      <c r="F1927" s="250">
        <v>24</v>
      </c>
      <c r="G1927" s="251">
        <f>(SUM(E1927:E1932)+F1927*E1932)</f>
        <v>0.82469761628499061</v>
      </c>
    </row>
    <row r="1928" spans="1:7" ht="15.6" x14ac:dyDescent="0.3">
      <c r="A1928" s="229" t="s">
        <v>139</v>
      </c>
      <c r="B1928" s="230">
        <v>2046</v>
      </c>
      <c r="C1928" s="229" t="s">
        <v>2093</v>
      </c>
      <c r="D1928" s="229">
        <v>0.94642898208590154</v>
      </c>
      <c r="E1928" s="229">
        <v>2.7543643361530985E-2</v>
      </c>
      <c r="F1928" s="250">
        <v>25</v>
      </c>
      <c r="G1928" s="251">
        <f>(SUM(E1928:E1932)+F1928*E1932)</f>
        <v>0.82460947252588435</v>
      </c>
    </row>
    <row r="1929" spans="1:7" ht="15.6" x14ac:dyDescent="0.3">
      <c r="A1929" s="229" t="s">
        <v>139</v>
      </c>
      <c r="B1929" s="230">
        <v>2047</v>
      </c>
      <c r="C1929" s="229" t="s">
        <v>2094</v>
      </c>
      <c r="D1929" s="229">
        <v>0.94633361293449636</v>
      </c>
      <c r="E1929" s="229">
        <v>2.7523449158372831E-2</v>
      </c>
      <c r="F1929" s="250">
        <v>26</v>
      </c>
      <c r="G1929" s="251">
        <f>(SUM(E1929:E1932)+F1929*E1932)</f>
        <v>0.82454829382660666</v>
      </c>
    </row>
    <row r="1930" spans="1:7" ht="15.6" x14ac:dyDescent="0.3">
      <c r="A1930" s="229" t="s">
        <v>139</v>
      </c>
      <c r="B1930" s="230">
        <v>2048</v>
      </c>
      <c r="C1930" s="229" t="s">
        <v>2095</v>
      </c>
      <c r="D1930" s="229">
        <v>0.94625849240857285</v>
      </c>
      <c r="E1930" s="229">
        <v>2.7505601440451988E-2</v>
      </c>
      <c r="F1930" s="250">
        <v>27</v>
      </c>
      <c r="G1930" s="251">
        <f>(SUM(E1930:E1932)+F1930*E1932)</f>
        <v>0.82450730933048688</v>
      </c>
    </row>
    <row r="1931" spans="1:7" ht="15.6" x14ac:dyDescent="0.3">
      <c r="A1931" s="229" t="s">
        <v>139</v>
      </c>
      <c r="B1931" s="230">
        <v>2049</v>
      </c>
      <c r="C1931" s="229" t="s">
        <v>2096</v>
      </c>
      <c r="D1931" s="229">
        <v>0.94619833237920548</v>
      </c>
      <c r="E1931" s="229">
        <v>2.749269734694627E-2</v>
      </c>
      <c r="F1931" s="250">
        <v>28</v>
      </c>
      <c r="G1931" s="251">
        <f>(SUM(E1931:E1932)+F1931*E1932)</f>
        <v>0.82448417255228801</v>
      </c>
    </row>
    <row r="1932" spans="1:7" ht="15.6" x14ac:dyDescent="0.3">
      <c r="A1932" s="229" t="s">
        <v>139</v>
      </c>
      <c r="B1932" s="230">
        <v>2050</v>
      </c>
      <c r="C1932" s="229" t="s">
        <v>2097</v>
      </c>
      <c r="D1932" s="229">
        <v>0.94615034053714386</v>
      </c>
      <c r="E1932" s="229">
        <v>2.7482464662253167E-2</v>
      </c>
      <c r="F1932" s="250">
        <v>29</v>
      </c>
      <c r="G1932" s="251">
        <f>(SUM(E1932:E1932)+F1932*E1932)</f>
        <v>0.82447393986759498</v>
      </c>
    </row>
    <row r="1933" spans="1:7" ht="15.6" x14ac:dyDescent="0.3">
      <c r="A1933" s="229" t="s">
        <v>140</v>
      </c>
      <c r="B1933" s="230">
        <v>2017</v>
      </c>
      <c r="C1933" s="229" t="s">
        <v>2098</v>
      </c>
      <c r="D1933" s="229">
        <v>0.992869711455308</v>
      </c>
      <c r="E1933" s="229">
        <v>4.3401623333680507E-2</v>
      </c>
      <c r="F1933" s="252">
        <v>0</v>
      </c>
      <c r="G1933" s="251">
        <f>(SUM(E1933:E1962))</f>
        <v>0.99453956712942471</v>
      </c>
    </row>
    <row r="1934" spans="1:7" ht="15.6" x14ac:dyDescent="0.3">
      <c r="A1934" s="229" t="s">
        <v>140</v>
      </c>
      <c r="B1934" s="230">
        <v>2018</v>
      </c>
      <c r="C1934" s="229" t="s">
        <v>2099</v>
      </c>
      <c r="D1934" s="229">
        <v>0.99147057127782845</v>
      </c>
      <c r="E1934" s="229">
        <v>4.2308017997280956E-2</v>
      </c>
      <c r="F1934" s="250">
        <v>0</v>
      </c>
      <c r="G1934" s="251">
        <f>(SUM(E1934:E1963))</f>
        <v>0.97970779972314415</v>
      </c>
    </row>
    <row r="1935" spans="1:7" ht="15.6" x14ac:dyDescent="0.3">
      <c r="A1935" s="229" t="s">
        <v>140</v>
      </c>
      <c r="B1935" s="230">
        <v>2019</v>
      </c>
      <c r="C1935" s="229" t="s">
        <v>2100</v>
      </c>
      <c r="D1935" s="229">
        <v>0.99005806262259799</v>
      </c>
      <c r="E1935" s="229">
        <v>4.1178108118524515E-2</v>
      </c>
      <c r="F1935" s="250">
        <v>0</v>
      </c>
      <c r="G1935" s="251">
        <f>(SUM(E1935:E1964))</f>
        <v>0.96592347408606383</v>
      </c>
    </row>
    <row r="1936" spans="1:7" ht="15.6" x14ac:dyDescent="0.3">
      <c r="A1936" s="229" t="s">
        <v>140</v>
      </c>
      <c r="B1936" s="230">
        <v>2020</v>
      </c>
      <c r="C1936" s="229" t="s">
        <v>2101</v>
      </c>
      <c r="D1936" s="229">
        <v>0.98835540225354834</v>
      </c>
      <c r="E1936" s="229">
        <v>4.0025487091471586E-2</v>
      </c>
      <c r="F1936" s="250">
        <v>0</v>
      </c>
      <c r="G1936" s="251">
        <f>(SUM(E1936:E1965))</f>
        <v>0.95323092470600124</v>
      </c>
    </row>
    <row r="1937" spans="1:7" ht="15.6" x14ac:dyDescent="0.3">
      <c r="A1937" s="229" t="s">
        <v>140</v>
      </c>
      <c r="B1937" s="230">
        <v>2021</v>
      </c>
      <c r="C1937" s="229" t="s">
        <v>2102</v>
      </c>
      <c r="D1937" s="229">
        <v>0.98627892607904433</v>
      </c>
      <c r="E1937" s="229">
        <v>3.9046188954334884E-2</v>
      </c>
      <c r="F1937" s="250">
        <v>0</v>
      </c>
      <c r="G1937" s="251">
        <f>(SUM(E1937:E1966))</f>
        <v>0.94166041968870307</v>
      </c>
    </row>
    <row r="1938" spans="1:7" ht="15.6" x14ac:dyDescent="0.3">
      <c r="A1938" s="229" t="s">
        <v>140</v>
      </c>
      <c r="B1938" s="230">
        <v>2022</v>
      </c>
      <c r="C1938" s="229" t="s">
        <v>2103</v>
      </c>
      <c r="D1938" s="229">
        <v>0.98377765391720673</v>
      </c>
      <c r="E1938" s="229">
        <v>3.8043603786299361E-2</v>
      </c>
      <c r="F1938" s="250">
        <v>1</v>
      </c>
      <c r="G1938" s="251">
        <f>(SUM(E1938:E1966)+F1938*E1966)</f>
        <v>0.93106921280854171</v>
      </c>
    </row>
    <row r="1939" spans="1:7" ht="15.6" x14ac:dyDescent="0.3">
      <c r="A1939" s="229" t="s">
        <v>140</v>
      </c>
      <c r="B1939" s="230">
        <v>2023</v>
      </c>
      <c r="C1939" s="229" t="s">
        <v>2104</v>
      </c>
      <c r="D1939" s="229">
        <v>0.98087968598706288</v>
      </c>
      <c r="E1939" s="229">
        <v>3.7110299661436315E-2</v>
      </c>
      <c r="F1939" s="250">
        <v>2</v>
      </c>
      <c r="G1939" s="251">
        <f>(SUM(E1939:E1966)+F1939*E1966)</f>
        <v>0.92148059109641556</v>
      </c>
    </row>
    <row r="1940" spans="1:7" ht="15.6" x14ac:dyDescent="0.3">
      <c r="A1940" s="229" t="s">
        <v>140</v>
      </c>
      <c r="B1940" s="230">
        <v>2024</v>
      </c>
      <c r="C1940" s="229" t="s">
        <v>2105</v>
      </c>
      <c r="D1940" s="229">
        <v>0.97759617324057702</v>
      </c>
      <c r="E1940" s="229">
        <v>3.6250843274630767E-2</v>
      </c>
      <c r="F1940" s="250">
        <v>3</v>
      </c>
      <c r="G1940" s="251">
        <f>(SUM(E1940:E1966)+F1940*E1966)</f>
        <v>0.91282527350915266</v>
      </c>
    </row>
    <row r="1941" spans="1:7" ht="15.6" x14ac:dyDescent="0.3">
      <c r="A1941" s="229" t="s">
        <v>140</v>
      </c>
      <c r="B1941" s="230">
        <v>2025</v>
      </c>
      <c r="C1941" s="229" t="s">
        <v>2106</v>
      </c>
      <c r="D1941" s="229">
        <v>0.97394623028165461</v>
      </c>
      <c r="E1941" s="229">
        <v>3.5463496005886559E-2</v>
      </c>
      <c r="F1941" s="250">
        <v>4</v>
      </c>
      <c r="G1941" s="251">
        <f>(SUM(E1941:E1966)+F1941*E1966)</f>
        <v>0.90502941230869527</v>
      </c>
    </row>
    <row r="1942" spans="1:7" ht="15.6" x14ac:dyDescent="0.3">
      <c r="A1942" s="229" t="s">
        <v>140</v>
      </c>
      <c r="B1942" s="230">
        <v>2026</v>
      </c>
      <c r="C1942" s="229" t="s">
        <v>2107</v>
      </c>
      <c r="D1942" s="229">
        <v>0.97104886163225368</v>
      </c>
      <c r="E1942" s="229">
        <v>3.4686820039205458E-2</v>
      </c>
      <c r="F1942" s="250">
        <v>5</v>
      </c>
      <c r="G1942" s="251">
        <f>(SUM(E1942:E1966)+F1942*E1966)</f>
        <v>0.89802089837698207</v>
      </c>
    </row>
    <row r="1943" spans="1:7" ht="15.6" x14ac:dyDescent="0.3">
      <c r="A1943" s="229" t="s">
        <v>140</v>
      </c>
      <c r="B1943" s="230">
        <v>2027</v>
      </c>
      <c r="C1943" s="229" t="s">
        <v>2108</v>
      </c>
      <c r="D1943" s="229">
        <v>0.96832512092837697</v>
      </c>
      <c r="E1943" s="229">
        <v>3.3958419427138578E-2</v>
      </c>
      <c r="F1943" s="250">
        <v>6</v>
      </c>
      <c r="G1943" s="251">
        <f>(SUM(E1943:E1966)+F1943*E1966)</f>
        <v>0.89178906041194983</v>
      </c>
    </row>
    <row r="1944" spans="1:7" ht="15.6" x14ac:dyDescent="0.3">
      <c r="A1944" s="229" t="s">
        <v>140</v>
      </c>
      <c r="B1944" s="230">
        <v>2028</v>
      </c>
      <c r="C1944" s="229" t="s">
        <v>2109</v>
      </c>
      <c r="D1944" s="229">
        <v>0.96579357556572509</v>
      </c>
      <c r="E1944" s="229">
        <v>3.3295423724524625E-2</v>
      </c>
      <c r="F1944" s="250">
        <v>7</v>
      </c>
      <c r="G1944" s="251">
        <f>(SUM(E1944:E1966)+F1944*E1966)</f>
        <v>0.88628562305898462</v>
      </c>
    </row>
    <row r="1945" spans="1:7" ht="15.6" x14ac:dyDescent="0.3">
      <c r="A1945" s="229" t="s">
        <v>140</v>
      </c>
      <c r="B1945" s="230">
        <v>2029</v>
      </c>
      <c r="C1945" s="229" t="s">
        <v>2110</v>
      </c>
      <c r="D1945" s="229">
        <v>0.96345725553671147</v>
      </c>
      <c r="E1945" s="229">
        <v>3.2688273995779921E-2</v>
      </c>
      <c r="F1945" s="250">
        <v>8</v>
      </c>
      <c r="G1945" s="251">
        <f>(SUM(E1945:E1966)+F1945*E1966)</f>
        <v>0.88144518140863348</v>
      </c>
    </row>
    <row r="1946" spans="1:7" ht="15.6" x14ac:dyDescent="0.3">
      <c r="A1946" s="229" t="s">
        <v>140</v>
      </c>
      <c r="B1946" s="230">
        <v>2030</v>
      </c>
      <c r="C1946" s="229" t="s">
        <v>2111</v>
      </c>
      <c r="D1946" s="229">
        <v>0.96132197198274527</v>
      </c>
      <c r="E1946" s="229">
        <v>3.2147407171741769E-2</v>
      </c>
      <c r="F1946" s="250">
        <v>9</v>
      </c>
      <c r="G1946" s="251">
        <f>(SUM(E1946:E1966)+F1946*E1966)</f>
        <v>0.87721188948702689</v>
      </c>
    </row>
    <row r="1947" spans="1:7" ht="15.6" x14ac:dyDescent="0.3">
      <c r="A1947" s="229" t="s">
        <v>140</v>
      </c>
      <c r="B1947" s="230">
        <v>2031</v>
      </c>
      <c r="C1947" s="229" t="s">
        <v>2112</v>
      </c>
      <c r="D1947" s="229">
        <v>0.95937090873284514</v>
      </c>
      <c r="E1947" s="229">
        <v>3.1657796888351498E-2</v>
      </c>
      <c r="F1947" s="250">
        <v>10</v>
      </c>
      <c r="G1947" s="251">
        <f>(SUM(E1947:E1966)+F1947*E1966)</f>
        <v>0.87351946438945849</v>
      </c>
    </row>
    <row r="1948" spans="1:7" ht="15.6" x14ac:dyDescent="0.3">
      <c r="A1948" s="229" t="s">
        <v>140</v>
      </c>
      <c r="B1948" s="230">
        <v>2032</v>
      </c>
      <c r="C1948" s="229" t="s">
        <v>2113</v>
      </c>
      <c r="D1948" s="229">
        <v>0.95760428255422569</v>
      </c>
      <c r="E1948" s="229">
        <v>3.1222877640254262E-2</v>
      </c>
      <c r="F1948" s="250">
        <v>11</v>
      </c>
      <c r="G1948" s="251">
        <f>(SUM(E1948:E1966)+F1948*E1966)</f>
        <v>0.87031664957528054</v>
      </c>
    </row>
    <row r="1949" spans="1:7" ht="15.6" x14ac:dyDescent="0.3">
      <c r="A1949" s="229" t="s">
        <v>140</v>
      </c>
      <c r="B1949" s="230">
        <v>2033</v>
      </c>
      <c r="C1949" s="229" t="s">
        <v>2114</v>
      </c>
      <c r="D1949" s="229">
        <v>0.95601220494431161</v>
      </c>
      <c r="E1949" s="229">
        <v>3.083723778902937E-2</v>
      </c>
      <c r="F1949" s="250">
        <v>12</v>
      </c>
      <c r="G1949" s="251">
        <f>(SUM(E1949:E1966)+F1949*E1966)</f>
        <v>0.86754875400919951</v>
      </c>
    </row>
    <row r="1950" spans="1:7" ht="15.6" x14ac:dyDescent="0.3">
      <c r="A1950" s="229" t="s">
        <v>140</v>
      </c>
      <c r="B1950" s="230">
        <v>2034</v>
      </c>
      <c r="C1950" s="229" t="s">
        <v>2115</v>
      </c>
      <c r="D1950" s="229">
        <v>0.95458015011094222</v>
      </c>
      <c r="E1950" s="229">
        <v>3.0493344520007178E-2</v>
      </c>
      <c r="F1950" s="250">
        <v>13</v>
      </c>
      <c r="G1950" s="251">
        <f>(SUM(E1950:E1966)+F1950*E1966)</f>
        <v>0.86516649829434344</v>
      </c>
    </row>
    <row r="1951" spans="1:7" ht="15.6" x14ac:dyDescent="0.3">
      <c r="A1951" s="229" t="s">
        <v>140</v>
      </c>
      <c r="B1951" s="230">
        <v>2035</v>
      </c>
      <c r="C1951" s="229" t="s">
        <v>2116</v>
      </c>
      <c r="D1951" s="229">
        <v>0.9533047767453916</v>
      </c>
      <c r="E1951" s="229">
        <v>3.0193218625738448E-2</v>
      </c>
      <c r="F1951" s="250">
        <v>14</v>
      </c>
      <c r="G1951" s="251">
        <f>(SUM(E1951:E1966)+F1951*E1966)</f>
        <v>0.86312813584850967</v>
      </c>
    </row>
    <row r="1952" spans="1:7" ht="15.6" x14ac:dyDescent="0.3">
      <c r="A1952" s="229" t="s">
        <v>140</v>
      </c>
      <c r="B1952" s="230">
        <v>2036</v>
      </c>
      <c r="C1952" s="229" t="s">
        <v>2117</v>
      </c>
      <c r="D1952" s="229">
        <v>0.95217477700464348</v>
      </c>
      <c r="E1952" s="229">
        <v>2.992797711849756E-2</v>
      </c>
      <c r="F1952" s="250">
        <v>15</v>
      </c>
      <c r="G1952" s="251">
        <f>(SUM(E1952:E1966)+F1952*E1966)</f>
        <v>0.86138989929694454</v>
      </c>
    </row>
    <row r="1953" spans="1:7" ht="15.6" x14ac:dyDescent="0.3">
      <c r="A1953" s="229" t="s">
        <v>140</v>
      </c>
      <c r="B1953" s="230">
        <v>2037</v>
      </c>
      <c r="C1953" s="229" t="s">
        <v>2118</v>
      </c>
      <c r="D1953" s="229">
        <v>0.95118321046484278</v>
      </c>
      <c r="E1953" s="229">
        <v>2.9698118816936295E-2</v>
      </c>
      <c r="F1953" s="250">
        <v>16</v>
      </c>
      <c r="G1953" s="251">
        <f>(SUM(E1953:E1966)+F1953*E1966)</f>
        <v>0.85991690425262024</v>
      </c>
    </row>
    <row r="1954" spans="1:7" ht="15.6" x14ac:dyDescent="0.3">
      <c r="A1954" s="229" t="s">
        <v>140</v>
      </c>
      <c r="B1954" s="230">
        <v>2038</v>
      </c>
      <c r="C1954" s="229" t="s">
        <v>2119</v>
      </c>
      <c r="D1954" s="229">
        <v>0.95031635646256984</v>
      </c>
      <c r="E1954" s="229">
        <v>2.9498975055576734E-2</v>
      </c>
      <c r="F1954" s="250">
        <v>17</v>
      </c>
      <c r="G1954" s="251">
        <f>(SUM(E1954:E1966)+F1954*E1966)</f>
        <v>0.85867376750985736</v>
      </c>
    </row>
    <row r="1955" spans="1:7" ht="15.6" x14ac:dyDescent="0.3">
      <c r="A1955" s="229" t="s">
        <v>140</v>
      </c>
      <c r="B1955" s="230">
        <v>2039</v>
      </c>
      <c r="C1955" s="229" t="s">
        <v>2120</v>
      </c>
      <c r="D1955" s="229">
        <v>0.94956720270429096</v>
      </c>
      <c r="E1955" s="229">
        <v>2.9325590296845332E-2</v>
      </c>
      <c r="F1955" s="250">
        <v>18</v>
      </c>
      <c r="G1955" s="251">
        <f>(SUM(E1955:E1966)+F1955*E1966)</f>
        <v>0.85762977452845401</v>
      </c>
    </row>
    <row r="1956" spans="1:7" ht="15.6" x14ac:dyDescent="0.3">
      <c r="A1956" s="229" t="s">
        <v>140</v>
      </c>
      <c r="B1956" s="230">
        <v>2040</v>
      </c>
      <c r="C1956" s="229" t="s">
        <v>2121</v>
      </c>
      <c r="D1956" s="229">
        <v>0.94892696749071448</v>
      </c>
      <c r="E1956" s="229">
        <v>2.9176656715453376E-2</v>
      </c>
      <c r="F1956" s="250">
        <v>19</v>
      </c>
      <c r="G1956" s="251">
        <f>(SUM(E1956:E1966)+F1956*E1966)</f>
        <v>0.85675916630578197</v>
      </c>
    </row>
    <row r="1957" spans="1:7" ht="15.6" x14ac:dyDescent="0.3">
      <c r="A1957" s="229" t="s">
        <v>140</v>
      </c>
      <c r="B1957" s="230">
        <v>2041</v>
      </c>
      <c r="C1957" s="229" t="s">
        <v>2122</v>
      </c>
      <c r="D1957" s="229">
        <v>0.9483858127560888</v>
      </c>
      <c r="E1957" s="229">
        <v>2.9049312793795141E-2</v>
      </c>
      <c r="F1957" s="250">
        <v>20</v>
      </c>
      <c r="G1957" s="251">
        <f>(SUM(E1957:E1966)+F1957*E1966)</f>
        <v>0.85603749166450205</v>
      </c>
    </row>
    <row r="1958" spans="1:7" ht="15.6" x14ac:dyDescent="0.3">
      <c r="A1958" s="229" t="s">
        <v>140</v>
      </c>
      <c r="B1958" s="230">
        <v>2042</v>
      </c>
      <c r="C1958" s="229" t="s">
        <v>2123</v>
      </c>
      <c r="D1958" s="229">
        <v>0.94792850107743942</v>
      </c>
      <c r="E1958" s="229">
        <v>2.8939215525902152E-2</v>
      </c>
      <c r="F1958" s="250">
        <v>21</v>
      </c>
      <c r="G1958" s="251">
        <f>(SUM(E1958:E1966)+F1958*E1966)</f>
        <v>0.85544316094488015</v>
      </c>
    </row>
    <row r="1959" spans="1:7" ht="15.6" x14ac:dyDescent="0.3">
      <c r="A1959" s="229" t="s">
        <v>140</v>
      </c>
      <c r="B1959" s="230">
        <v>2043</v>
      </c>
      <c r="C1959" s="229" t="s">
        <v>2124</v>
      </c>
      <c r="D1959" s="229">
        <v>0.94754685678206996</v>
      </c>
      <c r="E1959" s="229">
        <v>2.8843041976073527E-2</v>
      </c>
      <c r="F1959" s="250">
        <v>22</v>
      </c>
      <c r="G1959" s="251">
        <f>(SUM(E1959:E1966)+F1959*E1966)</f>
        <v>0.85495892749315139</v>
      </c>
    </row>
    <row r="1960" spans="1:7" ht="15.6" x14ac:dyDescent="0.3">
      <c r="A1960" s="229" t="s">
        <v>140</v>
      </c>
      <c r="B1960" s="230">
        <v>2044</v>
      </c>
      <c r="C1960" s="229" t="s">
        <v>2125</v>
      </c>
      <c r="D1960" s="229">
        <v>0.94723084791952339</v>
      </c>
      <c r="E1960" s="229">
        <v>2.876142842003087E-2</v>
      </c>
      <c r="F1960" s="250">
        <v>23</v>
      </c>
      <c r="G1960" s="251">
        <f>(SUM(E1960:E1966)+F1960*E1966)</f>
        <v>0.85457086759125134</v>
      </c>
    </row>
    <row r="1961" spans="1:7" ht="15.6" x14ac:dyDescent="0.3">
      <c r="A1961" s="229" t="s">
        <v>140</v>
      </c>
      <c r="B1961" s="230">
        <v>2045</v>
      </c>
      <c r="C1961" s="229" t="s">
        <v>2126</v>
      </c>
      <c r="D1961" s="229">
        <v>0.94696930124426593</v>
      </c>
      <c r="E1961" s="229">
        <v>2.8687956921268076E-2</v>
      </c>
      <c r="F1961" s="250">
        <v>24</v>
      </c>
      <c r="G1961" s="251">
        <f>(SUM(E1961:E1966)+F1961*E1966)</f>
        <v>0.8542644212453937</v>
      </c>
    </row>
    <row r="1962" spans="1:7" ht="15.6" x14ac:dyDescent="0.3">
      <c r="A1962" s="229" t="s">
        <v>140</v>
      </c>
      <c r="B1962" s="230">
        <v>2046</v>
      </c>
      <c r="C1962" s="229" t="s">
        <v>2127</v>
      </c>
      <c r="D1962" s="229">
        <v>0.94675539621586524</v>
      </c>
      <c r="E1962" s="229">
        <v>2.862280544372911E-2</v>
      </c>
      <c r="F1962" s="250">
        <v>25</v>
      </c>
      <c r="G1962" s="251">
        <f>(SUM(E1962:E1966)+F1962*E1966)</f>
        <v>0.85403144639829909</v>
      </c>
    </row>
    <row r="1963" spans="1:7" ht="15.6" x14ac:dyDescent="0.3">
      <c r="A1963" s="229" t="s">
        <v>140</v>
      </c>
      <c r="B1963" s="230">
        <v>2047</v>
      </c>
      <c r="C1963" s="229" t="s">
        <v>2128</v>
      </c>
      <c r="D1963" s="229">
        <v>0.94658451174802516</v>
      </c>
      <c r="E1963" s="229">
        <v>2.8569855927399943E-2</v>
      </c>
      <c r="F1963" s="250">
        <v>26</v>
      </c>
      <c r="G1963" s="251">
        <f>(SUM(E1963:E1966)+F1963*E1966)</f>
        <v>0.8538636230287433</v>
      </c>
    </row>
    <row r="1964" spans="1:7" ht="15.6" x14ac:dyDescent="0.3">
      <c r="A1964" s="229" t="s">
        <v>140</v>
      </c>
      <c r="B1964" s="230">
        <v>2048</v>
      </c>
      <c r="C1964" s="229" t="s">
        <v>2129</v>
      </c>
      <c r="D1964" s="229">
        <v>0.94644709146941097</v>
      </c>
      <c r="E1964" s="229">
        <v>2.852369236020072E-2</v>
      </c>
      <c r="F1964" s="250">
        <v>27</v>
      </c>
      <c r="G1964" s="251">
        <f>(SUM(E1964:E1966)+F1964*E1966)</f>
        <v>0.85374874917551669</v>
      </c>
    </row>
    <row r="1965" spans="1:7" ht="15.6" x14ac:dyDescent="0.3">
      <c r="A1965" s="229" t="s">
        <v>140</v>
      </c>
      <c r="B1965" s="230">
        <v>2049</v>
      </c>
      <c r="C1965" s="229" t="s">
        <v>2130</v>
      </c>
      <c r="D1965" s="229">
        <v>0.94633607957427002</v>
      </c>
      <c r="E1965" s="229">
        <v>2.848555873846188E-2</v>
      </c>
      <c r="F1965" s="250">
        <v>28</v>
      </c>
      <c r="G1965" s="251">
        <f>(SUM(E1965:E1966)+F1965*E1966)</f>
        <v>0.8536800388894894</v>
      </c>
    </row>
    <row r="1966" spans="1:7" ht="15.6" x14ac:dyDescent="0.3">
      <c r="A1966" s="229" t="s">
        <v>140</v>
      </c>
      <c r="B1966" s="230">
        <v>2050</v>
      </c>
      <c r="C1966" s="229" t="s">
        <v>2131</v>
      </c>
      <c r="D1966" s="229">
        <v>0.9462470900991099</v>
      </c>
      <c r="E1966" s="229">
        <v>2.8454982074173362E-2</v>
      </c>
      <c r="F1966" s="250">
        <v>29</v>
      </c>
      <c r="G1966" s="251">
        <f>(SUM(E1966:E1966)+F1966*E1966)</f>
        <v>0.85364946222520088</v>
      </c>
    </row>
    <row r="1967" spans="1:7" ht="15.6" x14ac:dyDescent="0.3">
      <c r="A1967" s="229" t="s">
        <v>141</v>
      </c>
      <c r="B1967" s="230">
        <v>2017</v>
      </c>
      <c r="C1967" s="229" t="s">
        <v>2132</v>
      </c>
      <c r="D1967" s="229">
        <v>0.99694021854341464</v>
      </c>
      <c r="E1967" s="229">
        <v>4.4047492726792953E-2</v>
      </c>
      <c r="F1967" s="252">
        <v>0</v>
      </c>
      <c r="G1967" s="251">
        <f>(SUM(E1967:E1996))</f>
        <v>0.99372873707101184</v>
      </c>
    </row>
    <row r="1968" spans="1:7" ht="15.6" x14ac:dyDescent="0.3">
      <c r="A1968" s="229" t="s">
        <v>141</v>
      </c>
      <c r="B1968" s="230">
        <v>2018</v>
      </c>
      <c r="C1968" s="229" t="s">
        <v>2133</v>
      </c>
      <c r="D1968" s="229">
        <v>0.99562798015168175</v>
      </c>
      <c r="E1968" s="229">
        <v>4.2813164803635582E-2</v>
      </c>
      <c r="F1968" s="250">
        <v>0</v>
      </c>
      <c r="G1968" s="251">
        <f>(SUM(E1968:E1997))</f>
        <v>0.97850091002159101</v>
      </c>
    </row>
    <row r="1969" spans="1:7" ht="15.6" x14ac:dyDescent="0.3">
      <c r="A1969" s="229" t="s">
        <v>141</v>
      </c>
      <c r="B1969" s="230">
        <v>2019</v>
      </c>
      <c r="C1969" s="229" t="s">
        <v>2134</v>
      </c>
      <c r="D1969" s="229">
        <v>0.99421171220678262</v>
      </c>
      <c r="E1969" s="229">
        <v>4.1552786889020719E-2</v>
      </c>
      <c r="F1969" s="250">
        <v>0</v>
      </c>
      <c r="G1969" s="251">
        <f>(SUM(E1969:E1998))</f>
        <v>0.96447961532489812</v>
      </c>
    </row>
    <row r="1970" spans="1:7" ht="15.6" x14ac:dyDescent="0.3">
      <c r="A1970" s="229" t="s">
        <v>141</v>
      </c>
      <c r="B1970" s="230">
        <v>2020</v>
      </c>
      <c r="C1970" s="229" t="s">
        <v>2135</v>
      </c>
      <c r="D1970" s="229">
        <v>0.9924020661851406</v>
      </c>
      <c r="E1970" s="229">
        <v>4.0278426931378515E-2</v>
      </c>
      <c r="F1970" s="250">
        <v>0</v>
      </c>
      <c r="G1970" s="251">
        <f>(SUM(E1970:E1999))</f>
        <v>0.95169696068547938</v>
      </c>
    </row>
    <row r="1971" spans="1:7" ht="15.6" x14ac:dyDescent="0.3">
      <c r="A1971" s="229" t="s">
        <v>141</v>
      </c>
      <c r="B1971" s="230">
        <v>2021</v>
      </c>
      <c r="C1971" s="229" t="s">
        <v>2136</v>
      </c>
      <c r="D1971" s="229">
        <v>0.99012495789460775</v>
      </c>
      <c r="E1971" s="229">
        <v>3.9089955195143883E-2</v>
      </c>
      <c r="F1971" s="250">
        <v>0</v>
      </c>
      <c r="G1971" s="251">
        <f>(SUM(E1971:E2000))</f>
        <v>0.94017117422716523</v>
      </c>
    </row>
    <row r="1972" spans="1:7" ht="15.6" x14ac:dyDescent="0.3">
      <c r="A1972" s="229" t="s">
        <v>141</v>
      </c>
      <c r="B1972" s="230">
        <v>2022</v>
      </c>
      <c r="C1972" s="229" t="s">
        <v>2137</v>
      </c>
      <c r="D1972" s="229">
        <v>0.98737197516255459</v>
      </c>
      <c r="E1972" s="229">
        <v>3.7992589316697911E-2</v>
      </c>
      <c r="F1972" s="250">
        <v>1</v>
      </c>
      <c r="G1972" s="251">
        <f>(SUM(E1972:E2000)+F1972*E2000)</f>
        <v>0.92983385950508601</v>
      </c>
    </row>
    <row r="1973" spans="1:7" ht="15.6" x14ac:dyDescent="0.3">
      <c r="A1973" s="229" t="s">
        <v>141</v>
      </c>
      <c r="B1973" s="230">
        <v>2023</v>
      </c>
      <c r="C1973" s="229" t="s">
        <v>2138</v>
      </c>
      <c r="D1973" s="229">
        <v>0.9841843519387703</v>
      </c>
      <c r="E1973" s="229">
        <v>3.6976444832234244E-2</v>
      </c>
      <c r="F1973" s="250">
        <v>2</v>
      </c>
      <c r="G1973" s="251">
        <f>(SUM(E1973:E2000)+F1973*E2000)</f>
        <v>0.9205939106614528</v>
      </c>
    </row>
    <row r="1974" spans="1:7" ht="15.6" x14ac:dyDescent="0.3">
      <c r="A1974" s="229" t="s">
        <v>141</v>
      </c>
      <c r="B1974" s="230">
        <v>2024</v>
      </c>
      <c r="C1974" s="229" t="s">
        <v>2139</v>
      </c>
      <c r="D1974" s="229">
        <v>0.98059155130143072</v>
      </c>
      <c r="E1974" s="229">
        <v>3.6042542241459308E-2</v>
      </c>
      <c r="F1974" s="250">
        <v>3</v>
      </c>
      <c r="G1974" s="251">
        <f>(SUM(E1974:E2000)+F1974*E2000)</f>
        <v>0.9123701063022831</v>
      </c>
    </row>
    <row r="1975" spans="1:7" ht="15.6" x14ac:dyDescent="0.3">
      <c r="A1975" s="229" t="s">
        <v>141</v>
      </c>
      <c r="B1975" s="230">
        <v>2025</v>
      </c>
      <c r="C1975" s="229" t="s">
        <v>2140</v>
      </c>
      <c r="D1975" s="229">
        <v>0.97661221653408514</v>
      </c>
      <c r="E1975" s="229">
        <v>3.5188498863737094E-2</v>
      </c>
      <c r="F1975" s="250">
        <v>4</v>
      </c>
      <c r="G1975" s="251">
        <f>(SUM(E1975:E2000)+F1975*E2000)</f>
        <v>0.90508020453388838</v>
      </c>
    </row>
    <row r="1976" spans="1:7" ht="15.6" x14ac:dyDescent="0.3">
      <c r="A1976" s="229" t="s">
        <v>141</v>
      </c>
      <c r="B1976" s="230">
        <v>2026</v>
      </c>
      <c r="C1976" s="229" t="s">
        <v>2141</v>
      </c>
      <c r="D1976" s="229">
        <v>0.97334792965724259</v>
      </c>
      <c r="E1976" s="229">
        <v>3.4367692499069291E-2</v>
      </c>
      <c r="F1976" s="250">
        <v>5</v>
      </c>
      <c r="G1976" s="251">
        <f>(SUM(E1976:E2000)+F1976*E2000)</f>
        <v>0.89864434614321587</v>
      </c>
    </row>
    <row r="1977" spans="1:7" ht="15.6" x14ac:dyDescent="0.3">
      <c r="A1977" s="229" t="s">
        <v>141</v>
      </c>
      <c r="B1977" s="230">
        <v>2027</v>
      </c>
      <c r="C1977" s="229" t="s">
        <v>2142</v>
      </c>
      <c r="D1977" s="229">
        <v>0.97033148705570083</v>
      </c>
      <c r="E1977" s="229">
        <v>3.3615738853063869E-2</v>
      </c>
      <c r="F1977" s="250">
        <v>6</v>
      </c>
      <c r="G1977" s="251">
        <f>(SUM(E1977:E2000)+F1977*E2000)</f>
        <v>0.8930292941172111</v>
      </c>
    </row>
    <row r="1978" spans="1:7" ht="15.6" x14ac:dyDescent="0.3">
      <c r="A1978" s="229" t="s">
        <v>141</v>
      </c>
      <c r="B1978" s="230">
        <v>2028</v>
      </c>
      <c r="C1978" s="229" t="s">
        <v>2143</v>
      </c>
      <c r="D1978" s="229">
        <v>0.96755804947807367</v>
      </c>
      <c r="E1978" s="229">
        <v>3.294785729500356E-2</v>
      </c>
      <c r="F1978" s="250">
        <v>7</v>
      </c>
      <c r="G1978" s="251">
        <f>(SUM(E1978:E2000)+F1978*E2000)</f>
        <v>0.88816619573721201</v>
      </c>
    </row>
    <row r="1979" spans="1:7" ht="15.6" x14ac:dyDescent="0.3">
      <c r="A1979" s="229" t="s">
        <v>141</v>
      </c>
      <c r="B1979" s="230">
        <v>2029</v>
      </c>
      <c r="C1979" s="229" t="s">
        <v>2144</v>
      </c>
      <c r="D1979" s="229">
        <v>0.96502240204011869</v>
      </c>
      <c r="E1979" s="229">
        <v>3.2351435344396696E-2</v>
      </c>
      <c r="F1979" s="250">
        <v>8</v>
      </c>
      <c r="G1979" s="251">
        <f>(SUM(E1979:E2000)+F1979*E2000)</f>
        <v>0.88397097891527299</v>
      </c>
    </row>
    <row r="1980" spans="1:7" ht="15.6" x14ac:dyDescent="0.3">
      <c r="A1980" s="229" t="s">
        <v>141</v>
      </c>
      <c r="B1980" s="230">
        <v>2030</v>
      </c>
      <c r="C1980" s="229" t="s">
        <v>2145</v>
      </c>
      <c r="D1980" s="229">
        <v>0.9627161425902494</v>
      </c>
      <c r="E1980" s="229">
        <v>3.1828773644909852E-2</v>
      </c>
      <c r="F1980" s="250">
        <v>9</v>
      </c>
      <c r="G1980" s="251">
        <f>(SUM(E1980:E2000)+F1980*E2000)</f>
        <v>0.88037218404394091</v>
      </c>
    </row>
    <row r="1981" spans="1:7" ht="15.6" x14ac:dyDescent="0.3">
      <c r="A1981" s="229" t="s">
        <v>141</v>
      </c>
      <c r="B1981" s="230">
        <v>2031</v>
      </c>
      <c r="C1981" s="229" t="s">
        <v>2146</v>
      </c>
      <c r="D1981" s="229">
        <v>0.96062847159021536</v>
      </c>
      <c r="E1981" s="229">
        <v>3.1366775561816579E-2</v>
      </c>
      <c r="F1981" s="250">
        <v>10</v>
      </c>
      <c r="G1981" s="251">
        <f>(SUM(E1981:E2000)+F1981*E2000)</f>
        <v>0.87729605087209572</v>
      </c>
    </row>
    <row r="1982" spans="1:7" ht="15.6" x14ac:dyDescent="0.3">
      <c r="A1982" s="229" t="s">
        <v>141</v>
      </c>
      <c r="B1982" s="230">
        <v>2032</v>
      </c>
      <c r="C1982" s="229" t="s">
        <v>2147</v>
      </c>
      <c r="D1982" s="229">
        <v>0.95874943652679945</v>
      </c>
      <c r="E1982" s="229">
        <v>3.096394315955198E-2</v>
      </c>
      <c r="F1982" s="250">
        <v>11</v>
      </c>
      <c r="G1982" s="251">
        <f>(SUM(E1982:E2000)+F1982*E2000)</f>
        <v>0.87468191578334387</v>
      </c>
    </row>
    <row r="1983" spans="1:7" ht="15.6" x14ac:dyDescent="0.3">
      <c r="A1983" s="229" t="s">
        <v>141</v>
      </c>
      <c r="B1983" s="230">
        <v>2033</v>
      </c>
      <c r="C1983" s="229" t="s">
        <v>2148</v>
      </c>
      <c r="D1983" s="229">
        <v>0.95706975070344691</v>
      </c>
      <c r="E1983" s="229">
        <v>3.0612924079528356E-2</v>
      </c>
      <c r="F1983" s="250">
        <v>12</v>
      </c>
      <c r="G1983" s="251">
        <f>(SUM(E1983:E2000)+F1983*E2000)</f>
        <v>0.87247061309685658</v>
      </c>
    </row>
    <row r="1984" spans="1:7" ht="15.6" x14ac:dyDescent="0.3">
      <c r="A1984" s="229" t="s">
        <v>141</v>
      </c>
      <c r="B1984" s="230">
        <v>2034</v>
      </c>
      <c r="C1984" s="229" t="s">
        <v>2149</v>
      </c>
      <c r="D1984" s="229">
        <v>0.95557633874193593</v>
      </c>
      <c r="E1984" s="229">
        <v>3.0307338696573552E-2</v>
      </c>
      <c r="F1984" s="250">
        <v>13</v>
      </c>
      <c r="G1984" s="251">
        <f>(SUM(E1984:E2000)+F1984*E2000)</f>
        <v>0.87061032949039285</v>
      </c>
    </row>
    <row r="1985" spans="1:7" ht="15.6" x14ac:dyDescent="0.3">
      <c r="A1985" s="229" t="s">
        <v>141</v>
      </c>
      <c r="B1985" s="230">
        <v>2035</v>
      </c>
      <c r="C1985" s="229" t="s">
        <v>2150</v>
      </c>
      <c r="D1985" s="229">
        <v>0.95426145106441618</v>
      </c>
      <c r="E1985" s="229">
        <v>3.0047838041624756E-2</v>
      </c>
      <c r="F1985" s="250">
        <v>14</v>
      </c>
      <c r="G1985" s="251">
        <f>(SUM(E1985:E2000)+F1985*E2000)</f>
        <v>0.86905563126688401</v>
      </c>
    </row>
    <row r="1986" spans="1:7" ht="15.6" x14ac:dyDescent="0.3">
      <c r="A1986" s="229" t="s">
        <v>141</v>
      </c>
      <c r="B1986" s="230">
        <v>2036</v>
      </c>
      <c r="C1986" s="229" t="s">
        <v>2151</v>
      </c>
      <c r="D1986" s="229">
        <v>0.95311053473864982</v>
      </c>
      <c r="E1986" s="229">
        <v>2.9822461986701965E-2</v>
      </c>
      <c r="F1986" s="250">
        <v>15</v>
      </c>
      <c r="G1986" s="251">
        <f>(SUM(E1986:E2000)+F1986*E2000)</f>
        <v>0.86776043369832379</v>
      </c>
    </row>
    <row r="1987" spans="1:7" ht="15.6" x14ac:dyDescent="0.3">
      <c r="A1987" s="229" t="s">
        <v>141</v>
      </c>
      <c r="B1987" s="230">
        <v>2037</v>
      </c>
      <c r="C1987" s="229" t="s">
        <v>2152</v>
      </c>
      <c r="D1987" s="229">
        <v>0.9521162215888691</v>
      </c>
      <c r="E1987" s="229">
        <v>2.9632648855846166E-2</v>
      </c>
      <c r="F1987" s="250">
        <v>16</v>
      </c>
      <c r="G1987" s="251">
        <f>(SUM(E1987:E2000)+F1987*E2000)</f>
        <v>0.86669061218468646</v>
      </c>
    </row>
    <row r="1988" spans="1:7" ht="15.6" x14ac:dyDescent="0.3">
      <c r="A1988" s="229" t="s">
        <v>141</v>
      </c>
      <c r="B1988" s="230">
        <v>2038</v>
      </c>
      <c r="C1988" s="229" t="s">
        <v>2153</v>
      </c>
      <c r="D1988" s="229">
        <v>0.95126317711468444</v>
      </c>
      <c r="E1988" s="229">
        <v>2.9472912387012409E-2</v>
      </c>
      <c r="F1988" s="250">
        <v>17</v>
      </c>
      <c r="G1988" s="251">
        <f>(SUM(E1988:E2000)+F1988*E2000)</f>
        <v>0.865810603801905</v>
      </c>
    </row>
    <row r="1989" spans="1:7" ht="15.6" x14ac:dyDescent="0.3">
      <c r="A1989" s="229" t="s">
        <v>141</v>
      </c>
      <c r="B1989" s="230">
        <v>2039</v>
      </c>
      <c r="C1989" s="229" t="s">
        <v>2154</v>
      </c>
      <c r="D1989" s="229">
        <v>0.95053722089167292</v>
      </c>
      <c r="E1989" s="229">
        <v>2.9336369059288572E-2</v>
      </c>
      <c r="F1989" s="250">
        <v>18</v>
      </c>
      <c r="G1989" s="251">
        <f>(SUM(E1989:E2000)+F1989*E2000)</f>
        <v>0.86509033188795725</v>
      </c>
    </row>
    <row r="1990" spans="1:7" ht="15.6" x14ac:dyDescent="0.3">
      <c r="A1990" s="229" t="s">
        <v>141</v>
      </c>
      <c r="B1990" s="230">
        <v>2040</v>
      </c>
      <c r="C1990" s="229" t="s">
        <v>2155</v>
      </c>
      <c r="D1990" s="229">
        <v>0.94992714764617647</v>
      </c>
      <c r="E1990" s="229">
        <v>2.92235147478608E-2</v>
      </c>
      <c r="F1990" s="250">
        <v>19</v>
      </c>
      <c r="G1990" s="251">
        <f>(SUM(E1990:E2000)+F1990*E2000)</f>
        <v>0.86450660330173323</v>
      </c>
    </row>
    <row r="1991" spans="1:7" ht="15.6" x14ac:dyDescent="0.3">
      <c r="A1991" s="229" t="s">
        <v>141</v>
      </c>
      <c r="B1991" s="230">
        <v>2041</v>
      </c>
      <c r="C1991" s="229" t="s">
        <v>2156</v>
      </c>
      <c r="D1991" s="229">
        <v>0.94942149148133248</v>
      </c>
      <c r="E1991" s="229">
        <v>2.9130753072848313E-2</v>
      </c>
      <c r="F1991" s="250">
        <v>20</v>
      </c>
      <c r="G1991" s="251">
        <f>(SUM(E1991:E2000)+F1991*E2000)</f>
        <v>0.86403572902693715</v>
      </c>
    </row>
    <row r="1992" spans="1:7" ht="15.6" x14ac:dyDescent="0.3">
      <c r="A1992" s="229" t="s">
        <v>141</v>
      </c>
      <c r="B1992" s="230">
        <v>2042</v>
      </c>
      <c r="C1992" s="229" t="s">
        <v>2157</v>
      </c>
      <c r="D1992" s="229">
        <v>0.94900307003325013</v>
      </c>
      <c r="E1992" s="229">
        <v>2.9054152606071859E-2</v>
      </c>
      <c r="F1992" s="250">
        <v>21</v>
      </c>
      <c r="G1992" s="251">
        <f>(SUM(E1992:E2000)+F1992*E2000)</f>
        <v>0.86365761642715344</v>
      </c>
    </row>
    <row r="1993" spans="1:7" ht="15.6" x14ac:dyDescent="0.3">
      <c r="A1993" s="229" t="s">
        <v>141</v>
      </c>
      <c r="B1993" s="230">
        <v>2043</v>
      </c>
      <c r="C1993" s="229" t="s">
        <v>2158</v>
      </c>
      <c r="D1993" s="229">
        <v>0.94866135469324697</v>
      </c>
      <c r="E1993" s="229">
        <v>2.8989085358419802E-2</v>
      </c>
      <c r="F1993" s="250">
        <v>22</v>
      </c>
      <c r="G1993" s="251">
        <f>(SUM(E1993:E2000)+F1993*E2000)</f>
        <v>0.86335610429414622</v>
      </c>
    </row>
    <row r="1994" spans="1:7" ht="15.6" x14ac:dyDescent="0.3">
      <c r="A1994" s="229" t="s">
        <v>141</v>
      </c>
      <c r="B1994" s="230">
        <v>2044</v>
      </c>
      <c r="C1994" s="229" t="s">
        <v>2159</v>
      </c>
      <c r="D1994" s="229">
        <v>0.94838237524403945</v>
      </c>
      <c r="E1994" s="229">
        <v>2.8935128476264969E-2</v>
      </c>
      <c r="F1994" s="250">
        <v>23</v>
      </c>
      <c r="G1994" s="251">
        <f>(SUM(E1994:E2000)+F1994*E2000)</f>
        <v>0.86311965940879098</v>
      </c>
    </row>
    <row r="1995" spans="1:7" ht="15.6" x14ac:dyDescent="0.3">
      <c r="A1995" s="229" t="s">
        <v>141</v>
      </c>
      <c r="B1995" s="230">
        <v>2045</v>
      </c>
      <c r="C1995" s="229" t="s">
        <v>2160</v>
      </c>
      <c r="D1995" s="229">
        <v>0.94815650411457075</v>
      </c>
      <c r="E1995" s="229">
        <v>2.8889145159455031E-2</v>
      </c>
      <c r="F1995" s="250">
        <v>24</v>
      </c>
      <c r="G1995" s="251">
        <f>(SUM(E1995:E2000)+F1995*E2000)</f>
        <v>0.86293717140559068</v>
      </c>
    </row>
    <row r="1996" spans="1:7" ht="15.6" x14ac:dyDescent="0.3">
      <c r="A1996" s="229" t="s">
        <v>141</v>
      </c>
      <c r="B1996" s="230">
        <v>2046</v>
      </c>
      <c r="C1996" s="229" t="s">
        <v>2161</v>
      </c>
      <c r="D1996" s="229">
        <v>0.94797436079534225</v>
      </c>
      <c r="E1996" s="229">
        <v>2.8850346385603166E-2</v>
      </c>
      <c r="F1996" s="250">
        <v>25</v>
      </c>
      <c r="G1996" s="251">
        <f>(SUM(E1996:E2000)+F1996*E2000)</f>
        <v>0.8628006667192003</v>
      </c>
    </row>
    <row r="1997" spans="1:7" ht="15.6" x14ac:dyDescent="0.3">
      <c r="A1997" s="229" t="s">
        <v>141</v>
      </c>
      <c r="B1997" s="230">
        <v>2047</v>
      </c>
      <c r="C1997" s="229" t="s">
        <v>2162</v>
      </c>
      <c r="D1997" s="229">
        <v>0.94782828242643435</v>
      </c>
      <c r="E1997" s="229">
        <v>2.881966567737209E-2</v>
      </c>
      <c r="F1997" s="250">
        <v>26</v>
      </c>
      <c r="G1997" s="251">
        <f>(SUM(E1997:E2000)+F1997*E2000)</f>
        <v>0.86270296080666165</v>
      </c>
    </row>
    <row r="1998" spans="1:7" ht="15.6" x14ac:dyDescent="0.3">
      <c r="A1998" s="229" t="s">
        <v>141</v>
      </c>
      <c r="B1998" s="230">
        <v>2048</v>
      </c>
      <c r="C1998" s="229" t="s">
        <v>2163</v>
      </c>
      <c r="D1998" s="229">
        <v>0.94771037072681696</v>
      </c>
      <c r="E1998" s="229">
        <v>2.8791870106942681E-2</v>
      </c>
      <c r="F1998" s="250">
        <v>27</v>
      </c>
      <c r="G1998" s="251">
        <f>(SUM(E1998:E2000)+F1998*E2000)</f>
        <v>0.8626359356023543</v>
      </c>
    </row>
    <row r="1999" spans="1:7" ht="15.6" x14ac:dyDescent="0.3">
      <c r="A1999" s="229" t="s">
        <v>141</v>
      </c>
      <c r="B1999" s="230">
        <v>2049</v>
      </c>
      <c r="C1999" s="229" t="s">
        <v>2164</v>
      </c>
      <c r="D1999" s="229">
        <v>0.94761487450169068</v>
      </c>
      <c r="E1999" s="229">
        <v>2.8770132249601885E-2</v>
      </c>
      <c r="F1999" s="250">
        <v>28</v>
      </c>
      <c r="G1999" s="251">
        <f>(SUM(E1999:E2000)+F1999*E2000)</f>
        <v>0.86259670596847615</v>
      </c>
    </row>
    <row r="2000" spans="1:7" ht="15.6" x14ac:dyDescent="0.3">
      <c r="A2000" s="229" t="s">
        <v>141</v>
      </c>
      <c r="B2000" s="230">
        <v>2050</v>
      </c>
      <c r="C2000" s="229" t="s">
        <v>2165</v>
      </c>
      <c r="D2000" s="229">
        <v>0.947537415981209</v>
      </c>
      <c r="E2000" s="229">
        <v>2.8752640473064632E-2</v>
      </c>
      <c r="F2000" s="250">
        <v>29</v>
      </c>
      <c r="G2000" s="251">
        <f>(SUM(E2000:E2000)+F2000*E2000)</f>
        <v>0.86257921419193895</v>
      </c>
    </row>
    <row r="2001" spans="4:7" ht="15.6" x14ac:dyDescent="0.3">
      <c r="D2001" s="215">
        <v>0.99883649943782649</v>
      </c>
      <c r="F2001" s="252">
        <v>0</v>
      </c>
      <c r="G2001" s="251">
        <f>(SUM(E2001:E2030))</f>
        <v>0</v>
      </c>
    </row>
    <row r="2002" spans="4:7" ht="15.6" x14ac:dyDescent="0.3">
      <c r="D2002" s="215">
        <v>0.99747904079268279</v>
      </c>
      <c r="F2002" s="250">
        <v>0</v>
      </c>
      <c r="G2002" s="251">
        <f>(SUM(E2002:E2031))</f>
        <v>0</v>
      </c>
    </row>
    <row r="2003" spans="4:7" ht="15.6" x14ac:dyDescent="0.3">
      <c r="D2003" s="215">
        <v>0.99602588625912669</v>
      </c>
      <c r="F2003" s="250">
        <v>0</v>
      </c>
      <c r="G2003" s="251">
        <f>(SUM(E2003:E2032))</f>
        <v>0</v>
      </c>
    </row>
    <row r="2004" spans="4:7" ht="15.6" x14ac:dyDescent="0.3">
      <c r="D2004" s="215">
        <v>0.99414834662830676</v>
      </c>
      <c r="F2004" s="250">
        <v>0</v>
      </c>
      <c r="G2004" s="251">
        <f>(SUM(E2004:E2033))</f>
        <v>0</v>
      </c>
    </row>
    <row r="2005" spans="4:7" ht="15.6" x14ac:dyDescent="0.3">
      <c r="D2005" s="215">
        <v>0.99179399485237529</v>
      </c>
      <c r="F2005" s="250">
        <v>0</v>
      </c>
      <c r="G2005" s="251">
        <f>(SUM(E2005:E2034))</f>
        <v>0</v>
      </c>
    </row>
    <row r="2006" spans="4:7" ht="15.6" x14ac:dyDescent="0.3">
      <c r="D2006" s="215">
        <v>0.98896318967105956</v>
      </c>
      <c r="F2006" s="250">
        <v>1</v>
      </c>
      <c r="G2006" s="251">
        <f>(SUM(E2006:E2034)+F2006*E2034)</f>
        <v>0</v>
      </c>
    </row>
    <row r="2007" spans="4:7" ht="15.6" x14ac:dyDescent="0.3">
      <c r="D2007" s="215">
        <v>0.9857027325218195</v>
      </c>
      <c r="F2007" s="250">
        <v>2</v>
      </c>
      <c r="G2007" s="251">
        <f>(SUM(E2007:E2034)+F2007*E2034)</f>
        <v>0</v>
      </c>
    </row>
    <row r="2008" spans="4:7" ht="15.6" x14ac:dyDescent="0.3">
      <c r="D2008" s="215">
        <v>0.98204043630860993</v>
      </c>
      <c r="F2008" s="250">
        <v>3</v>
      </c>
      <c r="G2008" s="251">
        <f>(SUM(E2008:E2034)+F2008*E2034)</f>
        <v>0</v>
      </c>
    </row>
    <row r="2009" spans="4:7" ht="15.6" x14ac:dyDescent="0.3">
      <c r="D2009" s="215">
        <v>0.97800264839648954</v>
      </c>
      <c r="F2009" s="250">
        <v>4</v>
      </c>
      <c r="G2009" s="251">
        <f>(SUM(E2009:E2034)+F2009*E2034)</f>
        <v>0</v>
      </c>
    </row>
    <row r="2010" spans="4:7" ht="15.6" x14ac:dyDescent="0.3">
      <c r="D2010" s="215">
        <v>0.97468355071909252</v>
      </c>
      <c r="F2010" s="250">
        <v>5</v>
      </c>
      <c r="G2010" s="251">
        <f>(SUM(E2010:E2034)+F2010*E2034)</f>
        <v>0</v>
      </c>
    </row>
    <row r="2011" spans="4:7" ht="15.6" x14ac:dyDescent="0.3">
      <c r="D2011" s="215">
        <v>0.97163400925952725</v>
      </c>
      <c r="F2011" s="250">
        <v>6</v>
      </c>
      <c r="G2011" s="251">
        <f>(SUM(E2011:E2034)+F2011*E2034)</f>
        <v>0</v>
      </c>
    </row>
    <row r="2012" spans="4:7" ht="15.6" x14ac:dyDescent="0.3">
      <c r="D2012" s="215">
        <v>0.96884235079967906</v>
      </c>
      <c r="F2012" s="250">
        <v>7</v>
      </c>
      <c r="G2012" s="251">
        <f>(SUM(E2012:E2034)+F2012*E2034)</f>
        <v>0</v>
      </c>
    </row>
    <row r="2013" spans="4:7" ht="15.6" x14ac:dyDescent="0.3">
      <c r="D2013" s="215">
        <v>0.96630061277508672</v>
      </c>
      <c r="F2013" s="250">
        <v>8</v>
      </c>
      <c r="G2013" s="251">
        <f>(SUM(E2013:E2034)+F2013*E2034)</f>
        <v>0</v>
      </c>
    </row>
    <row r="2014" spans="4:7" ht="15.6" x14ac:dyDescent="0.3">
      <c r="D2014" s="215">
        <v>0.96399680731163295</v>
      </c>
      <c r="F2014" s="250">
        <v>9</v>
      </c>
      <c r="G2014" s="251">
        <f>(SUM(E2014:E2034)+F2014*E2034)</f>
        <v>0</v>
      </c>
    </row>
    <row r="2015" spans="4:7" ht="15.6" x14ac:dyDescent="0.3">
      <c r="D2015" s="215">
        <v>0.96191613832876044</v>
      </c>
      <c r="F2015" s="250">
        <v>10</v>
      </c>
      <c r="G2015" s="251">
        <f>(SUM(E2015:E2034)+F2015*E2034)</f>
        <v>0</v>
      </c>
    </row>
    <row r="2016" spans="4:7" ht="15.6" x14ac:dyDescent="0.3">
      <c r="D2016" s="215">
        <v>0.96005055658702498</v>
      </c>
      <c r="F2016" s="250">
        <v>11</v>
      </c>
      <c r="G2016" s="251">
        <f>(SUM(E2016:E2034)+F2016*E2034)</f>
        <v>0</v>
      </c>
    </row>
    <row r="2017" spans="4:7" ht="15.6" x14ac:dyDescent="0.3">
      <c r="D2017" s="215">
        <v>0.9583880288701333</v>
      </c>
      <c r="F2017" s="250">
        <v>12</v>
      </c>
      <c r="G2017" s="251">
        <f>(SUM(E2017:E2034)+F2017*E2034)</f>
        <v>0</v>
      </c>
    </row>
    <row r="2018" spans="4:7" ht="15.6" x14ac:dyDescent="0.3">
      <c r="D2018" s="215">
        <v>0.95690900125533396</v>
      </c>
      <c r="F2018" s="250">
        <v>13</v>
      </c>
      <c r="G2018" s="251">
        <f>(SUM(E2018:E2034)+F2018*E2034)</f>
        <v>0</v>
      </c>
    </row>
    <row r="2019" spans="4:7" ht="15.6" x14ac:dyDescent="0.3">
      <c r="D2019" s="215">
        <v>0.95560060141212411</v>
      </c>
      <c r="F2019" s="250">
        <v>14</v>
      </c>
      <c r="G2019" s="251">
        <f>(SUM(E2019:E2034)+F2019*E2034)</f>
        <v>0</v>
      </c>
    </row>
    <row r="2020" spans="4:7" ht="15.6" x14ac:dyDescent="0.3">
      <c r="D2020" s="215">
        <v>0.95445878939558326</v>
      </c>
      <c r="F2020" s="250">
        <v>15</v>
      </c>
      <c r="G2020" s="251">
        <f>(SUM(E2020:E2034)+F2020*E2034)</f>
        <v>0</v>
      </c>
    </row>
    <row r="2021" spans="4:7" ht="15.6" x14ac:dyDescent="0.3">
      <c r="D2021" s="215">
        <v>0.95346906212051052</v>
      </c>
      <c r="F2021" s="250">
        <v>16</v>
      </c>
      <c r="G2021" s="251">
        <f>(SUM(E2021:E2034)+F2021*E2034)</f>
        <v>0</v>
      </c>
    </row>
    <row r="2022" spans="4:7" ht="15.6" x14ac:dyDescent="0.3">
      <c r="D2022" s="215">
        <v>0.95262030950822363</v>
      </c>
      <c r="F2022" s="250">
        <v>17</v>
      </c>
      <c r="G2022" s="251">
        <f>(SUM(E2022:E2034)+F2022*E2034)</f>
        <v>0</v>
      </c>
    </row>
    <row r="2023" spans="4:7" ht="15.6" x14ac:dyDescent="0.3">
      <c r="D2023" s="215">
        <v>0.9518951523847603</v>
      </c>
      <c r="F2023" s="250">
        <v>18</v>
      </c>
      <c r="G2023" s="251">
        <f>(SUM(E2023:E2034)+F2023*E2034)</f>
        <v>0</v>
      </c>
    </row>
    <row r="2024" spans="4:7" ht="15.6" x14ac:dyDescent="0.3">
      <c r="D2024" s="215">
        <v>0.95128137130881718</v>
      </c>
      <c r="F2024" s="250">
        <v>19</v>
      </c>
      <c r="G2024" s="251">
        <f>(SUM(E2024:E2034)+F2024*E2034)</f>
        <v>0</v>
      </c>
    </row>
    <row r="2025" spans="4:7" ht="15.6" x14ac:dyDescent="0.3">
      <c r="D2025" s="215">
        <v>0.95077311615280302</v>
      </c>
      <c r="F2025" s="250">
        <v>20</v>
      </c>
      <c r="G2025" s="251">
        <f>(SUM(E2025:E2034)+F2025*E2034)</f>
        <v>0</v>
      </c>
    </row>
    <row r="2026" spans="4:7" ht="15.6" x14ac:dyDescent="0.3">
      <c r="D2026" s="215">
        <v>0.95034668074251971</v>
      </c>
      <c r="F2026" s="250">
        <v>21</v>
      </c>
      <c r="G2026" s="251">
        <f>(SUM(E2026:E2034)+F2026*E2034)</f>
        <v>0</v>
      </c>
    </row>
    <row r="2027" spans="4:7" ht="15.6" x14ac:dyDescent="0.3">
      <c r="D2027" s="215">
        <v>0.94999437233010553</v>
      </c>
      <c r="F2027" s="250">
        <v>22</v>
      </c>
      <c r="G2027" s="251">
        <f>(SUM(E2027:E2034)+F2027*E2034)</f>
        <v>0</v>
      </c>
    </row>
    <row r="2028" spans="4:7" ht="15.6" x14ac:dyDescent="0.3">
      <c r="D2028" s="215">
        <v>0.94970241760781893</v>
      </c>
      <c r="F2028" s="250">
        <v>23</v>
      </c>
      <c r="G2028" s="251">
        <f>(SUM(E2028:E2034)+F2028*E2034)</f>
        <v>0</v>
      </c>
    </row>
    <row r="2029" spans="4:7" ht="15.6" x14ac:dyDescent="0.3">
      <c r="D2029" s="215">
        <v>0.94946330625291986</v>
      </c>
      <c r="F2029" s="250">
        <v>24</v>
      </c>
      <c r="G2029" s="251">
        <f>(SUM(E2029:E2034)+F2029*E2034)</f>
        <v>0</v>
      </c>
    </row>
    <row r="2030" spans="4:7" ht="15.6" x14ac:dyDescent="0.3">
      <c r="D2030" s="215">
        <v>0.94927012325735605</v>
      </c>
      <c r="F2030" s="250">
        <v>25</v>
      </c>
      <c r="G2030" s="251">
        <f>(SUM(E2030:E2034)+F2030*E2034)</f>
        <v>0</v>
      </c>
    </row>
    <row r="2031" spans="4:7" ht="15.6" x14ac:dyDescent="0.3">
      <c r="D2031" s="215">
        <v>0.94910875110868298</v>
      </c>
      <c r="F2031" s="250">
        <v>26</v>
      </c>
      <c r="G2031" s="251">
        <f>(SUM(E2031:E2034)+F2031*E2034)</f>
        <v>0</v>
      </c>
    </row>
    <row r="2032" spans="4:7" ht="15.6" x14ac:dyDescent="0.3">
      <c r="D2032" s="215">
        <v>0.94897841969492513</v>
      </c>
      <c r="F2032" s="250">
        <v>27</v>
      </c>
      <c r="G2032" s="251">
        <f>(SUM(E2032:E2034)+F2032*E2034)</f>
        <v>0</v>
      </c>
    </row>
    <row r="2033" spans="4:7" ht="15.6" x14ac:dyDescent="0.3">
      <c r="D2033" s="215">
        <v>0.94887028107729021</v>
      </c>
      <c r="F2033" s="250">
        <v>28</v>
      </c>
      <c r="G2033" s="251">
        <f>(SUM(E2033:E2034)+F2033*E2034)</f>
        <v>0</v>
      </c>
    </row>
    <row r="2034" spans="4:7" ht="15.6" x14ac:dyDescent="0.3">
      <c r="D2034" s="215">
        <v>0.94878069110810481</v>
      </c>
      <c r="F2034" s="250">
        <v>29</v>
      </c>
      <c r="G2034" s="251">
        <f>(SUM(E2034:E2034)+F2034*E2034)</f>
        <v>0</v>
      </c>
    </row>
    <row r="2035" spans="4:7" ht="15.6" x14ac:dyDescent="0.3">
      <c r="D2035" s="215">
        <v>0.99602183475159123</v>
      </c>
      <c r="F2035" s="252">
        <v>0</v>
      </c>
      <c r="G2035" s="251">
        <f>(SUM(E2035:E2064))</f>
        <v>0</v>
      </c>
    </row>
    <row r="2036" spans="4:7" ht="15.6" x14ac:dyDescent="0.3">
      <c r="D2036" s="215">
        <v>0.99477232022723183</v>
      </c>
      <c r="F2036" s="250">
        <v>0</v>
      </c>
      <c r="G2036" s="251">
        <f>(SUM(E2036:E2065))</f>
        <v>0</v>
      </c>
    </row>
    <row r="2037" spans="4:7" ht="15.6" x14ac:dyDescent="0.3">
      <c r="D2037" s="215">
        <v>0.99341852507442274</v>
      </c>
      <c r="F2037" s="250">
        <v>0</v>
      </c>
      <c r="G2037" s="251">
        <f>(SUM(E2037:E2066))</f>
        <v>0</v>
      </c>
    </row>
    <row r="2038" spans="4:7" ht="15.6" x14ac:dyDescent="0.3">
      <c r="D2038" s="215">
        <v>0.99168711311088842</v>
      </c>
      <c r="F2038" s="250">
        <v>0</v>
      </c>
      <c r="G2038" s="251">
        <f>(SUM(E2038:E2067))</f>
        <v>0</v>
      </c>
    </row>
    <row r="2039" spans="4:7" ht="15.6" x14ac:dyDescent="0.3">
      <c r="D2039" s="215">
        <v>0.98950632880471234</v>
      </c>
      <c r="F2039" s="250">
        <v>0</v>
      </c>
      <c r="G2039" s="251">
        <f>(SUM(E2039:E2068))</f>
        <v>0</v>
      </c>
    </row>
    <row r="2040" spans="4:7" ht="15.6" x14ac:dyDescent="0.3">
      <c r="D2040" s="215">
        <v>0.98685936932296459</v>
      </c>
      <c r="F2040" s="250">
        <v>1</v>
      </c>
      <c r="G2040" s="251">
        <f>(SUM(E2040:E2068)+F2040*E2068)</f>
        <v>0</v>
      </c>
    </row>
    <row r="2041" spans="4:7" ht="15.6" x14ac:dyDescent="0.3">
      <c r="D2041" s="215">
        <v>0.98378671920038374</v>
      </c>
      <c r="F2041" s="250">
        <v>2</v>
      </c>
      <c r="G2041" s="251">
        <f>(SUM(E2041:E2068)+F2041*E2068)</f>
        <v>0</v>
      </c>
    </row>
    <row r="2042" spans="4:7" ht="15.6" x14ac:dyDescent="0.3">
      <c r="D2042" s="215">
        <v>0.98032096179268702</v>
      </c>
      <c r="F2042" s="250">
        <v>3</v>
      </c>
      <c r="G2042" s="251">
        <f>(SUM(E2042:E2068)+F2042*E2068)</f>
        <v>0</v>
      </c>
    </row>
    <row r="2043" spans="4:7" ht="15.6" x14ac:dyDescent="0.3">
      <c r="D2043" s="215">
        <v>0.97648270188044961</v>
      </c>
      <c r="F2043" s="250">
        <v>4</v>
      </c>
      <c r="G2043" s="251">
        <f>(SUM(E2043:E2068)+F2043*E2068)</f>
        <v>0</v>
      </c>
    </row>
    <row r="2044" spans="4:7" ht="15.6" x14ac:dyDescent="0.3">
      <c r="D2044" s="215">
        <v>0.97337649640668511</v>
      </c>
      <c r="F2044" s="250">
        <v>5</v>
      </c>
      <c r="G2044" s="251">
        <f>(SUM(E2044:E2068)+F2044*E2068)</f>
        <v>0</v>
      </c>
    </row>
    <row r="2045" spans="4:7" ht="15.6" x14ac:dyDescent="0.3">
      <c r="D2045" s="215">
        <v>0.97051127011408689</v>
      </c>
      <c r="F2045" s="250">
        <v>6</v>
      </c>
      <c r="G2045" s="251">
        <f>(SUM(E2045:E2068)+F2045*E2068)</f>
        <v>0</v>
      </c>
    </row>
    <row r="2046" spans="4:7" ht="15.6" x14ac:dyDescent="0.3">
      <c r="D2046" s="215">
        <v>0.96788797664910475</v>
      </c>
      <c r="F2046" s="250">
        <v>7</v>
      </c>
      <c r="G2046" s="251">
        <f>(SUM(E2046:E2068)+F2046*E2068)</f>
        <v>0</v>
      </c>
    </row>
    <row r="2047" spans="4:7" ht="15.6" x14ac:dyDescent="0.3">
      <c r="D2047" s="215">
        <v>0.96549217176597568</v>
      </c>
      <c r="F2047" s="250">
        <v>8</v>
      </c>
      <c r="G2047" s="251">
        <f>(SUM(E2047:E2068)+F2047*E2068)</f>
        <v>0</v>
      </c>
    </row>
    <row r="2048" spans="4:7" ht="15.6" x14ac:dyDescent="0.3">
      <c r="D2048" s="215">
        <v>0.96331253669025585</v>
      </c>
      <c r="F2048" s="250">
        <v>9</v>
      </c>
      <c r="G2048" s="251">
        <f>(SUM(E2048:E2068)+F2048*E2068)</f>
        <v>0</v>
      </c>
    </row>
    <row r="2049" spans="4:7" ht="15.6" x14ac:dyDescent="0.3">
      <c r="D2049" s="215">
        <v>0.96133732125085236</v>
      </c>
      <c r="F2049" s="250">
        <v>10</v>
      </c>
      <c r="G2049" s="251">
        <f>(SUM(E2049:E2068)+F2049*E2068)</f>
        <v>0</v>
      </c>
    </row>
    <row r="2050" spans="4:7" ht="15.6" x14ac:dyDescent="0.3">
      <c r="D2050" s="215">
        <v>0.95955792903492509</v>
      </c>
      <c r="F2050" s="250">
        <v>11</v>
      </c>
      <c r="G2050" s="251">
        <f>(SUM(E2050:E2068)+F2050*E2068)</f>
        <v>0</v>
      </c>
    </row>
    <row r="2051" spans="4:7" ht="15.6" x14ac:dyDescent="0.3">
      <c r="D2051" s="215">
        <v>0.95796124208024336</v>
      </c>
      <c r="F2051" s="250">
        <v>12</v>
      </c>
      <c r="G2051" s="251">
        <f>(SUM(E2051:E2068)+F2051*E2068)</f>
        <v>0</v>
      </c>
    </row>
    <row r="2052" spans="4:7" ht="15.6" x14ac:dyDescent="0.3">
      <c r="D2052" s="215">
        <v>0.95653596407344588</v>
      </c>
      <c r="F2052" s="250">
        <v>13</v>
      </c>
      <c r="G2052" s="251">
        <f>(SUM(E2052:E2068)+F2052*E2068)</f>
        <v>0</v>
      </c>
    </row>
    <row r="2053" spans="4:7" ht="15.6" x14ac:dyDescent="0.3">
      <c r="D2053" s="215">
        <v>0.95527186097623507</v>
      </c>
      <c r="F2053" s="250">
        <v>14</v>
      </c>
      <c r="G2053" s="251">
        <f>(SUM(E2053:E2068)+F2053*E2068)</f>
        <v>0</v>
      </c>
    </row>
    <row r="2054" spans="4:7" ht="15.6" x14ac:dyDescent="0.3">
      <c r="D2054" s="215">
        <v>0.95415859870469721</v>
      </c>
      <c r="F2054" s="250">
        <v>15</v>
      </c>
      <c r="G2054" s="251">
        <f>(SUM(E2054:E2068)+F2054*E2068)</f>
        <v>0</v>
      </c>
    </row>
    <row r="2055" spans="4:7" ht="15.6" x14ac:dyDescent="0.3">
      <c r="D2055" s="215">
        <v>0.95318636608423746</v>
      </c>
      <c r="F2055" s="250">
        <v>16</v>
      </c>
      <c r="G2055" s="251">
        <f>(SUM(E2055:E2068)+F2055*E2068)</f>
        <v>0</v>
      </c>
    </row>
    <row r="2056" spans="4:7" ht="15.6" x14ac:dyDescent="0.3">
      <c r="D2056" s="215">
        <v>0.95234185264990778</v>
      </c>
      <c r="F2056" s="250">
        <v>17</v>
      </c>
      <c r="G2056" s="251">
        <f>(SUM(E2056:E2068)+F2056*E2068)</f>
        <v>0</v>
      </c>
    </row>
    <row r="2057" spans="4:7" ht="15.6" x14ac:dyDescent="0.3">
      <c r="D2057" s="215">
        <v>0.95161469821727229</v>
      </c>
      <c r="F2057" s="250">
        <v>18</v>
      </c>
      <c r="G2057" s="251">
        <f>(SUM(E2057:E2068)+F2057*E2068)</f>
        <v>0</v>
      </c>
    </row>
    <row r="2058" spans="4:7" ht="15.6" x14ac:dyDescent="0.3">
      <c r="D2058" s="215">
        <v>0.95099414521136261</v>
      </c>
      <c r="F2058" s="250">
        <v>19</v>
      </c>
      <c r="G2058" s="251">
        <f>(SUM(E2058:E2068)+F2058*E2068)</f>
        <v>0</v>
      </c>
    </row>
    <row r="2059" spans="4:7" ht="15.6" x14ac:dyDescent="0.3">
      <c r="D2059" s="215">
        <v>0.95047306624889005</v>
      </c>
      <c r="F2059" s="250">
        <v>20</v>
      </c>
      <c r="G2059" s="251">
        <f>(SUM(E2059:E2068)+F2059*E2068)</f>
        <v>0</v>
      </c>
    </row>
    <row r="2060" spans="4:7" ht="15.6" x14ac:dyDescent="0.3">
      <c r="D2060" s="215">
        <v>0.95003314496491575</v>
      </c>
      <c r="F2060" s="250">
        <v>21</v>
      </c>
      <c r="G2060" s="251">
        <f>(SUM(E2060:E2068)+F2060*E2068)</f>
        <v>0</v>
      </c>
    </row>
    <row r="2061" spans="4:7" ht="15.6" x14ac:dyDescent="0.3">
      <c r="D2061" s="215">
        <v>0.94966725863697343</v>
      </c>
      <c r="F2061" s="250">
        <v>22</v>
      </c>
      <c r="G2061" s="251">
        <f>(SUM(E2061:E2068)+F2061*E2068)</f>
        <v>0</v>
      </c>
    </row>
    <row r="2062" spans="4:7" ht="15.6" x14ac:dyDescent="0.3">
      <c r="D2062" s="215">
        <v>0.94936262355490697</v>
      </c>
      <c r="F2062" s="250">
        <v>23</v>
      </c>
      <c r="G2062" s="251">
        <f>(SUM(E2062:E2068)+F2062*E2068)</f>
        <v>0</v>
      </c>
    </row>
    <row r="2063" spans="4:7" ht="15.6" x14ac:dyDescent="0.3">
      <c r="D2063" s="215">
        <v>0.94911075756304442</v>
      </c>
      <c r="F2063" s="250">
        <v>24</v>
      </c>
      <c r="G2063" s="251">
        <f>(SUM(E2063:E2068)+F2063*E2068)</f>
        <v>0</v>
      </c>
    </row>
    <row r="2064" spans="4:7" ht="15.6" x14ac:dyDescent="0.3">
      <c r="D2064" s="215">
        <v>0.94890310296170555</v>
      </c>
      <c r="F2064" s="250">
        <v>25</v>
      </c>
      <c r="G2064" s="251">
        <f>(SUM(E2064:E2068)+F2064*E2068)</f>
        <v>0</v>
      </c>
    </row>
    <row r="2065" spans="4:7" ht="15.6" x14ac:dyDescent="0.3">
      <c r="D2065" s="215">
        <v>0.94873325262260522</v>
      </c>
      <c r="F2065" s="250">
        <v>26</v>
      </c>
      <c r="G2065" s="251">
        <f>(SUM(E2065:E2068)+F2065*E2068)</f>
        <v>0</v>
      </c>
    </row>
    <row r="2066" spans="4:7" ht="15.6" x14ac:dyDescent="0.3">
      <c r="D2066" s="215">
        <v>0.94859311678256397</v>
      </c>
      <c r="F2066" s="250">
        <v>27</v>
      </c>
      <c r="G2066" s="251">
        <f>(SUM(E2066:E2068)+F2066*E2068)</f>
        <v>0</v>
      </c>
    </row>
    <row r="2067" spans="4:7" ht="15.6" x14ac:dyDescent="0.3">
      <c r="D2067" s="215">
        <v>0.94847609319650383</v>
      </c>
      <c r="F2067" s="250">
        <v>28</v>
      </c>
      <c r="G2067" s="251">
        <f>(SUM(E2067:E2068)+F2067*E2068)</f>
        <v>0</v>
      </c>
    </row>
    <row r="2068" spans="4:7" ht="15.6" x14ac:dyDescent="0.3">
      <c r="D2068" s="215">
        <v>0.94837910732074349</v>
      </c>
      <c r="F2068" s="250">
        <v>29</v>
      </c>
      <c r="G2068" s="251">
        <f>(SUM(E2068:E2068)+F2068*E2068)</f>
        <v>0</v>
      </c>
    </row>
    <row r="2069" spans="4:7" ht="15.6" x14ac:dyDescent="0.3">
      <c r="D2069" s="215">
        <v>0.99650870379971423</v>
      </c>
      <c r="F2069" s="252">
        <v>0</v>
      </c>
      <c r="G2069" s="251">
        <f>(SUM(E2069:E2098))</f>
        <v>0</v>
      </c>
    </row>
    <row r="2070" spans="4:7" ht="15.6" x14ac:dyDescent="0.3">
      <c r="D2070" s="215">
        <v>0.99519926436477624</v>
      </c>
      <c r="F2070" s="250">
        <v>0</v>
      </c>
      <c r="G2070" s="251">
        <f>(SUM(E2070:E2099))</f>
        <v>0</v>
      </c>
    </row>
    <row r="2071" spans="4:7" ht="15.6" x14ac:dyDescent="0.3">
      <c r="D2071" s="215">
        <v>0.99378342450473922</v>
      </c>
      <c r="F2071" s="250">
        <v>0</v>
      </c>
      <c r="G2071" s="251">
        <f>(SUM(E2071:E2100))</f>
        <v>0</v>
      </c>
    </row>
    <row r="2072" spans="4:7" ht="15.6" x14ac:dyDescent="0.3">
      <c r="D2072" s="215">
        <v>0.99198501596229449</v>
      </c>
      <c r="F2072" s="250">
        <v>0</v>
      </c>
      <c r="G2072" s="251">
        <f>(SUM(E2072:E2101))</f>
        <v>0</v>
      </c>
    </row>
    <row r="2073" spans="4:7" ht="15.6" x14ac:dyDescent="0.3">
      <c r="D2073" s="215">
        <v>0.98972581238415924</v>
      </c>
      <c r="F2073" s="250">
        <v>0</v>
      </c>
      <c r="G2073" s="251">
        <f>(SUM(E2073:E2102))</f>
        <v>0</v>
      </c>
    </row>
    <row r="2074" spans="4:7" ht="15.6" x14ac:dyDescent="0.3">
      <c r="D2074" s="215">
        <v>0.98699897143077164</v>
      </c>
      <c r="F2074" s="250">
        <v>1</v>
      </c>
      <c r="G2074" s="251">
        <f>(SUM(E2074:E2102)+F2074*E2102)</f>
        <v>0</v>
      </c>
    </row>
    <row r="2075" spans="4:7" ht="15.6" x14ac:dyDescent="0.3">
      <c r="D2075" s="215">
        <v>0.98383352759479714</v>
      </c>
      <c r="F2075" s="250">
        <v>2</v>
      </c>
      <c r="G2075" s="251">
        <f>(SUM(E2075:E2102)+F2075*E2102)</f>
        <v>0</v>
      </c>
    </row>
    <row r="2076" spans="4:7" ht="15.6" x14ac:dyDescent="0.3">
      <c r="D2076" s="215">
        <v>0.98024241476635698</v>
      </c>
      <c r="F2076" s="250">
        <v>3</v>
      </c>
      <c r="G2076" s="251">
        <f>(SUM(E2076:E2102)+F2076*E2102)</f>
        <v>0</v>
      </c>
    </row>
    <row r="2077" spans="4:7" ht="15.6" x14ac:dyDescent="0.3">
      <c r="D2077" s="215">
        <v>0.97625083736148388</v>
      </c>
      <c r="F2077" s="250">
        <v>4</v>
      </c>
      <c r="G2077" s="251">
        <f>(SUM(E2077:E2102)+F2077*E2102)</f>
        <v>0</v>
      </c>
    </row>
    <row r="2078" spans="4:7" ht="15.6" x14ac:dyDescent="0.3">
      <c r="D2078" s="215">
        <v>0.9729853124180603</v>
      </c>
      <c r="F2078" s="250">
        <v>5</v>
      </c>
      <c r="G2078" s="251">
        <f>(SUM(E2078:E2102)+F2078*E2102)</f>
        <v>0</v>
      </c>
    </row>
    <row r="2079" spans="4:7" ht="15.6" x14ac:dyDescent="0.3">
      <c r="D2079" s="215">
        <v>0.96995862185911097</v>
      </c>
      <c r="F2079" s="250">
        <v>6</v>
      </c>
      <c r="G2079" s="251">
        <f>(SUM(E2079:E2102)+F2079*E2102)</f>
        <v>0</v>
      </c>
    </row>
    <row r="2080" spans="4:7" ht="15.6" x14ac:dyDescent="0.3">
      <c r="D2080" s="215">
        <v>0.96718445387293683</v>
      </c>
      <c r="F2080" s="250">
        <v>7</v>
      </c>
      <c r="G2080" s="251">
        <f>(SUM(E2080:E2102)+F2080*E2102)</f>
        <v>0</v>
      </c>
    </row>
    <row r="2081" spans="4:7" ht="15.6" x14ac:dyDescent="0.3">
      <c r="D2081" s="215">
        <v>0.96466693374228307</v>
      </c>
      <c r="F2081" s="250">
        <v>8</v>
      </c>
      <c r="G2081" s="251">
        <f>(SUM(E2081:E2102)+F2081*E2102)</f>
        <v>0</v>
      </c>
    </row>
    <row r="2082" spans="4:7" ht="15.6" x14ac:dyDescent="0.3">
      <c r="D2082" s="215">
        <v>0.96239790303602346</v>
      </c>
      <c r="F2082" s="250">
        <v>9</v>
      </c>
      <c r="G2082" s="251">
        <f>(SUM(E2082:E2102)+F2082*E2102)</f>
        <v>0</v>
      </c>
    </row>
    <row r="2083" spans="4:7" ht="15.6" x14ac:dyDescent="0.3">
      <c r="D2083" s="215">
        <v>0.96036496937606064</v>
      </c>
      <c r="F2083" s="250">
        <v>10</v>
      </c>
      <c r="G2083" s="251">
        <f>(SUM(E2083:E2102)+F2083*E2102)</f>
        <v>0</v>
      </c>
    </row>
    <row r="2084" spans="4:7" ht="15.6" x14ac:dyDescent="0.3">
      <c r="D2084" s="215">
        <v>0.95855248012249106</v>
      </c>
      <c r="F2084" s="250">
        <v>11</v>
      </c>
      <c r="G2084" s="251">
        <f>(SUM(E2084:E2102)+F2084*E2102)</f>
        <v>0</v>
      </c>
    </row>
    <row r="2085" spans="4:7" ht="15.6" x14ac:dyDescent="0.3">
      <c r="D2085" s="215">
        <v>0.95694676974518955</v>
      </c>
      <c r="F2085" s="250">
        <v>12</v>
      </c>
      <c r="G2085" s="251">
        <f>(SUM(E2085:E2102)+F2085*E2102)</f>
        <v>0</v>
      </c>
    </row>
    <row r="2086" spans="4:7" ht="15.6" x14ac:dyDescent="0.3">
      <c r="D2086" s="215">
        <v>0.95553086334708282</v>
      </c>
      <c r="F2086" s="250">
        <v>13</v>
      </c>
      <c r="G2086" s="251">
        <f>(SUM(E2086:E2102)+F2086*E2102)</f>
        <v>0</v>
      </c>
    </row>
    <row r="2087" spans="4:7" ht="15.6" x14ac:dyDescent="0.3">
      <c r="D2087" s="215">
        <v>0.95429212915514583</v>
      </c>
      <c r="F2087" s="250">
        <v>14</v>
      </c>
      <c r="G2087" s="251">
        <f>(SUM(E2087:E2102)+F2087*E2102)</f>
        <v>0</v>
      </c>
    </row>
    <row r="2088" spans="4:7" ht="15.6" x14ac:dyDescent="0.3">
      <c r="D2088" s="215">
        <v>0.95321632747245411</v>
      </c>
      <c r="F2088" s="250">
        <v>15</v>
      </c>
      <c r="G2088" s="251">
        <f>(SUM(E2088:E2102)+F2088*E2102)</f>
        <v>0</v>
      </c>
    </row>
    <row r="2089" spans="4:7" ht="15.6" x14ac:dyDescent="0.3">
      <c r="D2089" s="215">
        <v>0.95229219589998326</v>
      </c>
      <c r="F2089" s="250">
        <v>16</v>
      </c>
      <c r="G2089" s="251">
        <f>(SUM(E2089:E2102)+F2089*E2102)</f>
        <v>0</v>
      </c>
    </row>
    <row r="2090" spans="4:7" ht="15.6" x14ac:dyDescent="0.3">
      <c r="D2090" s="215">
        <v>0.95150480515859737</v>
      </c>
      <c r="F2090" s="250">
        <v>17</v>
      </c>
      <c r="G2090" s="251">
        <f>(SUM(E2090:E2102)+F2090*E2102)</f>
        <v>0</v>
      </c>
    </row>
    <row r="2091" spans="4:7" ht="15.6" x14ac:dyDescent="0.3">
      <c r="D2091" s="215">
        <v>0.95084026593841464</v>
      </c>
      <c r="F2091" s="250">
        <v>18</v>
      </c>
      <c r="G2091" s="251">
        <f>(SUM(E2091:E2102)+F2091*E2102)</f>
        <v>0</v>
      </c>
    </row>
    <row r="2092" spans="4:7" ht="15.6" x14ac:dyDescent="0.3">
      <c r="D2092" s="215">
        <v>0.9502836239290251</v>
      </c>
      <c r="F2092" s="250">
        <v>19</v>
      </c>
      <c r="G2092" s="251">
        <f>(SUM(E2092:E2102)+F2092*E2102)</f>
        <v>0</v>
      </c>
    </row>
    <row r="2093" spans="4:7" ht="15.6" x14ac:dyDescent="0.3">
      <c r="D2093" s="215">
        <v>0.94982429174376193</v>
      </c>
      <c r="F2093" s="250">
        <v>20</v>
      </c>
      <c r="G2093" s="251">
        <f>(SUM(E2093:E2102)+F2093*E2102)</f>
        <v>0</v>
      </c>
    </row>
    <row r="2094" spans="4:7" ht="15.6" x14ac:dyDescent="0.3">
      <c r="D2094" s="215">
        <v>0.949446980802646</v>
      </c>
      <c r="F2094" s="250">
        <v>21</v>
      </c>
      <c r="G2094" s="251">
        <f>(SUM(E2094:E2102)+F2094*E2102)</f>
        <v>0</v>
      </c>
    </row>
    <row r="2095" spans="4:7" ht="15.6" x14ac:dyDescent="0.3">
      <c r="D2095" s="215">
        <v>0.94914004655197559</v>
      </c>
      <c r="F2095" s="250">
        <v>22</v>
      </c>
      <c r="G2095" s="251">
        <f>(SUM(E2095:E2102)+F2095*E2102)</f>
        <v>0</v>
      </c>
    </row>
    <row r="2096" spans="4:7" ht="15.6" x14ac:dyDescent="0.3">
      <c r="D2096" s="215">
        <v>0.94889189413765529</v>
      </c>
      <c r="F2096" s="250">
        <v>23</v>
      </c>
      <c r="G2096" s="251">
        <f>(SUM(E2096:E2102)+F2096*E2102)</f>
        <v>0</v>
      </c>
    </row>
    <row r="2097" spans="4:7" ht="15.6" x14ac:dyDescent="0.3">
      <c r="D2097" s="215">
        <v>0.94869212586406537</v>
      </c>
      <c r="F2097" s="250">
        <v>24</v>
      </c>
      <c r="G2097" s="251">
        <f>(SUM(E2097:E2102)+F2097*E2102)</f>
        <v>0</v>
      </c>
    </row>
    <row r="2098" spans="4:7" ht="15.6" x14ac:dyDescent="0.3">
      <c r="D2098" s="215">
        <v>0.94853134523065552</v>
      </c>
      <c r="F2098" s="250">
        <v>25</v>
      </c>
      <c r="G2098" s="251">
        <f>(SUM(E2098:E2102)+F2098*E2102)</f>
        <v>0</v>
      </c>
    </row>
    <row r="2099" spans="4:7" ht="15.6" x14ac:dyDescent="0.3">
      <c r="D2099" s="215">
        <v>0.94840275985687661</v>
      </c>
      <c r="F2099" s="250">
        <v>26</v>
      </c>
      <c r="G2099" s="251">
        <f>(SUM(E2099:E2102)+F2099*E2102)</f>
        <v>0</v>
      </c>
    </row>
    <row r="2100" spans="4:7" ht="15.6" x14ac:dyDescent="0.3">
      <c r="D2100" s="215">
        <v>0.94829884217977067</v>
      </c>
      <c r="F2100" s="250">
        <v>27</v>
      </c>
      <c r="G2100" s="251">
        <f>(SUM(E2100:E2102)+F2100*E2102)</f>
        <v>0</v>
      </c>
    </row>
    <row r="2101" spans="4:7" ht="15.6" x14ac:dyDescent="0.3">
      <c r="D2101" s="215">
        <v>0.94821503743763247</v>
      </c>
      <c r="F2101" s="250">
        <v>28</v>
      </c>
      <c r="G2101" s="251">
        <f>(SUM(E2101:E2102)+F2101*E2102)</f>
        <v>0</v>
      </c>
    </row>
    <row r="2102" spans="4:7" ht="15.6" x14ac:dyDescent="0.3">
      <c r="D2102" s="215">
        <v>0.94814675158397566</v>
      </c>
      <c r="F2102" s="250">
        <v>29</v>
      </c>
      <c r="G2102" s="251">
        <f>(SUM(E2102:E2102)+F2102*E2102)</f>
        <v>0</v>
      </c>
    </row>
    <row r="2103" spans="4:7" ht="15.6" x14ac:dyDescent="0.3">
      <c r="D2103" s="215">
        <v>0.99315882624768492</v>
      </c>
      <c r="F2103" s="252">
        <v>0</v>
      </c>
      <c r="G2103" s="251">
        <f>(SUM(E2103:E2132))</f>
        <v>0</v>
      </c>
    </row>
    <row r="2104" spans="4:7" ht="15.6" x14ac:dyDescent="0.3">
      <c r="D2104" s="215">
        <v>0.99169573509907938</v>
      </c>
      <c r="F2104" s="250">
        <v>0</v>
      </c>
      <c r="G2104" s="251">
        <f>(SUM(E2104:E2133))</f>
        <v>0</v>
      </c>
    </row>
    <row r="2105" spans="4:7" ht="15.6" x14ac:dyDescent="0.3">
      <c r="D2105" s="215">
        <v>0.99019200619065439</v>
      </c>
      <c r="F2105" s="250">
        <v>0</v>
      </c>
      <c r="G2105" s="251">
        <f>(SUM(E2105:E2134))</f>
        <v>0</v>
      </c>
    </row>
    <row r="2106" spans="4:7" ht="15.6" x14ac:dyDescent="0.3">
      <c r="D2106" s="215">
        <v>0.98833288008052345</v>
      </c>
      <c r="F2106" s="250">
        <v>0</v>
      </c>
      <c r="G2106" s="251">
        <f>(SUM(E2106:E2135))</f>
        <v>0</v>
      </c>
    </row>
    <row r="2107" spans="4:7" ht="15.6" x14ac:dyDescent="0.3">
      <c r="D2107" s="215">
        <v>0.98603623178187727</v>
      </c>
      <c r="F2107" s="250">
        <v>0</v>
      </c>
      <c r="G2107" s="251">
        <f>(SUM(E2107:E2136))</f>
        <v>0</v>
      </c>
    </row>
    <row r="2108" spans="4:7" ht="15.6" x14ac:dyDescent="0.3">
      <c r="D2108" s="215">
        <v>0.9832776777426312</v>
      </c>
      <c r="F2108" s="250">
        <v>1</v>
      </c>
      <c r="G2108" s="251">
        <f>(SUM(E2108:E2136)+F2108*E2136)</f>
        <v>0</v>
      </c>
    </row>
    <row r="2109" spans="4:7" ht="15.6" x14ac:dyDescent="0.3">
      <c r="D2109" s="215">
        <v>0.98008602088481256</v>
      </c>
      <c r="F2109" s="250">
        <v>2</v>
      </c>
      <c r="G2109" s="251">
        <f>(SUM(E2109:E2136)+F2109*E2136)</f>
        <v>0</v>
      </c>
    </row>
    <row r="2110" spans="4:7" ht="15.6" x14ac:dyDescent="0.3">
      <c r="D2110" s="215">
        <v>0.97647646504567187</v>
      </c>
      <c r="F2110" s="250">
        <v>3</v>
      </c>
      <c r="G2110" s="251">
        <f>(SUM(E2110:E2136)+F2110*E2136)</f>
        <v>0</v>
      </c>
    </row>
    <row r="2111" spans="4:7" ht="15.6" x14ac:dyDescent="0.3">
      <c r="D2111" s="215">
        <v>0.97247402675075256</v>
      </c>
      <c r="F2111" s="250">
        <v>4</v>
      </c>
      <c r="G2111" s="251">
        <f>(SUM(E2111:E2136)+F2111*E2136)</f>
        <v>0</v>
      </c>
    </row>
    <row r="2112" spans="4:7" ht="15.6" x14ac:dyDescent="0.3">
      <c r="D2112" s="215">
        <v>0.969316547075319</v>
      </c>
      <c r="F2112" s="250">
        <v>5</v>
      </c>
      <c r="G2112" s="251">
        <f>(SUM(E2112:E2136)+F2112*E2136)</f>
        <v>0</v>
      </c>
    </row>
    <row r="2113" spans="4:7" ht="15.6" x14ac:dyDescent="0.3">
      <c r="D2113" s="215">
        <v>0.96639151108595411</v>
      </c>
      <c r="F2113" s="250">
        <v>6</v>
      </c>
      <c r="G2113" s="251">
        <f>(SUM(E2113:E2136)+F2113*E2136)</f>
        <v>0</v>
      </c>
    </row>
    <row r="2114" spans="4:7" ht="15.6" x14ac:dyDescent="0.3">
      <c r="D2114" s="215">
        <v>0.96370483332933099</v>
      </c>
      <c r="F2114" s="250">
        <v>7</v>
      </c>
      <c r="G2114" s="251">
        <f>(SUM(E2114:E2136)+F2114*E2136)</f>
        <v>0</v>
      </c>
    </row>
    <row r="2115" spans="4:7" ht="15.6" x14ac:dyDescent="0.3">
      <c r="D2115" s="215">
        <v>0.96124726021953044</v>
      </c>
      <c r="F2115" s="250">
        <v>8</v>
      </c>
      <c r="G2115" s="251">
        <f>(SUM(E2115:E2136)+F2115*E2136)</f>
        <v>0</v>
      </c>
    </row>
    <row r="2116" spans="4:7" ht="15.6" x14ac:dyDescent="0.3">
      <c r="D2116" s="215">
        <v>0.95900846081380153</v>
      </c>
      <c r="F2116" s="250">
        <v>9</v>
      </c>
      <c r="G2116" s="251">
        <f>(SUM(E2116:E2136)+F2116*E2136)</f>
        <v>0</v>
      </c>
    </row>
    <row r="2117" spans="4:7" ht="15.6" x14ac:dyDescent="0.3">
      <c r="D2117" s="215">
        <v>0.95697892333928114</v>
      </c>
      <c r="F2117" s="250">
        <v>10</v>
      </c>
      <c r="G2117" s="251">
        <f>(SUM(E2117:E2136)+F2117*E2136)</f>
        <v>0</v>
      </c>
    </row>
    <row r="2118" spans="4:7" ht="15.6" x14ac:dyDescent="0.3">
      <c r="D2118" s="215">
        <v>0.95514955357907227</v>
      </c>
      <c r="F2118" s="250">
        <v>11</v>
      </c>
      <c r="G2118" s="251">
        <f>(SUM(E2118:E2136)+F2118*E2136)</f>
        <v>0</v>
      </c>
    </row>
    <row r="2119" spans="4:7" ht="15.6" x14ac:dyDescent="0.3">
      <c r="D2119" s="215">
        <v>0.95350654943332247</v>
      </c>
      <c r="F2119" s="250">
        <v>12</v>
      </c>
      <c r="G2119" s="251">
        <f>(SUM(E2119:E2136)+F2119*E2136)</f>
        <v>0</v>
      </c>
    </row>
    <row r="2120" spans="4:7" ht="15.6" x14ac:dyDescent="0.3">
      <c r="D2120" s="215">
        <v>0.95203855325543918</v>
      </c>
      <c r="F2120" s="250">
        <v>13</v>
      </c>
      <c r="G2120" s="251">
        <f>(SUM(E2120:E2136)+F2120*E2136)</f>
        <v>0</v>
      </c>
    </row>
    <row r="2121" spans="4:7" ht="15.6" x14ac:dyDescent="0.3">
      <c r="D2121" s="215">
        <v>0.95073843653498158</v>
      </c>
      <c r="F2121" s="250">
        <v>14</v>
      </c>
      <c r="G2121" s="251">
        <f>(SUM(E2121:E2136)+F2121*E2136)</f>
        <v>0</v>
      </c>
    </row>
    <row r="2122" spans="4:7" ht="15.6" x14ac:dyDescent="0.3">
      <c r="D2122" s="215">
        <v>0.9495970093343794</v>
      </c>
      <c r="F2122" s="250">
        <v>15</v>
      </c>
      <c r="G2122" s="251">
        <f>(SUM(E2122:E2136)+F2122*E2136)</f>
        <v>0</v>
      </c>
    </row>
    <row r="2123" spans="4:7" ht="15.6" x14ac:dyDescent="0.3">
      <c r="D2123" s="215">
        <v>0.94860664588007748</v>
      </c>
      <c r="F2123" s="250">
        <v>16</v>
      </c>
      <c r="G2123" s="251">
        <f>(SUM(E2123:E2136)+F2123*E2136)</f>
        <v>0</v>
      </c>
    </row>
    <row r="2124" spans="4:7" ht="15.6" x14ac:dyDescent="0.3">
      <c r="D2124" s="215">
        <v>0.94775272462131954</v>
      </c>
      <c r="F2124" s="250">
        <v>17</v>
      </c>
      <c r="G2124" s="251">
        <f>(SUM(E2124:E2136)+F2124*E2136)</f>
        <v>0</v>
      </c>
    </row>
    <row r="2125" spans="4:7" ht="15.6" x14ac:dyDescent="0.3">
      <c r="D2125" s="215">
        <v>0.94702370630797705</v>
      </c>
      <c r="F2125" s="250">
        <v>18</v>
      </c>
      <c r="G2125" s="251">
        <f>(SUM(E2125:E2136)+F2125*E2136)</f>
        <v>0</v>
      </c>
    </row>
    <row r="2126" spans="4:7" ht="15.6" x14ac:dyDescent="0.3">
      <c r="D2126" s="215">
        <v>0.94640717426097543</v>
      </c>
      <c r="F2126" s="250">
        <v>19</v>
      </c>
      <c r="G2126" s="251">
        <f>(SUM(E2126:E2136)+F2126*E2136)</f>
        <v>0</v>
      </c>
    </row>
    <row r="2127" spans="4:7" ht="15.6" x14ac:dyDescent="0.3">
      <c r="D2127" s="215">
        <v>0.94589582188197108</v>
      </c>
      <c r="F2127" s="250">
        <v>20</v>
      </c>
      <c r="G2127" s="251">
        <f>(SUM(E2127:E2136)+F2127*E2136)</f>
        <v>0</v>
      </c>
    </row>
    <row r="2128" spans="4:7" ht="15.6" x14ac:dyDescent="0.3">
      <c r="D2128" s="215">
        <v>0.9454728918773031</v>
      </c>
      <c r="F2128" s="250">
        <v>21</v>
      </c>
      <c r="G2128" s="251">
        <f>(SUM(E2128:E2136)+F2128*E2136)</f>
        <v>0</v>
      </c>
    </row>
    <row r="2129" spans="4:7" ht="15.6" x14ac:dyDescent="0.3">
      <c r="D2129" s="215">
        <v>0.94512811938608721</v>
      </c>
      <c r="F2129" s="250">
        <v>22</v>
      </c>
      <c r="G2129" s="251">
        <f>(SUM(E2129:E2136)+F2129*E2136)</f>
        <v>0</v>
      </c>
    </row>
    <row r="2130" spans="4:7" ht="15.6" x14ac:dyDescent="0.3">
      <c r="D2130" s="215">
        <v>0.94484773964125646</v>
      </c>
      <c r="F2130" s="250">
        <v>23</v>
      </c>
      <c r="G2130" s="251">
        <f>(SUM(E2130:E2136)+F2130*E2136)</f>
        <v>0</v>
      </c>
    </row>
    <row r="2131" spans="4:7" ht="15.6" x14ac:dyDescent="0.3">
      <c r="D2131" s="215">
        <v>0.94462165946371313</v>
      </c>
      <c r="F2131" s="250">
        <v>24</v>
      </c>
      <c r="G2131" s="251">
        <f>(SUM(E2131:E2136)+F2131*E2136)</f>
        <v>0</v>
      </c>
    </row>
    <row r="2132" spans="4:7" ht="15.6" x14ac:dyDescent="0.3">
      <c r="D2132" s="215">
        <v>0.94443925514247218</v>
      </c>
      <c r="F2132" s="250">
        <v>25</v>
      </c>
      <c r="G2132" s="251">
        <f>(SUM(E2132:E2136)+F2132*E2136)</f>
        <v>0</v>
      </c>
    </row>
    <row r="2133" spans="4:7" ht="15.6" x14ac:dyDescent="0.3">
      <c r="D2133" s="215">
        <v>0.94429428690683348</v>
      </c>
      <c r="F2133" s="250">
        <v>26</v>
      </c>
      <c r="G2133" s="251">
        <f>(SUM(E2133:E2136)+F2133*E2136)</f>
        <v>0</v>
      </c>
    </row>
    <row r="2134" spans="4:7" ht="15.6" x14ac:dyDescent="0.3">
      <c r="D2134" s="215">
        <v>0.94417791637616777</v>
      </c>
      <c r="F2134" s="250">
        <v>27</v>
      </c>
      <c r="G2134" s="251">
        <f>(SUM(E2134:E2136)+F2134*E2136)</f>
        <v>0</v>
      </c>
    </row>
    <row r="2135" spans="4:7" ht="15.6" x14ac:dyDescent="0.3">
      <c r="D2135" s="215">
        <v>0.94408396677981465</v>
      </c>
      <c r="F2135" s="250">
        <v>28</v>
      </c>
      <c r="G2135" s="251">
        <f>(SUM(E2135:E2136)+F2135*E2136)</f>
        <v>0</v>
      </c>
    </row>
    <row r="2136" spans="4:7" ht="15.6" x14ac:dyDescent="0.3">
      <c r="D2136" s="215">
        <v>0.94400800748555846</v>
      </c>
      <c r="F2136" s="250">
        <v>29</v>
      </c>
      <c r="G2136" s="251">
        <f>(SUM(E2136:E2136)+F2136*E2136)</f>
        <v>0</v>
      </c>
    </row>
    <row r="2137" spans="4:7" ht="15.6" x14ac:dyDescent="0.3">
      <c r="D2137" s="215">
        <v>0.99558821310736623</v>
      </c>
      <c r="F2137" s="252">
        <v>0</v>
      </c>
      <c r="G2137" s="251">
        <f>(SUM(E2137:E2166))</f>
        <v>0</v>
      </c>
    </row>
    <row r="2138" spans="4:7" ht="15.6" x14ac:dyDescent="0.3">
      <c r="D2138" s="215">
        <v>0.99424886952062785</v>
      </c>
      <c r="F2138" s="250">
        <v>0</v>
      </c>
      <c r="G2138" s="251">
        <f>(SUM(E2138:E2167))</f>
        <v>0</v>
      </c>
    </row>
    <row r="2139" spans="4:7" ht="15.6" x14ac:dyDescent="0.3">
      <c r="D2139" s="215">
        <v>0.99283456471865406</v>
      </c>
      <c r="F2139" s="250">
        <v>0</v>
      </c>
      <c r="G2139" s="251">
        <f>(SUM(E2139:E2168))</f>
        <v>0</v>
      </c>
    </row>
    <row r="2140" spans="4:7" ht="15.6" x14ac:dyDescent="0.3">
      <c r="D2140" s="215">
        <v>0.99102413176703319</v>
      </c>
      <c r="F2140" s="250">
        <v>0</v>
      </c>
      <c r="G2140" s="251">
        <f>(SUM(E2140:E2169))</f>
        <v>0</v>
      </c>
    </row>
    <row r="2141" spans="4:7" ht="15.6" x14ac:dyDescent="0.3">
      <c r="D2141" s="215">
        <v>0.98874518049699311</v>
      </c>
      <c r="F2141" s="250">
        <v>0</v>
      </c>
      <c r="G2141" s="251">
        <f>(SUM(E2141:E2170))</f>
        <v>0</v>
      </c>
    </row>
    <row r="2142" spans="4:7" ht="15.6" x14ac:dyDescent="0.3">
      <c r="D2142" s="215">
        <v>0.98597838982351893</v>
      </c>
      <c r="F2142" s="250">
        <v>1</v>
      </c>
      <c r="G2142" s="251">
        <f>(SUM(E2142:E2170)+F2142*E2170)</f>
        <v>0</v>
      </c>
    </row>
    <row r="2143" spans="4:7" ht="15.6" x14ac:dyDescent="0.3">
      <c r="D2143" s="215">
        <v>0.98277393596511475</v>
      </c>
      <c r="F2143" s="250">
        <v>2</v>
      </c>
      <c r="G2143" s="251">
        <f>(SUM(E2143:E2170)+F2143*E2170)</f>
        <v>0</v>
      </c>
    </row>
    <row r="2144" spans="4:7" ht="15.6" x14ac:dyDescent="0.3">
      <c r="D2144" s="215">
        <v>0.9791484859463766</v>
      </c>
      <c r="F2144" s="250">
        <v>3</v>
      </c>
      <c r="G2144" s="251">
        <f>(SUM(E2144:E2170)+F2144*E2170)</f>
        <v>0</v>
      </c>
    </row>
    <row r="2145" spans="4:7" ht="15.6" x14ac:dyDescent="0.3">
      <c r="D2145" s="215">
        <v>0.97512720479567483</v>
      </c>
      <c r="F2145" s="250">
        <v>4</v>
      </c>
      <c r="G2145" s="251">
        <f>(SUM(E2145:E2170)+F2145*E2170)</f>
        <v>0</v>
      </c>
    </row>
    <row r="2146" spans="4:7" ht="15.6" x14ac:dyDescent="0.3">
      <c r="D2146" s="215">
        <v>0.97188463482044096</v>
      </c>
      <c r="F2146" s="250">
        <v>5</v>
      </c>
      <c r="G2146" s="251">
        <f>(SUM(E2146:E2170)+F2146*E2170)</f>
        <v>0</v>
      </c>
    </row>
    <row r="2147" spans="4:7" ht="15.6" x14ac:dyDescent="0.3">
      <c r="D2147" s="215">
        <v>0.96889446479702823</v>
      </c>
      <c r="F2147" s="250">
        <v>6</v>
      </c>
      <c r="G2147" s="251">
        <f>(SUM(E2147:E2170)+F2147*E2170)</f>
        <v>0</v>
      </c>
    </row>
    <row r="2148" spans="4:7" ht="15.6" x14ac:dyDescent="0.3">
      <c r="D2148" s="215">
        <v>0.96615895374107097</v>
      </c>
      <c r="F2148" s="250">
        <v>7</v>
      </c>
      <c r="G2148" s="251">
        <f>(SUM(E2148:E2170)+F2148*E2170)</f>
        <v>0</v>
      </c>
    </row>
    <row r="2149" spans="4:7" ht="15.6" x14ac:dyDescent="0.3">
      <c r="D2149" s="215">
        <v>0.96366675291835113</v>
      </c>
      <c r="F2149" s="250">
        <v>8</v>
      </c>
      <c r="G2149" s="251">
        <f>(SUM(E2149:E2170)+F2149*E2170)</f>
        <v>0</v>
      </c>
    </row>
    <row r="2150" spans="4:7" ht="15.6" x14ac:dyDescent="0.3">
      <c r="D2150" s="215">
        <v>0.96140882586047616</v>
      </c>
      <c r="F2150" s="250">
        <v>9</v>
      </c>
      <c r="G2150" s="251">
        <f>(SUM(E2150:E2170)+F2150*E2170)</f>
        <v>0</v>
      </c>
    </row>
    <row r="2151" spans="4:7" ht="15.6" x14ac:dyDescent="0.3">
      <c r="D2151" s="215">
        <v>0.9593733779235023</v>
      </c>
      <c r="F2151" s="250">
        <v>10</v>
      </c>
      <c r="G2151" s="251">
        <f>(SUM(E2151:E2170)+F2151*E2170)</f>
        <v>0</v>
      </c>
    </row>
    <row r="2152" spans="4:7" ht="15.6" x14ac:dyDescent="0.3">
      <c r="D2152" s="215">
        <v>0.95754746181809414</v>
      </c>
      <c r="F2152" s="250">
        <v>11</v>
      </c>
      <c r="G2152" s="251">
        <f>(SUM(E2152:E2170)+F2152*E2170)</f>
        <v>0</v>
      </c>
    </row>
    <row r="2153" spans="4:7" ht="15.6" x14ac:dyDescent="0.3">
      <c r="D2153" s="215">
        <v>0.95592029011757806</v>
      </c>
      <c r="F2153" s="250">
        <v>12</v>
      </c>
      <c r="G2153" s="251">
        <f>(SUM(E2153:E2170)+F2153*E2170)</f>
        <v>0</v>
      </c>
    </row>
    <row r="2154" spans="4:7" ht="15.6" x14ac:dyDescent="0.3">
      <c r="D2154" s="215">
        <v>0.95447713247069044</v>
      </c>
      <c r="F2154" s="250">
        <v>13</v>
      </c>
      <c r="G2154" s="251">
        <f>(SUM(E2154:E2170)+F2154*E2170)</f>
        <v>0</v>
      </c>
    </row>
    <row r="2155" spans="4:7" ht="15.6" x14ac:dyDescent="0.3">
      <c r="D2155" s="215">
        <v>0.95320866833186635</v>
      </c>
      <c r="F2155" s="250">
        <v>14</v>
      </c>
      <c r="G2155" s="251">
        <f>(SUM(E2155:E2170)+F2155*E2170)</f>
        <v>0</v>
      </c>
    </row>
    <row r="2156" spans="4:7" ht="15.6" x14ac:dyDescent="0.3">
      <c r="D2156" s="215">
        <v>0.95210120396244013</v>
      </c>
      <c r="F2156" s="250">
        <v>15</v>
      </c>
      <c r="G2156" s="251">
        <f>(SUM(E2156:E2170)+F2156*E2170)</f>
        <v>0</v>
      </c>
    </row>
    <row r="2157" spans="4:7" ht="15.6" x14ac:dyDescent="0.3">
      <c r="D2157" s="215">
        <v>0.95114438172380089</v>
      </c>
      <c r="F2157" s="250">
        <v>16</v>
      </c>
      <c r="G2157" s="251">
        <f>(SUM(E2157:E2170)+F2157*E2170)</f>
        <v>0</v>
      </c>
    </row>
    <row r="2158" spans="4:7" ht="15.6" x14ac:dyDescent="0.3">
      <c r="D2158" s="215">
        <v>0.9503227916697633</v>
      </c>
      <c r="F2158" s="250">
        <v>17</v>
      </c>
      <c r="G2158" s="251">
        <f>(SUM(E2158:E2170)+F2158*E2170)</f>
        <v>0</v>
      </c>
    </row>
    <row r="2159" spans="4:7" ht="15.6" x14ac:dyDescent="0.3">
      <c r="D2159" s="215">
        <v>0.94962412322479728</v>
      </c>
      <c r="F2159" s="250">
        <v>18</v>
      </c>
      <c r="G2159" s="251">
        <f>(SUM(E2159:E2170)+F2159*E2170)</f>
        <v>0</v>
      </c>
    </row>
    <row r="2160" spans="4:7" ht="15.6" x14ac:dyDescent="0.3">
      <c r="D2160" s="215">
        <v>0.94903557151181439</v>
      </c>
      <c r="F2160" s="250">
        <v>19</v>
      </c>
      <c r="G2160" s="251">
        <f>(SUM(E2160:E2170)+F2160*E2170)</f>
        <v>0</v>
      </c>
    </row>
    <row r="2161" spans="4:7" ht="15.6" x14ac:dyDescent="0.3">
      <c r="D2161" s="215">
        <v>0.948546686619965</v>
      </c>
      <c r="F2161" s="250">
        <v>20</v>
      </c>
      <c r="G2161" s="251">
        <f>(SUM(E2161:E2170)+F2161*E2170)</f>
        <v>0</v>
      </c>
    </row>
    <row r="2162" spans="4:7" ht="15.6" x14ac:dyDescent="0.3">
      <c r="D2162" s="215">
        <v>0.94814080183768135</v>
      </c>
      <c r="F2162" s="250">
        <v>21</v>
      </c>
      <c r="G2162" s="251">
        <f>(SUM(E2162:E2170)+F2162*E2170)</f>
        <v>0</v>
      </c>
    </row>
    <row r="2163" spans="4:7" ht="15.6" x14ac:dyDescent="0.3">
      <c r="D2163" s="215">
        <v>0.94780748130175285</v>
      </c>
      <c r="F2163" s="250">
        <v>22</v>
      </c>
      <c r="G2163" s="251">
        <f>(SUM(E2163:E2170)+F2163*E2170)</f>
        <v>0</v>
      </c>
    </row>
    <row r="2164" spans="4:7" ht="15.6" x14ac:dyDescent="0.3">
      <c r="D2164" s="215">
        <v>0.9475349515663295</v>
      </c>
      <c r="F2164" s="250">
        <v>23</v>
      </c>
      <c r="G2164" s="251">
        <f>(SUM(E2164:E2170)+F2164*E2170)</f>
        <v>0</v>
      </c>
    </row>
    <row r="2165" spans="4:7" ht="15.6" x14ac:dyDescent="0.3">
      <c r="D2165" s="215">
        <v>0.94731220605625743</v>
      </c>
      <c r="F2165" s="250">
        <v>24</v>
      </c>
      <c r="G2165" s="251">
        <f>(SUM(E2165:E2170)+F2165*E2170)</f>
        <v>0</v>
      </c>
    </row>
    <row r="2166" spans="4:7" ht="15.6" x14ac:dyDescent="0.3">
      <c r="D2166" s="215">
        <v>0.94713128526653501</v>
      </c>
      <c r="F2166" s="250">
        <v>25</v>
      </c>
      <c r="G2166" s="251">
        <f>(SUM(E2166:E2170)+F2166*E2170)</f>
        <v>0</v>
      </c>
    </row>
    <row r="2167" spans="4:7" ht="15.6" x14ac:dyDescent="0.3">
      <c r="D2167" s="215">
        <v>0.94698381888581629</v>
      </c>
      <c r="F2167" s="250">
        <v>26</v>
      </c>
      <c r="G2167" s="251">
        <f>(SUM(E2167:E2170)+F2167*E2170)</f>
        <v>0</v>
      </c>
    </row>
    <row r="2168" spans="4:7" ht="15.6" x14ac:dyDescent="0.3">
      <c r="D2168" s="215">
        <v>0.94686326898227036</v>
      </c>
      <c r="F2168" s="250">
        <v>27</v>
      </c>
      <c r="G2168" s="251">
        <f>(SUM(E2168:E2170)+F2168*E2170)</f>
        <v>0</v>
      </c>
    </row>
    <row r="2169" spans="4:7" ht="15.6" x14ac:dyDescent="0.3">
      <c r="D2169" s="215">
        <v>0.94676530724454866</v>
      </c>
      <c r="F2169" s="250">
        <v>28</v>
      </c>
      <c r="G2169" s="251">
        <f>(SUM(E2169:E2170)+F2169*E2170)</f>
        <v>0</v>
      </c>
    </row>
    <row r="2170" spans="4:7" ht="15.6" x14ac:dyDescent="0.3">
      <c r="D2170" s="215">
        <v>0.94668626812643597</v>
      </c>
      <c r="F2170" s="250">
        <v>29</v>
      </c>
      <c r="G2170" s="251">
        <f>(SUM(E2170:E2170)+F2170*E2170)</f>
        <v>0</v>
      </c>
    </row>
    <row r="2171" spans="4:7" ht="15.6" x14ac:dyDescent="0.3">
      <c r="D2171" s="215">
        <v>0.99448766501759889</v>
      </c>
      <c r="F2171" s="252">
        <v>0</v>
      </c>
      <c r="G2171" s="251">
        <f>(SUM(E2171:E2200))</f>
        <v>0</v>
      </c>
    </row>
    <row r="2172" spans="4:7" ht="15.6" x14ac:dyDescent="0.3">
      <c r="D2172" s="215">
        <v>0.99319162703764152</v>
      </c>
      <c r="F2172" s="250">
        <v>0</v>
      </c>
      <c r="G2172" s="251">
        <f>(SUM(E2172:E2201))</f>
        <v>0</v>
      </c>
    </row>
    <row r="2173" spans="4:7" ht="15.6" x14ac:dyDescent="0.3">
      <c r="D2173" s="215">
        <v>0.99184887232434771</v>
      </c>
      <c r="F2173" s="250">
        <v>0</v>
      </c>
      <c r="G2173" s="251">
        <f>(SUM(E2173:E2202))</f>
        <v>0</v>
      </c>
    </row>
    <row r="2174" spans="4:7" ht="15.6" x14ac:dyDescent="0.3">
      <c r="D2174" s="215">
        <v>0.99002928121696887</v>
      </c>
      <c r="F2174" s="250">
        <v>0</v>
      </c>
      <c r="G2174" s="251">
        <f>(SUM(E2174:E2203))</f>
        <v>0</v>
      </c>
    </row>
    <row r="2175" spans="4:7" ht="15.6" x14ac:dyDescent="0.3">
      <c r="D2175" s="215">
        <v>0.98768971700921948</v>
      </c>
      <c r="F2175" s="250">
        <v>0</v>
      </c>
      <c r="G2175" s="251">
        <f>(SUM(E2175:E2204))</f>
        <v>0</v>
      </c>
    </row>
    <row r="2176" spans="4:7" ht="15.6" x14ac:dyDescent="0.3">
      <c r="D2176" s="215">
        <v>0.98483478907255539</v>
      </c>
      <c r="F2176" s="250">
        <v>1</v>
      </c>
      <c r="G2176" s="251">
        <f>(SUM(E2176:E2204)+F2176*E2204)</f>
        <v>0</v>
      </c>
    </row>
    <row r="2177" spans="4:7" ht="15.6" x14ac:dyDescent="0.3">
      <c r="D2177" s="215">
        <v>0.98156128314758539</v>
      </c>
      <c r="F2177" s="250">
        <v>2</v>
      </c>
      <c r="G2177" s="251">
        <f>(SUM(E2177:E2204)+F2177*E2204)</f>
        <v>0</v>
      </c>
    </row>
    <row r="2178" spans="4:7" ht="15.6" x14ac:dyDescent="0.3">
      <c r="D2178" s="215">
        <v>0.97790799112658078</v>
      </c>
      <c r="F2178" s="250">
        <v>3</v>
      </c>
      <c r="G2178" s="251">
        <f>(SUM(E2178:E2204)+F2178*E2204)</f>
        <v>0</v>
      </c>
    </row>
    <row r="2179" spans="4:7" ht="15.6" x14ac:dyDescent="0.3">
      <c r="D2179" s="215">
        <v>0.97390624374599655</v>
      </c>
      <c r="F2179" s="250">
        <v>4</v>
      </c>
      <c r="G2179" s="251">
        <f>(SUM(E2179:E2204)+F2179*E2204)</f>
        <v>0</v>
      </c>
    </row>
    <row r="2180" spans="4:7" ht="15.6" x14ac:dyDescent="0.3">
      <c r="D2180" s="215">
        <v>0.97084664813549182</v>
      </c>
      <c r="F2180" s="250">
        <v>5</v>
      </c>
      <c r="G2180" s="251">
        <f>(SUM(E2180:E2204)+F2180*E2204)</f>
        <v>0</v>
      </c>
    </row>
    <row r="2181" spans="4:7" ht="15.6" x14ac:dyDescent="0.3">
      <c r="D2181" s="215">
        <v>0.96812986968217751</v>
      </c>
      <c r="F2181" s="250">
        <v>6</v>
      </c>
      <c r="G2181" s="251">
        <f>(SUM(E2181:E2204)+F2181*E2204)</f>
        <v>0</v>
      </c>
    </row>
    <row r="2182" spans="4:7" ht="15.6" x14ac:dyDescent="0.3">
      <c r="D2182" s="215">
        <v>0.9657050714493709</v>
      </c>
      <c r="F2182" s="250">
        <v>7</v>
      </c>
      <c r="G2182" s="251">
        <f>(SUM(E2182:E2204)+F2182*E2204)</f>
        <v>0</v>
      </c>
    </row>
    <row r="2183" spans="4:7" ht="15.6" x14ac:dyDescent="0.3">
      <c r="D2183" s="215">
        <v>0.96352939484826006</v>
      </c>
      <c r="F2183" s="250">
        <v>8</v>
      </c>
      <c r="G2183" s="251">
        <f>(SUM(E2183:E2204)+F2183*E2204)</f>
        <v>0</v>
      </c>
    </row>
    <row r="2184" spans="4:7" ht="15.6" x14ac:dyDescent="0.3">
      <c r="D2184" s="215">
        <v>0.96158111593969375</v>
      </c>
      <c r="F2184" s="250">
        <v>9</v>
      </c>
      <c r="G2184" s="251">
        <f>(SUM(E2184:E2204)+F2184*E2204)</f>
        <v>0</v>
      </c>
    </row>
    <row r="2185" spans="4:7" ht="15.6" x14ac:dyDescent="0.3">
      <c r="D2185" s="215">
        <v>0.95984221784080059</v>
      </c>
      <c r="F2185" s="250">
        <v>10</v>
      </c>
      <c r="G2185" s="251">
        <f>(SUM(E2185:E2204)+F2185*E2204)</f>
        <v>0</v>
      </c>
    </row>
    <row r="2186" spans="4:7" ht="15.6" x14ac:dyDescent="0.3">
      <c r="D2186" s="215">
        <v>0.95829593408613989</v>
      </c>
      <c r="F2186" s="250">
        <v>11</v>
      </c>
      <c r="G2186" s="251">
        <f>(SUM(E2186:E2204)+F2186*E2204)</f>
        <v>0</v>
      </c>
    </row>
    <row r="2187" spans="4:7" ht="15.6" x14ac:dyDescent="0.3">
      <c r="D2187" s="215">
        <v>0.95692846655661368</v>
      </c>
      <c r="F2187" s="250">
        <v>12</v>
      </c>
      <c r="G2187" s="251">
        <f>(SUM(E2187:E2204)+F2187*E2204)</f>
        <v>0</v>
      </c>
    </row>
    <row r="2188" spans="4:7" ht="15.6" x14ac:dyDescent="0.3">
      <c r="D2188" s="215">
        <v>0.95572471540976589</v>
      </c>
      <c r="F2188" s="250">
        <v>13</v>
      </c>
      <c r="G2188" s="251">
        <f>(SUM(E2188:E2204)+F2188*E2204)</f>
        <v>0</v>
      </c>
    </row>
    <row r="2189" spans="4:7" ht="15.6" x14ac:dyDescent="0.3">
      <c r="D2189" s="215">
        <v>0.95467531592101329</v>
      </c>
      <c r="F2189" s="250">
        <v>14</v>
      </c>
      <c r="G2189" s="251">
        <f>(SUM(E2189:E2204)+F2189*E2204)</f>
        <v>0</v>
      </c>
    </row>
    <row r="2190" spans="4:7" ht="15.6" x14ac:dyDescent="0.3">
      <c r="D2190" s="215">
        <v>0.95376635722283731</v>
      </c>
      <c r="F2190" s="250">
        <v>15</v>
      </c>
      <c r="G2190" s="251">
        <f>(SUM(E2190:E2204)+F2190*E2204)</f>
        <v>0</v>
      </c>
    </row>
    <row r="2191" spans="4:7" ht="15.6" x14ac:dyDescent="0.3">
      <c r="D2191" s="215">
        <v>0.95298798829549702</v>
      </c>
      <c r="F2191" s="250">
        <v>16</v>
      </c>
      <c r="G2191" s="251">
        <f>(SUM(E2191:E2204)+F2191*E2204)</f>
        <v>0</v>
      </c>
    </row>
    <row r="2192" spans="4:7" ht="15.6" x14ac:dyDescent="0.3">
      <c r="D2192" s="215">
        <v>0.95232598646471911</v>
      </c>
      <c r="F2192" s="250">
        <v>17</v>
      </c>
      <c r="G2192" s="251">
        <f>(SUM(E2192:E2204)+F2192*E2204)</f>
        <v>0</v>
      </c>
    </row>
    <row r="2193" spans="4:7" ht="15.6" x14ac:dyDescent="0.3">
      <c r="D2193" s="215">
        <v>0.95176946915701865</v>
      </c>
      <c r="F2193" s="250">
        <v>18</v>
      </c>
      <c r="G2193" s="251">
        <f>(SUM(E2193:E2204)+F2193*E2204)</f>
        <v>0</v>
      </c>
    </row>
    <row r="2194" spans="4:7" ht="15.6" x14ac:dyDescent="0.3">
      <c r="D2194" s="215">
        <v>0.95130657822530074</v>
      </c>
      <c r="F2194" s="250">
        <v>19</v>
      </c>
      <c r="G2194" s="251">
        <f>(SUM(E2194:E2204)+F2194*E2204)</f>
        <v>0</v>
      </c>
    </row>
    <row r="2195" spans="4:7" ht="15.6" x14ac:dyDescent="0.3">
      <c r="D2195" s="215">
        <v>0.95092895183633697</v>
      </c>
      <c r="F2195" s="250">
        <v>20</v>
      </c>
      <c r="G2195" s="251">
        <f>(SUM(E2195:E2204)+F2195*E2204)</f>
        <v>0</v>
      </c>
    </row>
    <row r="2196" spans="4:7" ht="15.6" x14ac:dyDescent="0.3">
      <c r="D2196" s="215">
        <v>0.9506209420967171</v>
      </c>
      <c r="F2196" s="250">
        <v>21</v>
      </c>
      <c r="G2196" s="251">
        <f>(SUM(E2196:E2204)+F2196*E2204)</f>
        <v>0</v>
      </c>
    </row>
    <row r="2197" spans="4:7" ht="15.6" x14ac:dyDescent="0.3">
      <c r="D2197" s="215">
        <v>0.9503742945739716</v>
      </c>
      <c r="F2197" s="250">
        <v>22</v>
      </c>
      <c r="G2197" s="251">
        <f>(SUM(E2197:E2204)+F2197*E2204)</f>
        <v>0</v>
      </c>
    </row>
    <row r="2198" spans="4:7" ht="15.6" x14ac:dyDescent="0.3">
      <c r="D2198" s="215">
        <v>0.95017714826221822</v>
      </c>
      <c r="F2198" s="250">
        <v>23</v>
      </c>
      <c r="G2198" s="251">
        <f>(SUM(E2198:E2204)+F2198*E2204)</f>
        <v>0</v>
      </c>
    </row>
    <row r="2199" spans="4:7" ht="15.6" x14ac:dyDescent="0.3">
      <c r="D2199" s="215">
        <v>0.95001984467239042</v>
      </c>
      <c r="F2199" s="250">
        <v>24</v>
      </c>
      <c r="G2199" s="251">
        <f>(SUM(E2199:E2204)+F2199*E2204)</f>
        <v>0</v>
      </c>
    </row>
    <row r="2200" spans="4:7" ht="15.6" x14ac:dyDescent="0.3">
      <c r="D2200" s="215">
        <v>0.94989632222001297</v>
      </c>
      <c r="F2200" s="250">
        <v>25</v>
      </c>
      <c r="G2200" s="251">
        <f>(SUM(E2200:E2204)+F2200*E2204)</f>
        <v>0</v>
      </c>
    </row>
    <row r="2201" spans="4:7" ht="15.6" x14ac:dyDescent="0.3">
      <c r="D2201" s="215">
        <v>0.94979876912252337</v>
      </c>
      <c r="F2201" s="250">
        <v>26</v>
      </c>
      <c r="G2201" s="251">
        <f>(SUM(E2201:E2204)+F2201*E2204)</f>
        <v>0</v>
      </c>
    </row>
    <row r="2202" spans="4:7" ht="15.6" x14ac:dyDescent="0.3">
      <c r="D2202" s="215">
        <v>0.94972153665425518</v>
      </c>
      <c r="F2202" s="250">
        <v>27</v>
      </c>
      <c r="G2202" s="251">
        <f>(SUM(E2202:E2204)+F2202*E2204)</f>
        <v>0</v>
      </c>
    </row>
    <row r="2203" spans="4:7" ht="15.6" x14ac:dyDescent="0.3">
      <c r="D2203" s="215">
        <v>0.94966044464126964</v>
      </c>
      <c r="F2203" s="250">
        <v>28</v>
      </c>
      <c r="G2203" s="251">
        <f>(SUM(E2203:E2204)+F2203*E2204)</f>
        <v>0</v>
      </c>
    </row>
    <row r="2204" spans="4:7" ht="15.6" x14ac:dyDescent="0.3">
      <c r="D2204" s="215">
        <v>0.9496136219662128</v>
      </c>
      <c r="F2204" s="250">
        <v>29</v>
      </c>
      <c r="G2204" s="251">
        <f>(SUM(E2204:E2204)+F2204*E2204)</f>
        <v>0</v>
      </c>
    </row>
    <row r="2205" spans="4:7" ht="15.6" x14ac:dyDescent="0.3">
      <c r="D2205" s="215">
        <v>0.99720245150168818</v>
      </c>
      <c r="F2205" s="252">
        <v>0</v>
      </c>
      <c r="G2205" s="251">
        <f>(SUM(E2205:E2234))</f>
        <v>0</v>
      </c>
    </row>
    <row r="2206" spans="4:7" ht="15.6" x14ac:dyDescent="0.3">
      <c r="D2206" s="215">
        <v>0.99590429095217381</v>
      </c>
      <c r="F2206" s="250">
        <v>0</v>
      </c>
      <c r="G2206" s="251">
        <f>(SUM(E2206:E2235))</f>
        <v>0</v>
      </c>
    </row>
    <row r="2207" spans="4:7" ht="15.6" x14ac:dyDescent="0.3">
      <c r="D2207" s="215">
        <v>0.99447722724741727</v>
      </c>
      <c r="F2207" s="250">
        <v>0</v>
      </c>
      <c r="G2207" s="251">
        <f>(SUM(E2207:E2236))</f>
        <v>0</v>
      </c>
    </row>
    <row r="2208" spans="4:7" ht="15.6" x14ac:dyDescent="0.3">
      <c r="D2208" s="215">
        <v>0.9926815342719354</v>
      </c>
      <c r="F2208" s="250">
        <v>0</v>
      </c>
      <c r="G2208" s="251">
        <f>(SUM(E2208:E2237))</f>
        <v>0</v>
      </c>
    </row>
    <row r="2209" spans="4:7" ht="15.6" x14ac:dyDescent="0.3">
      <c r="D2209" s="215">
        <v>0.99044430425095087</v>
      </c>
      <c r="F2209" s="250">
        <v>0</v>
      </c>
      <c r="G2209" s="251">
        <f>(SUM(E2209:E2238))</f>
        <v>0</v>
      </c>
    </row>
    <row r="2210" spans="4:7" ht="15.6" x14ac:dyDescent="0.3">
      <c r="D2210" s="215">
        <v>0.98774873427656185</v>
      </c>
      <c r="F2210" s="250">
        <v>1</v>
      </c>
      <c r="G2210" s="251">
        <f>(SUM(E2210:E2238)+F2210*E2238)</f>
        <v>0</v>
      </c>
    </row>
    <row r="2211" spans="4:7" ht="15.6" x14ac:dyDescent="0.3">
      <c r="D2211" s="215">
        <v>0.98462291221065212</v>
      </c>
      <c r="F2211" s="250">
        <v>2</v>
      </c>
      <c r="G2211" s="251">
        <f>(SUM(E2211:E2238)+F2211*E2238)</f>
        <v>0</v>
      </c>
    </row>
    <row r="2212" spans="4:7" ht="15.6" x14ac:dyDescent="0.3">
      <c r="D2212" s="215">
        <v>0.98107955602112129</v>
      </c>
      <c r="F2212" s="250">
        <v>3</v>
      </c>
      <c r="G2212" s="251">
        <f>(SUM(E2212:E2238)+F2212*E2238)</f>
        <v>0</v>
      </c>
    </row>
    <row r="2213" spans="4:7" ht="15.6" x14ac:dyDescent="0.3">
      <c r="D2213" s="215">
        <v>0.97714373992213321</v>
      </c>
      <c r="F2213" s="250">
        <v>4</v>
      </c>
      <c r="G2213" s="251">
        <f>(SUM(E2213:E2238)+F2213*E2238)</f>
        <v>0</v>
      </c>
    </row>
    <row r="2214" spans="4:7" ht="15.6" x14ac:dyDescent="0.3">
      <c r="D2214" s="215">
        <v>0.97386302727681928</v>
      </c>
      <c r="F2214" s="250">
        <v>5</v>
      </c>
      <c r="G2214" s="251">
        <f>(SUM(E2214:E2238)+F2214*E2238)</f>
        <v>0</v>
      </c>
    </row>
    <row r="2215" spans="4:7" ht="15.6" x14ac:dyDescent="0.3">
      <c r="D2215" s="215">
        <v>0.97078998867150235</v>
      </c>
      <c r="F2215" s="250">
        <v>6</v>
      </c>
      <c r="G2215" s="251">
        <f>(SUM(E2215:E2238)+F2215*E2238)</f>
        <v>0</v>
      </c>
    </row>
    <row r="2216" spans="4:7" ht="15.6" x14ac:dyDescent="0.3">
      <c r="D2216" s="215">
        <v>0.96794831047306529</v>
      </c>
      <c r="F2216" s="250">
        <v>7</v>
      </c>
      <c r="G2216" s="251">
        <f>(SUM(E2216:E2238)+F2216*E2238)</f>
        <v>0</v>
      </c>
    </row>
    <row r="2217" spans="4:7" ht="15.6" x14ac:dyDescent="0.3">
      <c r="D2217" s="215">
        <v>0.96534517847820733</v>
      </c>
      <c r="F2217" s="250">
        <v>8</v>
      </c>
      <c r="G2217" s="251">
        <f>(SUM(E2217:E2238)+F2217*E2238)</f>
        <v>0</v>
      </c>
    </row>
    <row r="2218" spans="4:7" ht="15.6" x14ac:dyDescent="0.3">
      <c r="D2218" s="215">
        <v>0.96297587930092343</v>
      </c>
      <c r="F2218" s="250">
        <v>9</v>
      </c>
      <c r="G2218" s="251">
        <f>(SUM(E2218:E2238)+F2218*E2238)</f>
        <v>0</v>
      </c>
    </row>
    <row r="2219" spans="4:7" ht="15.6" x14ac:dyDescent="0.3">
      <c r="D2219" s="215">
        <v>0.96083049118134556</v>
      </c>
      <c r="F2219" s="250">
        <v>10</v>
      </c>
      <c r="G2219" s="251">
        <f>(SUM(E2219:E2238)+F2219*E2238)</f>
        <v>0</v>
      </c>
    </row>
    <row r="2220" spans="4:7" ht="15.6" x14ac:dyDescent="0.3">
      <c r="D2220" s="215">
        <v>0.95889757517417606</v>
      </c>
      <c r="F2220" s="250">
        <v>11</v>
      </c>
      <c r="G2220" s="251">
        <f>(SUM(E2220:E2238)+F2220*E2238)</f>
        <v>0</v>
      </c>
    </row>
    <row r="2221" spans="4:7" ht="15.6" x14ac:dyDescent="0.3">
      <c r="D2221" s="215">
        <v>0.95716868521819276</v>
      </c>
      <c r="F2221" s="250">
        <v>12</v>
      </c>
      <c r="G2221" s="251">
        <f>(SUM(E2221:E2238)+F2221*E2238)</f>
        <v>0</v>
      </c>
    </row>
    <row r="2222" spans="4:7" ht="15.6" x14ac:dyDescent="0.3">
      <c r="D2222" s="215">
        <v>0.95563074220609923</v>
      </c>
      <c r="F2222" s="250">
        <v>13</v>
      </c>
      <c r="G2222" s="251">
        <f>(SUM(E2222:E2238)+F2222*E2238)</f>
        <v>0</v>
      </c>
    </row>
    <row r="2223" spans="4:7" ht="15.6" x14ac:dyDescent="0.3">
      <c r="D2223" s="215">
        <v>0.95427646206539796</v>
      </c>
      <c r="F2223" s="250">
        <v>14</v>
      </c>
      <c r="G2223" s="251">
        <f>(SUM(E2223:E2238)+F2223*E2238)</f>
        <v>0</v>
      </c>
    </row>
    <row r="2224" spans="4:7" ht="15.6" x14ac:dyDescent="0.3">
      <c r="D2224" s="215">
        <v>0.95309232358618856</v>
      </c>
      <c r="F2224" s="250">
        <v>15</v>
      </c>
      <c r="G2224" s="251">
        <f>(SUM(E2224:E2238)+F2224*E2238)</f>
        <v>0</v>
      </c>
    </row>
    <row r="2225" spans="4:7" ht="15.6" x14ac:dyDescent="0.3">
      <c r="D2225" s="215">
        <v>0.95206895255705215</v>
      </c>
      <c r="F2225" s="250">
        <v>16</v>
      </c>
      <c r="G2225" s="251">
        <f>(SUM(E2225:E2238)+F2225*E2238)</f>
        <v>0</v>
      </c>
    </row>
    <row r="2226" spans="4:7" ht="15.6" x14ac:dyDescent="0.3">
      <c r="D2226" s="215">
        <v>0.95119176341910117</v>
      </c>
      <c r="F2226" s="250">
        <v>17</v>
      </c>
      <c r="G2226" s="251">
        <f>(SUM(E2226:E2238)+F2226*E2238)</f>
        <v>0</v>
      </c>
    </row>
    <row r="2227" spans="4:7" ht="15.6" x14ac:dyDescent="0.3">
      <c r="D2227" s="215">
        <v>0.95044717047958482</v>
      </c>
      <c r="F2227" s="250">
        <v>18</v>
      </c>
      <c r="G2227" s="251">
        <f>(SUM(E2227:E2238)+F2227*E2238)</f>
        <v>0</v>
      </c>
    </row>
    <row r="2228" spans="4:7" ht="15.6" x14ac:dyDescent="0.3">
      <c r="D2228" s="215">
        <v>0.94982339709069319</v>
      </c>
      <c r="F2228" s="250">
        <v>19</v>
      </c>
      <c r="G2228" s="251">
        <f>(SUM(E2228:E2238)+F2228*E2238)</f>
        <v>0</v>
      </c>
    </row>
    <row r="2229" spans="4:7" ht="15.6" x14ac:dyDescent="0.3">
      <c r="D2229" s="215">
        <v>0.94930761601314539</v>
      </c>
      <c r="F2229" s="250">
        <v>20</v>
      </c>
      <c r="G2229" s="251">
        <f>(SUM(E2229:E2238)+F2229*E2238)</f>
        <v>0</v>
      </c>
    </row>
    <row r="2230" spans="4:7" ht="15.6" x14ac:dyDescent="0.3">
      <c r="D2230" s="215">
        <v>0.94888359994538629</v>
      </c>
      <c r="F2230" s="250">
        <v>21</v>
      </c>
      <c r="G2230" s="251">
        <f>(SUM(E2230:E2238)+F2230*E2238)</f>
        <v>0</v>
      </c>
    </row>
    <row r="2231" spans="4:7" ht="15.6" x14ac:dyDescent="0.3">
      <c r="D2231" s="215">
        <v>0.94854043623711792</v>
      </c>
      <c r="F2231" s="250">
        <v>22</v>
      </c>
      <c r="G2231" s="251">
        <f>(SUM(E2231:E2238)+F2231*E2238)</f>
        <v>0</v>
      </c>
    </row>
    <row r="2232" spans="4:7" ht="15.6" x14ac:dyDescent="0.3">
      <c r="D2232" s="215">
        <v>0.94826374507700206</v>
      </c>
      <c r="F2232" s="250">
        <v>23</v>
      </c>
      <c r="G2232" s="251">
        <f>(SUM(E2232:E2238)+F2232*E2238)</f>
        <v>0</v>
      </c>
    </row>
    <row r="2233" spans="4:7" ht="15.6" x14ac:dyDescent="0.3">
      <c r="D2233" s="215">
        <v>0.94804234356461714</v>
      </c>
      <c r="F2233" s="250">
        <v>24</v>
      </c>
      <c r="G2233" s="251">
        <f>(SUM(E2233:E2238)+F2233*E2238)</f>
        <v>0</v>
      </c>
    </row>
    <row r="2234" spans="4:7" ht="15.6" x14ac:dyDescent="0.3">
      <c r="D2234" s="215">
        <v>0.94786524502892533</v>
      </c>
      <c r="F2234" s="250">
        <v>25</v>
      </c>
      <c r="G2234" s="251">
        <f>(SUM(E2234:E2238)+F2234*E2238)</f>
        <v>0</v>
      </c>
    </row>
    <row r="2235" spans="4:7" ht="15.6" x14ac:dyDescent="0.3">
      <c r="D2235" s="215">
        <v>0.94772464756196328</v>
      </c>
      <c r="F2235" s="250">
        <v>26</v>
      </c>
      <c r="G2235" s="251">
        <f>(SUM(E2235:E2238)+F2235*E2238)</f>
        <v>0</v>
      </c>
    </row>
    <row r="2236" spans="4:7" ht="15.6" x14ac:dyDescent="0.3">
      <c r="D2236" s="215">
        <v>0.94761207044219675</v>
      </c>
      <c r="F2236" s="250">
        <v>27</v>
      </c>
      <c r="G2236" s="251">
        <f>(SUM(E2236:E2238)+F2236*E2238)</f>
        <v>0</v>
      </c>
    </row>
    <row r="2237" spans="4:7" ht="15.6" x14ac:dyDescent="0.3">
      <c r="D2237" s="215">
        <v>0.94752204897900272</v>
      </c>
      <c r="F2237" s="250">
        <v>28</v>
      </c>
      <c r="G2237" s="251">
        <f>(SUM(E2237:E2238)+F2237*E2238)</f>
        <v>0</v>
      </c>
    </row>
    <row r="2238" spans="4:7" ht="15.6" x14ac:dyDescent="0.3">
      <c r="D2238" s="215">
        <v>0.94744935793140761</v>
      </c>
      <c r="F2238" s="250">
        <v>29</v>
      </c>
      <c r="G2238" s="251">
        <f>(SUM(E2238:E2238)+F2238*E2238)</f>
        <v>0</v>
      </c>
    </row>
    <row r="2239" spans="4:7" ht="15.6" x14ac:dyDescent="0.3">
      <c r="D2239" s="215">
        <v>0.99753174041061987</v>
      </c>
      <c r="F2239" s="252">
        <v>0</v>
      </c>
      <c r="G2239" s="251">
        <f>(SUM(E2239:E2268))</f>
        <v>0</v>
      </c>
    </row>
    <row r="2240" spans="4:7" ht="15.6" x14ac:dyDescent="0.3">
      <c r="D2240" s="215">
        <v>0.99615670340287232</v>
      </c>
      <c r="F2240" s="250">
        <v>0</v>
      </c>
      <c r="G2240" s="251">
        <f>(SUM(E2240:E2269))</f>
        <v>0</v>
      </c>
    </row>
    <row r="2241" spans="4:7" ht="15.6" x14ac:dyDescent="0.3">
      <c r="D2241" s="215">
        <v>0.9946297367225454</v>
      </c>
      <c r="F2241" s="250">
        <v>0</v>
      </c>
      <c r="G2241" s="251">
        <f>(SUM(E2241:E2270))</f>
        <v>0</v>
      </c>
    </row>
    <row r="2242" spans="4:7" ht="15.6" x14ac:dyDescent="0.3">
      <c r="D2242" s="215">
        <v>0.99268405100317791</v>
      </c>
      <c r="F2242" s="250">
        <v>0</v>
      </c>
      <c r="G2242" s="251">
        <f>(SUM(E2242:E2271))</f>
        <v>0</v>
      </c>
    </row>
    <row r="2243" spans="4:7" ht="15.6" x14ac:dyDescent="0.3">
      <c r="D2243" s="215">
        <v>0.99025829296896495</v>
      </c>
      <c r="F2243" s="250">
        <v>0</v>
      </c>
      <c r="G2243" s="251">
        <f>(SUM(E2243:E2272))</f>
        <v>0</v>
      </c>
    </row>
    <row r="2244" spans="4:7" ht="15.6" x14ac:dyDescent="0.3">
      <c r="D2244" s="215">
        <v>0.98735108236796687</v>
      </c>
      <c r="F2244" s="250">
        <v>1</v>
      </c>
      <c r="G2244" s="251">
        <f>(SUM(E2244:E2272)+F2244*E2272)</f>
        <v>0</v>
      </c>
    </row>
    <row r="2245" spans="4:7" ht="15.6" x14ac:dyDescent="0.3">
      <c r="D2245" s="215">
        <v>0.98399481907801567</v>
      </c>
      <c r="F2245" s="250">
        <v>2</v>
      </c>
      <c r="G2245" s="251">
        <f>(SUM(E2245:E2272)+F2245*E2272)</f>
        <v>0</v>
      </c>
    </row>
    <row r="2246" spans="4:7" ht="15.6" x14ac:dyDescent="0.3">
      <c r="D2246" s="215">
        <v>0.98020952299015995</v>
      </c>
      <c r="F2246" s="250">
        <v>3</v>
      </c>
      <c r="G2246" s="251">
        <f>(SUM(E2246:E2272)+F2246*E2272)</f>
        <v>0</v>
      </c>
    </row>
    <row r="2247" spans="4:7" ht="15.6" x14ac:dyDescent="0.3">
      <c r="D2247" s="215">
        <v>0.97602323601977958</v>
      </c>
      <c r="F2247" s="250">
        <v>4</v>
      </c>
      <c r="G2247" s="251">
        <f>(SUM(E2247:E2272)+F2247*E2272)</f>
        <v>0</v>
      </c>
    </row>
    <row r="2248" spans="4:7" ht="15.6" x14ac:dyDescent="0.3">
      <c r="D2248" s="215">
        <v>0.97256672547258272</v>
      </c>
      <c r="F2248" s="250">
        <v>5</v>
      </c>
      <c r="G2248" s="251">
        <f>(SUM(E2248:E2272)+F2248*E2272)</f>
        <v>0</v>
      </c>
    </row>
    <row r="2249" spans="4:7" ht="15.6" x14ac:dyDescent="0.3">
      <c r="D2249" s="215">
        <v>0.96936444864964821</v>
      </c>
      <c r="F2249" s="250">
        <v>6</v>
      </c>
      <c r="G2249" s="251">
        <f>(SUM(E2249:E2272)+F2249*E2272)</f>
        <v>0</v>
      </c>
    </row>
    <row r="2250" spans="4:7" ht="15.6" x14ac:dyDescent="0.3">
      <c r="D2250" s="215">
        <v>0.96643022046145377</v>
      </c>
      <c r="F2250" s="250">
        <v>7</v>
      </c>
      <c r="G2250" s="251">
        <f>(SUM(E2250:E2272)+F2250*E2272)</f>
        <v>0</v>
      </c>
    </row>
    <row r="2251" spans="4:7" ht="15.6" x14ac:dyDescent="0.3">
      <c r="D2251" s="215">
        <v>0.96376564963352751</v>
      </c>
      <c r="F2251" s="250">
        <v>8</v>
      </c>
      <c r="G2251" s="251">
        <f>(SUM(E2251:E2272)+F2251*E2272)</f>
        <v>0</v>
      </c>
    </row>
    <row r="2252" spans="4:7" ht="15.6" x14ac:dyDescent="0.3">
      <c r="D2252" s="215">
        <v>0.96135519009802939</v>
      </c>
      <c r="F2252" s="250">
        <v>9</v>
      </c>
      <c r="G2252" s="251">
        <f>(SUM(E2252:E2272)+F2252*E2272)</f>
        <v>0</v>
      </c>
    </row>
    <row r="2253" spans="4:7" ht="15.6" x14ac:dyDescent="0.3">
      <c r="D2253" s="215">
        <v>0.95918431593582787</v>
      </c>
      <c r="F2253" s="250">
        <v>10</v>
      </c>
      <c r="G2253" s="251">
        <f>(SUM(E2253:E2272)+F2253*E2272)</f>
        <v>0</v>
      </c>
    </row>
    <row r="2254" spans="4:7" ht="15.6" x14ac:dyDescent="0.3">
      <c r="D2254" s="215">
        <v>0.95723509925047845</v>
      </c>
      <c r="F2254" s="250">
        <v>11</v>
      </c>
      <c r="G2254" s="251">
        <f>(SUM(E2254:E2272)+F2254*E2272)</f>
        <v>0</v>
      </c>
    </row>
    <row r="2255" spans="4:7" ht="15.6" x14ac:dyDescent="0.3">
      <c r="D2255" s="215">
        <v>0.95549398917117823</v>
      </c>
      <c r="F2255" s="250">
        <v>12</v>
      </c>
      <c r="G2255" s="251">
        <f>(SUM(E2255:E2272)+F2255*E2272)</f>
        <v>0</v>
      </c>
    </row>
    <row r="2256" spans="4:7" ht="15.6" x14ac:dyDescent="0.3">
      <c r="D2256" s="215">
        <v>0.953947220007897</v>
      </c>
      <c r="F2256" s="250">
        <v>13</v>
      </c>
      <c r="G2256" s="251">
        <f>(SUM(E2256:E2272)+F2256*E2272)</f>
        <v>0</v>
      </c>
    </row>
    <row r="2257" spans="4:7" ht="15.6" x14ac:dyDescent="0.3">
      <c r="D2257" s="215">
        <v>0.95258546074192596</v>
      </c>
      <c r="F2257" s="250">
        <v>14</v>
      </c>
      <c r="G2257" s="251">
        <f>(SUM(E2257:E2272)+F2257*E2272)</f>
        <v>0</v>
      </c>
    </row>
    <row r="2258" spans="4:7" ht="15.6" x14ac:dyDescent="0.3">
      <c r="D2258" s="215">
        <v>0.95139415299280938</v>
      </c>
      <c r="F2258" s="250">
        <v>15</v>
      </c>
      <c r="G2258" s="251">
        <f>(SUM(E2258:E2272)+F2258*E2272)</f>
        <v>0</v>
      </c>
    </row>
    <row r="2259" spans="4:7" ht="15.6" x14ac:dyDescent="0.3">
      <c r="D2259" s="215">
        <v>0.95036472088087232</v>
      </c>
      <c r="F2259" s="250">
        <v>16</v>
      </c>
      <c r="G2259" s="251">
        <f>(SUM(E2259:E2272)+F2259*E2272)</f>
        <v>0</v>
      </c>
    </row>
    <row r="2260" spans="4:7" ht="15.6" x14ac:dyDescent="0.3">
      <c r="D2260" s="215">
        <v>0.94948214493064842</v>
      </c>
      <c r="F2260" s="250">
        <v>17</v>
      </c>
      <c r="G2260" s="251">
        <f>(SUM(E2260:E2272)+F2260*E2272)</f>
        <v>0</v>
      </c>
    </row>
    <row r="2261" spans="4:7" ht="15.6" x14ac:dyDescent="0.3">
      <c r="D2261" s="215">
        <v>0.94873381484529795</v>
      </c>
      <c r="F2261" s="250">
        <v>18</v>
      </c>
      <c r="G2261" s="251">
        <f>(SUM(E2261:E2272)+F2261*E2272)</f>
        <v>0</v>
      </c>
    </row>
    <row r="2262" spans="4:7" ht="15.6" x14ac:dyDescent="0.3">
      <c r="D2262" s="215">
        <v>0.94810487832208623</v>
      </c>
      <c r="F2262" s="250">
        <v>19</v>
      </c>
      <c r="G2262" s="251">
        <f>(SUM(E2262:E2272)+F2262*E2272)</f>
        <v>0</v>
      </c>
    </row>
    <row r="2263" spans="4:7" ht="15.6" x14ac:dyDescent="0.3">
      <c r="D2263" s="215">
        <v>0.94758458704932225</v>
      </c>
      <c r="F2263" s="250">
        <v>20</v>
      </c>
      <c r="G2263" s="251">
        <f>(SUM(E2263:E2272)+F2263*E2272)</f>
        <v>0</v>
      </c>
    </row>
    <row r="2264" spans="4:7" ht="15.6" x14ac:dyDescent="0.3">
      <c r="D2264" s="215">
        <v>0.94715546185717281</v>
      </c>
      <c r="F2264" s="250">
        <v>21</v>
      </c>
      <c r="G2264" s="251">
        <f>(SUM(E2264:E2272)+F2264*E2272)</f>
        <v>0</v>
      </c>
    </row>
    <row r="2265" spans="4:7" ht="15.6" x14ac:dyDescent="0.3">
      <c r="D2265" s="215">
        <v>0.94680741200664387</v>
      </c>
      <c r="F2265" s="250">
        <v>22</v>
      </c>
      <c r="G2265" s="251">
        <f>(SUM(E2265:E2272)+F2265*E2272)</f>
        <v>0</v>
      </c>
    </row>
    <row r="2266" spans="4:7" ht="15.6" x14ac:dyDescent="0.3">
      <c r="D2266" s="215">
        <v>0.94652509695951526</v>
      </c>
      <c r="F2266" s="250">
        <v>23</v>
      </c>
      <c r="G2266" s="251">
        <f>(SUM(E2266:E2272)+F2266*E2272)</f>
        <v>0</v>
      </c>
    </row>
    <row r="2267" spans="4:7" ht="15.6" x14ac:dyDescent="0.3">
      <c r="D2267" s="215">
        <v>0.94629753186503918</v>
      </c>
      <c r="F2267" s="250">
        <v>24</v>
      </c>
      <c r="G2267" s="251">
        <f>(SUM(E2267:E2272)+F2267*E2272)</f>
        <v>0</v>
      </c>
    </row>
    <row r="2268" spans="4:7" ht="15.6" x14ac:dyDescent="0.3">
      <c r="D2268" s="215">
        <v>0.94611553029214346</v>
      </c>
      <c r="F2268" s="250">
        <v>25</v>
      </c>
      <c r="G2268" s="251">
        <f>(SUM(E2268:E2272)+F2268*E2272)</f>
        <v>0</v>
      </c>
    </row>
    <row r="2269" spans="4:7" ht="15.6" x14ac:dyDescent="0.3">
      <c r="D2269" s="215">
        <v>0.94597054805381031</v>
      </c>
      <c r="F2269" s="250">
        <v>26</v>
      </c>
      <c r="G2269" s="251">
        <f>(SUM(E2269:E2272)+F2269*E2272)</f>
        <v>0</v>
      </c>
    </row>
    <row r="2270" spans="4:7" ht="15.6" x14ac:dyDescent="0.3">
      <c r="D2270" s="215">
        <v>0.94585483235873624</v>
      </c>
      <c r="F2270" s="250">
        <v>27</v>
      </c>
      <c r="G2270" s="251">
        <f>(SUM(E2270:E2272)+F2270*E2272)</f>
        <v>0</v>
      </c>
    </row>
    <row r="2271" spans="4:7" ht="15.6" x14ac:dyDescent="0.3">
      <c r="D2271" s="215">
        <v>0.94576200211957184</v>
      </c>
      <c r="F2271" s="250">
        <v>28</v>
      </c>
      <c r="G2271" s="251">
        <f>(SUM(E2271:E2272)+F2271*E2272)</f>
        <v>0</v>
      </c>
    </row>
    <row r="2272" spans="4:7" ht="15.6" x14ac:dyDescent="0.3">
      <c r="D2272" s="215">
        <v>0.94568694227945549</v>
      </c>
      <c r="F2272" s="250">
        <v>29</v>
      </c>
      <c r="G2272" s="251">
        <f>(SUM(E2272:E2272)+F2272*E2272)</f>
        <v>0</v>
      </c>
    </row>
    <row r="2273" spans="4:7" ht="15.6" x14ac:dyDescent="0.3">
      <c r="D2273" s="215">
        <v>0.99671576712582854</v>
      </c>
      <c r="F2273" s="252">
        <v>0</v>
      </c>
      <c r="G2273" s="251">
        <f>(SUM(E2273:E2302))</f>
        <v>0</v>
      </c>
    </row>
    <row r="2274" spans="4:7" ht="15.6" x14ac:dyDescent="0.3">
      <c r="D2274" s="215">
        <v>0.99545949171426362</v>
      </c>
      <c r="F2274" s="250">
        <v>0</v>
      </c>
      <c r="G2274" s="251">
        <f>(SUM(E2274:E2303))</f>
        <v>0</v>
      </c>
    </row>
    <row r="2275" spans="4:7" ht="15.6" x14ac:dyDescent="0.3">
      <c r="D2275" s="215">
        <v>0.99407813714334869</v>
      </c>
      <c r="F2275" s="250">
        <v>0</v>
      </c>
      <c r="G2275" s="251">
        <f>(SUM(E2275:E2304))</f>
        <v>0</v>
      </c>
    </row>
    <row r="2276" spans="4:7" ht="15.6" x14ac:dyDescent="0.3">
      <c r="D2276" s="215">
        <v>0.99231191099849569</v>
      </c>
      <c r="F2276" s="250">
        <v>0</v>
      </c>
      <c r="G2276" s="251">
        <f>(SUM(E2276:E2305))</f>
        <v>0</v>
      </c>
    </row>
    <row r="2277" spans="4:7" ht="15.6" x14ac:dyDescent="0.3">
      <c r="D2277" s="215">
        <v>0.9900947256472622</v>
      </c>
      <c r="F2277" s="250">
        <v>0</v>
      </c>
      <c r="G2277" s="251">
        <f>(SUM(E2277:E2306))</f>
        <v>0</v>
      </c>
    </row>
    <row r="2278" spans="4:7" ht="15.6" x14ac:dyDescent="0.3">
      <c r="D2278" s="215">
        <v>0.98741504090535437</v>
      </c>
      <c r="F2278" s="250">
        <v>1</v>
      </c>
      <c r="G2278" s="251">
        <f>(SUM(E2278:E2306)+F2278*E2306)</f>
        <v>0</v>
      </c>
    </row>
    <row r="2279" spans="4:7" ht="15.6" x14ac:dyDescent="0.3">
      <c r="D2279" s="215">
        <v>0.98431416835818331</v>
      </c>
      <c r="F2279" s="250">
        <v>2</v>
      </c>
      <c r="G2279" s="251">
        <f>(SUM(E2279:E2306)+F2279*E2306)</f>
        <v>0</v>
      </c>
    </row>
    <row r="2280" spans="4:7" ht="15.6" x14ac:dyDescent="0.3">
      <c r="D2280" s="215">
        <v>0.98081128354080316</v>
      </c>
      <c r="F2280" s="250">
        <v>3</v>
      </c>
      <c r="G2280" s="251">
        <f>(SUM(E2280:E2306)+F2280*E2306)</f>
        <v>0</v>
      </c>
    </row>
    <row r="2281" spans="4:7" ht="15.6" x14ac:dyDescent="0.3">
      <c r="D2281" s="215">
        <v>0.97692927326274159</v>
      </c>
      <c r="F2281" s="250">
        <v>4</v>
      </c>
      <c r="G2281" s="251">
        <f>(SUM(E2281:E2306)+F2281*E2306)</f>
        <v>0</v>
      </c>
    </row>
    <row r="2282" spans="4:7" ht="15.6" x14ac:dyDescent="0.3">
      <c r="D2282" s="215">
        <v>0.97375401069621392</v>
      </c>
      <c r="F2282" s="250">
        <v>5</v>
      </c>
      <c r="G2282" s="251">
        <f>(SUM(E2282:E2306)+F2282*E2306)</f>
        <v>0</v>
      </c>
    </row>
    <row r="2283" spans="4:7" ht="15.6" x14ac:dyDescent="0.3">
      <c r="D2283" s="215">
        <v>0.9708109535619367</v>
      </c>
      <c r="F2283" s="250">
        <v>6</v>
      </c>
      <c r="G2283" s="251">
        <f>(SUM(E2283:E2306)+F2283*E2306)</f>
        <v>0</v>
      </c>
    </row>
    <row r="2284" spans="4:7" ht="15.6" x14ac:dyDescent="0.3">
      <c r="D2284" s="215">
        <v>0.96810851397070907</v>
      </c>
      <c r="F2284" s="250">
        <v>7</v>
      </c>
      <c r="G2284" s="251">
        <f>(SUM(E2284:E2306)+F2284*E2306)</f>
        <v>0</v>
      </c>
    </row>
    <row r="2285" spans="4:7" ht="15.6" x14ac:dyDescent="0.3">
      <c r="D2285" s="215">
        <v>0.96564088960311156</v>
      </c>
      <c r="F2285" s="250">
        <v>8</v>
      </c>
      <c r="G2285" s="251">
        <f>(SUM(E2285:E2306)+F2285*E2306)</f>
        <v>0</v>
      </c>
    </row>
    <row r="2286" spans="4:7" ht="15.6" x14ac:dyDescent="0.3">
      <c r="D2286" s="215">
        <v>0.96339828829889806</v>
      </c>
      <c r="F2286" s="250">
        <v>9</v>
      </c>
      <c r="G2286" s="251">
        <f>(SUM(E2286:E2306)+F2286*E2306)</f>
        <v>0</v>
      </c>
    </row>
    <row r="2287" spans="4:7" ht="15.6" x14ac:dyDescent="0.3">
      <c r="D2287" s="215">
        <v>0.96136858061566666</v>
      </c>
      <c r="F2287" s="250">
        <v>10</v>
      </c>
      <c r="G2287" s="251">
        <f>(SUM(E2287:E2306)+F2287*E2306)</f>
        <v>0</v>
      </c>
    </row>
    <row r="2288" spans="4:7" ht="15.6" x14ac:dyDescent="0.3">
      <c r="D2288" s="215">
        <v>0.95954375504311995</v>
      </c>
      <c r="F2288" s="250">
        <v>11</v>
      </c>
      <c r="G2288" s="251">
        <f>(SUM(E2288:E2306)+F2288*E2306)</f>
        <v>0</v>
      </c>
    </row>
    <row r="2289" spans="4:7" ht="15.6" x14ac:dyDescent="0.3">
      <c r="D2289" s="215">
        <v>0.9579106493416083</v>
      </c>
      <c r="F2289" s="250">
        <v>12</v>
      </c>
      <c r="G2289" s="251">
        <f>(SUM(E2289:E2306)+F2289*E2306)</f>
        <v>0</v>
      </c>
    </row>
    <row r="2290" spans="4:7" ht="15.6" x14ac:dyDescent="0.3">
      <c r="D2290" s="215">
        <v>0.95645686359876747</v>
      </c>
      <c r="F2290" s="250">
        <v>13</v>
      </c>
      <c r="G2290" s="251">
        <f>(SUM(E2290:E2306)+F2290*E2306)</f>
        <v>0</v>
      </c>
    </row>
    <row r="2291" spans="4:7" ht="15.6" x14ac:dyDescent="0.3">
      <c r="D2291" s="215">
        <v>0.95517420379050966</v>
      </c>
      <c r="F2291" s="250">
        <v>14</v>
      </c>
      <c r="G2291" s="251">
        <f>(SUM(E2291:E2306)+F2291*E2306)</f>
        <v>0</v>
      </c>
    </row>
    <row r="2292" spans="4:7" ht="15.6" x14ac:dyDescent="0.3">
      <c r="D2292" s="215">
        <v>0.9540507324507409</v>
      </c>
      <c r="F2292" s="250">
        <v>15</v>
      </c>
      <c r="G2292" s="251">
        <f>(SUM(E2292:E2306)+F2292*E2306)</f>
        <v>0</v>
      </c>
    </row>
    <row r="2293" spans="4:7" ht="15.6" x14ac:dyDescent="0.3">
      <c r="D2293" s="215">
        <v>0.95307683989803571</v>
      </c>
      <c r="F2293" s="250">
        <v>16</v>
      </c>
      <c r="G2293" s="251">
        <f>(SUM(E2293:E2306)+F2293*E2306)</f>
        <v>0</v>
      </c>
    </row>
    <row r="2294" spans="4:7" ht="15.6" x14ac:dyDescent="0.3">
      <c r="D2294" s="215">
        <v>0.95223909493561176</v>
      </c>
      <c r="F2294" s="250">
        <v>17</v>
      </c>
      <c r="G2294" s="251">
        <f>(SUM(E2294:E2306)+F2294*E2306)</f>
        <v>0</v>
      </c>
    </row>
    <row r="2295" spans="4:7" ht="15.6" x14ac:dyDescent="0.3">
      <c r="D2295" s="215">
        <v>0.95152560027576916</v>
      </c>
      <c r="F2295" s="250">
        <v>18</v>
      </c>
      <c r="G2295" s="251">
        <f>(SUM(E2295:E2306)+F2295*E2306)</f>
        <v>0</v>
      </c>
    </row>
    <row r="2296" spans="4:7" ht="15.6" x14ac:dyDescent="0.3">
      <c r="D2296" s="215">
        <v>0.95092372921305734</v>
      </c>
      <c r="F2296" s="250">
        <v>19</v>
      </c>
      <c r="G2296" s="251">
        <f>(SUM(E2296:E2306)+F2296*E2306)</f>
        <v>0</v>
      </c>
    </row>
    <row r="2297" spans="4:7" ht="15.6" x14ac:dyDescent="0.3">
      <c r="D2297" s="215">
        <v>0.95042408156427238</v>
      </c>
      <c r="F2297" s="250">
        <v>20</v>
      </c>
      <c r="G2297" s="251">
        <f>(SUM(E2297:E2306)+F2297*E2306)</f>
        <v>0</v>
      </c>
    </row>
    <row r="2298" spans="4:7" ht="15.6" x14ac:dyDescent="0.3">
      <c r="D2298" s="215">
        <v>0.95000861118629154</v>
      </c>
      <c r="F2298" s="250">
        <v>21</v>
      </c>
      <c r="G2298" s="251">
        <f>(SUM(E2298:E2306)+F2298*E2306)</f>
        <v>0</v>
      </c>
    </row>
    <row r="2299" spans="4:7" ht="15.6" x14ac:dyDescent="0.3">
      <c r="D2299" s="215">
        <v>0.94966907789507038</v>
      </c>
      <c r="F2299" s="250">
        <v>22</v>
      </c>
      <c r="G2299" s="251">
        <f>(SUM(E2299:E2306)+F2299*E2306)</f>
        <v>0</v>
      </c>
    </row>
    <row r="2300" spans="4:7" ht="15.6" x14ac:dyDescent="0.3">
      <c r="D2300" s="215">
        <v>0.94939215353646778</v>
      </c>
      <c r="F2300" s="250">
        <v>23</v>
      </c>
      <c r="G2300" s="251">
        <f>(SUM(E2300:E2306)+F2300*E2306)</f>
        <v>0</v>
      </c>
    </row>
    <row r="2301" spans="4:7" ht="15.6" x14ac:dyDescent="0.3">
      <c r="D2301" s="215">
        <v>0.94916707324029181</v>
      </c>
      <c r="F2301" s="250">
        <v>24</v>
      </c>
      <c r="G2301" s="251">
        <f>(SUM(E2301:E2306)+F2301*E2306)</f>
        <v>0</v>
      </c>
    </row>
    <row r="2302" spans="4:7" ht="15.6" x14ac:dyDescent="0.3">
      <c r="D2302" s="215">
        <v>0.94898563895190691</v>
      </c>
      <c r="F2302" s="250">
        <v>25</v>
      </c>
      <c r="G2302" s="251">
        <f>(SUM(E2302:E2306)+F2302*E2306)</f>
        <v>0</v>
      </c>
    </row>
    <row r="2303" spans="4:7" ht="15.6" x14ac:dyDescent="0.3">
      <c r="D2303" s="215">
        <v>0.94883985384227454</v>
      </c>
      <c r="F2303" s="250">
        <v>26</v>
      </c>
      <c r="G2303" s="251">
        <f>(SUM(E2303:E2306)+F2303*E2306)</f>
        <v>0</v>
      </c>
    </row>
    <row r="2304" spans="4:7" ht="15.6" x14ac:dyDescent="0.3">
      <c r="D2304" s="215">
        <v>0.94872262781432748</v>
      </c>
      <c r="F2304" s="250">
        <v>27</v>
      </c>
      <c r="G2304" s="251">
        <f>(SUM(E2304:E2306)+F2304*E2306)</f>
        <v>0</v>
      </c>
    </row>
    <row r="2305" spans="4:7" ht="15.6" x14ac:dyDescent="0.3">
      <c r="D2305" s="215">
        <v>0.94862861246033192</v>
      </c>
      <c r="F2305" s="250">
        <v>28</v>
      </c>
      <c r="G2305" s="251">
        <f>(SUM(E2305:E2306)+F2305*E2306)</f>
        <v>0</v>
      </c>
    </row>
    <row r="2306" spans="4:7" ht="15.6" x14ac:dyDescent="0.3">
      <c r="D2306" s="215">
        <v>0.94855303391582613</v>
      </c>
      <c r="F2306" s="250">
        <v>29</v>
      </c>
      <c r="G2306" s="251">
        <f>(SUM(E2306:E2306)+F2306*E2306)</f>
        <v>0</v>
      </c>
    </row>
    <row r="2307" spans="4:7" ht="15.6" x14ac:dyDescent="0.3">
      <c r="D2307" s="215">
        <v>0.99767164542097908</v>
      </c>
      <c r="F2307" s="252">
        <v>0</v>
      </c>
      <c r="G2307" s="251">
        <f>(SUM(E2307:E2336))</f>
        <v>0</v>
      </c>
    </row>
    <row r="2308" spans="4:7" ht="15.6" x14ac:dyDescent="0.3">
      <c r="D2308" s="215">
        <v>0.99634543876591908</v>
      </c>
      <c r="F2308" s="250">
        <v>0</v>
      </c>
      <c r="G2308" s="251">
        <f>(SUM(E2308:E2337))</f>
        <v>0</v>
      </c>
    </row>
    <row r="2309" spans="4:7" ht="15.6" x14ac:dyDescent="0.3">
      <c r="D2309" s="215">
        <v>0.99493163627968639</v>
      </c>
      <c r="F2309" s="250">
        <v>0</v>
      </c>
      <c r="G2309" s="251">
        <f>(SUM(E2309:E2338))</f>
        <v>0</v>
      </c>
    </row>
    <row r="2310" spans="4:7" ht="15.6" x14ac:dyDescent="0.3">
      <c r="D2310" s="215">
        <v>0.99312153529005354</v>
      </c>
      <c r="F2310" s="250">
        <v>0</v>
      </c>
      <c r="G2310" s="251">
        <f>(SUM(E2310:E2339))</f>
        <v>0</v>
      </c>
    </row>
    <row r="2311" spans="4:7" ht="15.6" x14ac:dyDescent="0.3">
      <c r="D2311" s="215">
        <v>0.99083529907957213</v>
      </c>
      <c r="F2311" s="250">
        <v>0</v>
      </c>
      <c r="G2311" s="251">
        <f>(SUM(E2311:E2340))</f>
        <v>0</v>
      </c>
    </row>
    <row r="2312" spans="4:7" ht="15.6" x14ac:dyDescent="0.3">
      <c r="D2312" s="215">
        <v>0.98807247655589026</v>
      </c>
      <c r="F2312" s="250">
        <v>1</v>
      </c>
      <c r="G2312" s="251">
        <f>(SUM(E2312:E2340)+F2312*E2340)</f>
        <v>0</v>
      </c>
    </row>
    <row r="2313" spans="4:7" ht="15.6" x14ac:dyDescent="0.3">
      <c r="D2313" s="215">
        <v>0.98488477724563994</v>
      </c>
      <c r="F2313" s="250">
        <v>2</v>
      </c>
      <c r="G2313" s="251">
        <f>(SUM(E2313:E2340)+F2313*E2340)</f>
        <v>0</v>
      </c>
    </row>
    <row r="2314" spans="4:7" ht="15.6" x14ac:dyDescent="0.3">
      <c r="D2314" s="215">
        <v>0.98130226517896812</v>
      </c>
      <c r="F2314" s="250">
        <v>3</v>
      </c>
      <c r="G2314" s="251">
        <f>(SUM(E2314:E2340)+F2314*E2340)</f>
        <v>0</v>
      </c>
    </row>
    <row r="2315" spans="4:7" ht="15.6" x14ac:dyDescent="0.3">
      <c r="D2315" s="215">
        <v>0.97735017807099522</v>
      </c>
      <c r="F2315" s="250">
        <v>4</v>
      </c>
      <c r="G2315" s="251">
        <f>(SUM(E2315:E2340)+F2315*E2340)</f>
        <v>0</v>
      </c>
    </row>
    <row r="2316" spans="4:7" ht="15.6" x14ac:dyDescent="0.3">
      <c r="D2316" s="215">
        <v>0.97412969482429324</v>
      </c>
      <c r="F2316" s="250">
        <v>5</v>
      </c>
      <c r="G2316" s="251">
        <f>(SUM(E2316:E2340)+F2316*E2340)</f>
        <v>0</v>
      </c>
    </row>
    <row r="2317" spans="4:7" ht="15.6" x14ac:dyDescent="0.3">
      <c r="D2317" s="215">
        <v>0.97117131783965094</v>
      </c>
      <c r="F2317" s="250">
        <v>6</v>
      </c>
      <c r="G2317" s="251">
        <f>(SUM(E2317:E2340)+F2317*E2340)</f>
        <v>0</v>
      </c>
    </row>
    <row r="2318" spans="4:7" ht="15.6" x14ac:dyDescent="0.3">
      <c r="D2318" s="215">
        <v>0.96846523087623482</v>
      </c>
      <c r="F2318" s="250">
        <v>7</v>
      </c>
      <c r="G2318" s="251">
        <f>(SUM(E2318:E2340)+F2318*E2340)</f>
        <v>0</v>
      </c>
    </row>
    <row r="2319" spans="4:7" ht="15.6" x14ac:dyDescent="0.3">
      <c r="D2319" s="215">
        <v>0.96599677266960071</v>
      </c>
      <c r="F2319" s="250">
        <v>8</v>
      </c>
      <c r="G2319" s="251">
        <f>(SUM(E2319:E2340)+F2319*E2340)</f>
        <v>0</v>
      </c>
    </row>
    <row r="2320" spans="4:7" ht="15.6" x14ac:dyDescent="0.3">
      <c r="D2320" s="215">
        <v>0.96375116091613389</v>
      </c>
      <c r="F2320" s="250">
        <v>9</v>
      </c>
      <c r="G2320" s="251">
        <f>(SUM(E2320:E2340)+F2320*E2340)</f>
        <v>0</v>
      </c>
    </row>
    <row r="2321" spans="4:7" ht="15.6" x14ac:dyDescent="0.3">
      <c r="D2321" s="215">
        <v>0.96171500001451715</v>
      </c>
      <c r="F2321" s="250">
        <v>10</v>
      </c>
      <c r="G2321" s="251">
        <f>(SUM(E2321:E2340)+F2321*E2340)</f>
        <v>0</v>
      </c>
    </row>
    <row r="2322" spans="4:7" ht="15.6" x14ac:dyDescent="0.3">
      <c r="D2322" s="215">
        <v>0.95988127780994414</v>
      </c>
      <c r="F2322" s="250">
        <v>11</v>
      </c>
      <c r="G2322" s="251">
        <f>(SUM(E2322:E2340)+F2322*E2340)</f>
        <v>0</v>
      </c>
    </row>
    <row r="2323" spans="4:7" ht="15.6" x14ac:dyDescent="0.3">
      <c r="D2323" s="215">
        <v>0.95823552539287149</v>
      </c>
      <c r="F2323" s="250">
        <v>12</v>
      </c>
      <c r="G2323" s="251">
        <f>(SUM(E2323:E2340)+F2323*E2340)</f>
        <v>0</v>
      </c>
    </row>
    <row r="2324" spans="4:7" ht="15.6" x14ac:dyDescent="0.3">
      <c r="D2324" s="215">
        <v>0.9567684059900321</v>
      </c>
      <c r="F2324" s="250">
        <v>13</v>
      </c>
      <c r="G2324" s="251">
        <f>(SUM(E2324:E2340)+F2324*E2340)</f>
        <v>0</v>
      </c>
    </row>
    <row r="2325" spans="4:7" ht="15.6" x14ac:dyDescent="0.3">
      <c r="D2325" s="215">
        <v>0.95547310842378774</v>
      </c>
      <c r="F2325" s="250">
        <v>14</v>
      </c>
      <c r="G2325" s="251">
        <f>(SUM(E2325:E2340)+F2325*E2340)</f>
        <v>0</v>
      </c>
    </row>
    <row r="2326" spans="4:7" ht="15.6" x14ac:dyDescent="0.3">
      <c r="D2326" s="215">
        <v>0.95433504467287178</v>
      </c>
      <c r="F2326" s="250">
        <v>15</v>
      </c>
      <c r="G2326" s="251">
        <f>(SUM(E2326:E2340)+F2326*E2340)</f>
        <v>0</v>
      </c>
    </row>
    <row r="2327" spans="4:7" ht="15.6" x14ac:dyDescent="0.3">
      <c r="D2327" s="215">
        <v>0.95334859778313197</v>
      </c>
      <c r="F2327" s="250">
        <v>16</v>
      </c>
      <c r="G2327" s="251">
        <f>(SUM(E2327:E2340)+F2327*E2340)</f>
        <v>0</v>
      </c>
    </row>
    <row r="2328" spans="4:7" ht="15.6" x14ac:dyDescent="0.3">
      <c r="D2328" s="215">
        <v>0.95249660337983455</v>
      </c>
      <c r="F2328" s="250">
        <v>17</v>
      </c>
      <c r="G2328" s="251">
        <f>(SUM(E2328:E2340)+F2328*E2340)</f>
        <v>0</v>
      </c>
    </row>
    <row r="2329" spans="4:7" ht="15.6" x14ac:dyDescent="0.3">
      <c r="D2329" s="215">
        <v>0.95176809619757408</v>
      </c>
      <c r="F2329" s="250">
        <v>18</v>
      </c>
      <c r="G2329" s="251">
        <f>(SUM(E2329:E2340)+F2329*E2340)</f>
        <v>0</v>
      </c>
    </row>
    <row r="2330" spans="4:7" ht="15.6" x14ac:dyDescent="0.3">
      <c r="D2330" s="215">
        <v>0.95114915193857019</v>
      </c>
      <c r="F2330" s="250">
        <v>19</v>
      </c>
      <c r="G2330" s="251">
        <f>(SUM(E2330:E2340)+F2330*E2340)</f>
        <v>0</v>
      </c>
    </row>
    <row r="2331" spans="4:7" ht="15.6" x14ac:dyDescent="0.3">
      <c r="D2331" s="215">
        <v>0.95063620289902218</v>
      </c>
      <c r="F2331" s="250">
        <v>20</v>
      </c>
      <c r="G2331" s="251">
        <f>(SUM(E2331:E2340)+F2331*E2340)</f>
        <v>0</v>
      </c>
    </row>
    <row r="2332" spans="4:7" ht="15.6" x14ac:dyDescent="0.3">
      <c r="D2332" s="215">
        <v>0.9502055841570366</v>
      </c>
      <c r="F2332" s="250">
        <v>21</v>
      </c>
      <c r="G2332" s="251">
        <f>(SUM(E2332:E2340)+F2332*E2340)</f>
        <v>0</v>
      </c>
    </row>
    <row r="2333" spans="4:7" ht="15.6" x14ac:dyDescent="0.3">
      <c r="D2333" s="215">
        <v>0.94985108849264899</v>
      </c>
      <c r="F2333" s="250">
        <v>22</v>
      </c>
      <c r="G2333" s="251">
        <f>(SUM(E2333:E2340)+F2333*E2340)</f>
        <v>0</v>
      </c>
    </row>
    <row r="2334" spans="4:7" ht="15.6" x14ac:dyDescent="0.3">
      <c r="D2334" s="215">
        <v>0.94956051916536777</v>
      </c>
      <c r="F2334" s="250">
        <v>23</v>
      </c>
      <c r="G2334" s="251">
        <f>(SUM(E2334:E2340)+F2334*E2340)</f>
        <v>0</v>
      </c>
    </row>
    <row r="2335" spans="4:7" ht="15.6" x14ac:dyDescent="0.3">
      <c r="D2335" s="215">
        <v>0.9493205228491477</v>
      </c>
      <c r="F2335" s="250">
        <v>24</v>
      </c>
      <c r="G2335" s="251">
        <f>(SUM(E2335:E2340)+F2335*E2340)</f>
        <v>0</v>
      </c>
    </row>
    <row r="2336" spans="4:7" ht="15.6" x14ac:dyDescent="0.3">
      <c r="D2336" s="215">
        <v>0.94912503903084999</v>
      </c>
      <c r="F2336" s="250">
        <v>25</v>
      </c>
      <c r="G2336" s="251">
        <f>(SUM(E2336:E2340)+F2336*E2340)</f>
        <v>0</v>
      </c>
    </row>
    <row r="2337" spans="4:7" ht="15.6" x14ac:dyDescent="0.3">
      <c r="D2337" s="215">
        <v>0.94896590067547215</v>
      </c>
      <c r="F2337" s="250">
        <v>26</v>
      </c>
      <c r="G2337" s="251">
        <f>(SUM(E2337:E2340)+F2337*E2340)</f>
        <v>0</v>
      </c>
    </row>
    <row r="2338" spans="4:7" ht="15.6" x14ac:dyDescent="0.3">
      <c r="D2338" s="215">
        <v>0.94883649509928591</v>
      </c>
      <c r="F2338" s="250">
        <v>27</v>
      </c>
      <c r="G2338" s="251">
        <f>(SUM(E2338:E2340)+F2338*E2340)</f>
        <v>0</v>
      </c>
    </row>
    <row r="2339" spans="4:7" ht="15.6" x14ac:dyDescent="0.3">
      <c r="D2339" s="215">
        <v>0.9487310073278703</v>
      </c>
      <c r="F2339" s="250">
        <v>28</v>
      </c>
      <c r="G2339" s="251">
        <f>(SUM(E2339:E2340)+F2339*E2340)</f>
        <v>0</v>
      </c>
    </row>
    <row r="2340" spans="4:7" ht="15.6" x14ac:dyDescent="0.3">
      <c r="D2340" s="215">
        <v>0.94864423435978606</v>
      </c>
      <c r="F2340" s="250">
        <v>29</v>
      </c>
      <c r="G2340" s="251">
        <f>(SUM(E2340:E2340)+F2340*E2340)</f>
        <v>0</v>
      </c>
    </row>
    <row r="2341" spans="4:7" ht="15.6" x14ac:dyDescent="0.3">
      <c r="D2341" s="215">
        <v>0.99781746204535926</v>
      </c>
      <c r="F2341" s="252">
        <v>0</v>
      </c>
      <c r="G2341" s="251">
        <f>(SUM(E2341:E2370))</f>
        <v>0</v>
      </c>
    </row>
    <row r="2342" spans="4:7" ht="15.6" x14ac:dyDescent="0.3">
      <c r="D2342" s="215">
        <v>0.99663533909555857</v>
      </c>
      <c r="F2342" s="250">
        <v>0</v>
      </c>
      <c r="G2342" s="251">
        <f>(SUM(E2342:E2371))</f>
        <v>0</v>
      </c>
    </row>
    <row r="2343" spans="4:7" ht="15.6" x14ac:dyDescent="0.3">
      <c r="D2343" s="215">
        <v>0.9953176508573518</v>
      </c>
      <c r="F2343" s="250">
        <v>0</v>
      </c>
      <c r="G2343" s="251">
        <f>(SUM(E2343:E2372))</f>
        <v>0</v>
      </c>
    </row>
    <row r="2344" spans="4:7" ht="15.6" x14ac:dyDescent="0.3">
      <c r="D2344" s="215">
        <v>0.99363264471437374</v>
      </c>
      <c r="F2344" s="250">
        <v>0</v>
      </c>
      <c r="G2344" s="251">
        <f>(SUM(E2344:E2373))</f>
        <v>0</v>
      </c>
    </row>
    <row r="2345" spans="4:7" ht="15.6" x14ac:dyDescent="0.3">
      <c r="D2345" s="215">
        <v>0.99151245430807555</v>
      </c>
      <c r="F2345" s="250">
        <v>0</v>
      </c>
      <c r="G2345" s="251">
        <f>(SUM(E2345:E2374))</f>
        <v>0</v>
      </c>
    </row>
    <row r="2346" spans="4:7" ht="15.6" x14ac:dyDescent="0.3">
      <c r="D2346" s="215">
        <v>0.98894212935018155</v>
      </c>
      <c r="F2346" s="250">
        <v>1</v>
      </c>
      <c r="G2346" s="251">
        <f>(SUM(E2346:E2374)+F2346*E2374)</f>
        <v>0</v>
      </c>
    </row>
    <row r="2347" spans="4:7" ht="15.6" x14ac:dyDescent="0.3">
      <c r="D2347" s="215">
        <v>0.98595072125243544</v>
      </c>
      <c r="F2347" s="250">
        <v>2</v>
      </c>
      <c r="G2347" s="251">
        <f>(SUM(E2347:E2374)+F2347*E2374)</f>
        <v>0</v>
      </c>
    </row>
    <row r="2348" spans="4:7" ht="15.6" x14ac:dyDescent="0.3">
      <c r="D2348" s="215">
        <v>0.98255545308593473</v>
      </c>
      <c r="F2348" s="250">
        <v>3</v>
      </c>
      <c r="G2348" s="251">
        <f>(SUM(E2348:E2374)+F2348*E2374)</f>
        <v>0</v>
      </c>
    </row>
    <row r="2349" spans="4:7" ht="15.6" x14ac:dyDescent="0.3">
      <c r="D2349" s="215">
        <v>0.97877695793512698</v>
      </c>
      <c r="F2349" s="250">
        <v>4</v>
      </c>
      <c r="G2349" s="251">
        <f>(SUM(E2349:E2374)+F2349*E2374)</f>
        <v>0</v>
      </c>
    </row>
    <row r="2350" spans="4:7" ht="15.6" x14ac:dyDescent="0.3">
      <c r="D2350" s="215">
        <v>0.97560678124286304</v>
      </c>
      <c r="F2350" s="250">
        <v>5</v>
      </c>
      <c r="G2350" s="251">
        <f>(SUM(E2350:E2374)+F2350*E2374)</f>
        <v>0</v>
      </c>
    </row>
    <row r="2351" spans="4:7" ht="15.6" x14ac:dyDescent="0.3">
      <c r="D2351" s="215">
        <v>0.97263223588930092</v>
      </c>
      <c r="F2351" s="250">
        <v>6</v>
      </c>
      <c r="G2351" s="251">
        <f>(SUM(E2351:E2374)+F2351*E2374)</f>
        <v>0</v>
      </c>
    </row>
    <row r="2352" spans="4:7" ht="15.6" x14ac:dyDescent="0.3">
      <c r="D2352" s="215">
        <v>0.96987303762148946</v>
      </c>
      <c r="F2352" s="250">
        <v>7</v>
      </c>
      <c r="G2352" s="251">
        <f>(SUM(E2352:E2374)+F2352*E2374)</f>
        <v>0</v>
      </c>
    </row>
    <row r="2353" spans="4:7" ht="15.6" x14ac:dyDescent="0.3">
      <c r="D2353" s="215">
        <v>0.96732930055506583</v>
      </c>
      <c r="F2353" s="250">
        <v>8</v>
      </c>
      <c r="G2353" s="251">
        <f>(SUM(E2353:E2374)+F2353*E2374)</f>
        <v>0</v>
      </c>
    </row>
    <row r="2354" spans="4:7" ht="15.6" x14ac:dyDescent="0.3">
      <c r="D2354" s="215">
        <v>0.96499989338212089</v>
      </c>
      <c r="F2354" s="250">
        <v>9</v>
      </c>
      <c r="G2354" s="251">
        <f>(SUM(E2354:E2374)+F2354*E2374)</f>
        <v>0</v>
      </c>
    </row>
    <row r="2355" spans="4:7" ht="15.6" x14ac:dyDescent="0.3">
      <c r="D2355" s="215">
        <v>0.96287703741031905</v>
      </c>
      <c r="F2355" s="250">
        <v>10</v>
      </c>
      <c r="G2355" s="251">
        <f>(SUM(E2355:E2374)+F2355*E2374)</f>
        <v>0</v>
      </c>
    </row>
    <row r="2356" spans="4:7" ht="15.6" x14ac:dyDescent="0.3">
      <c r="D2356" s="215">
        <v>0.96095499771651016</v>
      </c>
      <c r="F2356" s="250">
        <v>11</v>
      </c>
      <c r="G2356" s="251">
        <f>(SUM(E2356:E2374)+F2356*E2374)</f>
        <v>0</v>
      </c>
    </row>
    <row r="2357" spans="4:7" ht="15.6" x14ac:dyDescent="0.3">
      <c r="D2357" s="215">
        <v>0.95922668597306526</v>
      </c>
      <c r="F2357" s="250">
        <v>12</v>
      </c>
      <c r="G2357" s="251">
        <f>(SUM(E2357:E2374)+F2357*E2374)</f>
        <v>0</v>
      </c>
    </row>
    <row r="2358" spans="4:7" ht="15.6" x14ac:dyDescent="0.3">
      <c r="D2358" s="215">
        <v>0.95768548257368269</v>
      </c>
      <c r="F2358" s="250">
        <v>13</v>
      </c>
      <c r="G2358" s="251">
        <f>(SUM(E2358:E2374)+F2358*E2374)</f>
        <v>0</v>
      </c>
    </row>
    <row r="2359" spans="4:7" ht="15.6" x14ac:dyDescent="0.3">
      <c r="D2359" s="215">
        <v>0.95632677201165239</v>
      </c>
      <c r="F2359" s="250">
        <v>14</v>
      </c>
      <c r="G2359" s="251">
        <f>(SUM(E2359:E2374)+F2359*E2374)</f>
        <v>0</v>
      </c>
    </row>
    <row r="2360" spans="4:7" ht="15.6" x14ac:dyDescent="0.3">
      <c r="D2360" s="215">
        <v>0.95513807134358342</v>
      </c>
      <c r="F2360" s="250">
        <v>15</v>
      </c>
      <c r="G2360" s="251">
        <f>(SUM(E2360:E2374)+F2360*E2374)</f>
        <v>0</v>
      </c>
    </row>
    <row r="2361" spans="4:7" ht="15.6" x14ac:dyDescent="0.3">
      <c r="D2361" s="215">
        <v>0.95411098549658502</v>
      </c>
      <c r="F2361" s="250">
        <v>16</v>
      </c>
      <c r="G2361" s="251">
        <f>(SUM(E2361:E2374)+F2361*E2374)</f>
        <v>0</v>
      </c>
    </row>
    <row r="2362" spans="4:7" ht="15.6" x14ac:dyDescent="0.3">
      <c r="D2362" s="215">
        <v>0.95323278586898275</v>
      </c>
      <c r="F2362" s="250">
        <v>17</v>
      </c>
      <c r="G2362" s="251">
        <f>(SUM(E2362:E2374)+F2362*E2374)</f>
        <v>0</v>
      </c>
    </row>
    <row r="2363" spans="4:7" ht="15.6" x14ac:dyDescent="0.3">
      <c r="D2363" s="215">
        <v>0.95249015021972028</v>
      </c>
      <c r="F2363" s="250">
        <v>18</v>
      </c>
      <c r="G2363" s="251">
        <f>(SUM(E2363:E2374)+F2363*E2374)</f>
        <v>0</v>
      </c>
    </row>
    <row r="2364" spans="4:7" ht="15.6" x14ac:dyDescent="0.3">
      <c r="D2364" s="215">
        <v>0.95187006137172869</v>
      </c>
      <c r="F2364" s="250">
        <v>19</v>
      </c>
      <c r="G2364" s="251">
        <f>(SUM(E2364:E2374)+F2364*E2374)</f>
        <v>0</v>
      </c>
    </row>
    <row r="2365" spans="4:7" ht="15.6" x14ac:dyDescent="0.3">
      <c r="D2365" s="215">
        <v>0.95136131673896474</v>
      </c>
      <c r="F2365" s="250">
        <v>20</v>
      </c>
      <c r="G2365" s="251">
        <f>(SUM(E2365:E2374)+F2365*E2374)</f>
        <v>0</v>
      </c>
    </row>
    <row r="2366" spans="4:7" ht="15.6" x14ac:dyDescent="0.3">
      <c r="D2366" s="215">
        <v>0.95094477562860436</v>
      </c>
      <c r="F2366" s="250">
        <v>21</v>
      </c>
      <c r="G2366" s="251">
        <f>(SUM(E2366:E2374)+F2366*E2374)</f>
        <v>0</v>
      </c>
    </row>
    <row r="2367" spans="4:7" ht="15.6" x14ac:dyDescent="0.3">
      <c r="D2367" s="215">
        <v>0.95061049382231577</v>
      </c>
      <c r="F2367" s="250">
        <v>22</v>
      </c>
      <c r="G2367" s="251">
        <f>(SUM(E2367:E2374)+F2367*E2374)</f>
        <v>0</v>
      </c>
    </row>
    <row r="2368" spans="4:7" ht="15.6" x14ac:dyDescent="0.3">
      <c r="D2368" s="215">
        <v>0.95034152992432697</v>
      </c>
      <c r="F2368" s="250">
        <v>23</v>
      </c>
      <c r="G2368" s="251">
        <f>(SUM(E2368:E2374)+F2368*E2374)</f>
        <v>0</v>
      </c>
    </row>
    <row r="2369" spans="4:7" ht="15.6" x14ac:dyDescent="0.3">
      <c r="D2369" s="215">
        <v>0.95012616349847889</v>
      </c>
      <c r="F2369" s="250">
        <v>24</v>
      </c>
      <c r="G2369" s="251">
        <f>(SUM(E2369:E2374)+F2369*E2374)</f>
        <v>0</v>
      </c>
    </row>
    <row r="2370" spans="4:7" ht="15.6" x14ac:dyDescent="0.3">
      <c r="D2370" s="215">
        <v>0.94995411699433252</v>
      </c>
      <c r="F2370" s="250">
        <v>25</v>
      </c>
      <c r="G2370" s="251">
        <f>(SUM(E2370:E2374)+F2370*E2374)</f>
        <v>0</v>
      </c>
    </row>
    <row r="2371" spans="4:7" ht="15.6" x14ac:dyDescent="0.3">
      <c r="D2371" s="215">
        <v>0.94981830115978116</v>
      </c>
      <c r="F2371" s="250">
        <v>26</v>
      </c>
      <c r="G2371" s="251">
        <f>(SUM(E2371:E2374)+F2371*E2374)</f>
        <v>0</v>
      </c>
    </row>
    <row r="2372" spans="4:7" ht="15.6" x14ac:dyDescent="0.3">
      <c r="D2372" s="215">
        <v>0.9497099915945113</v>
      </c>
      <c r="F2372" s="250">
        <v>27</v>
      </c>
      <c r="G2372" s="251">
        <f>(SUM(E2372:E2374)+F2372*E2374)</f>
        <v>0</v>
      </c>
    </row>
    <row r="2373" spans="4:7" ht="15.6" x14ac:dyDescent="0.3">
      <c r="D2373" s="215">
        <v>0.94962357804693076</v>
      </c>
      <c r="F2373" s="250">
        <v>28</v>
      </c>
      <c r="G2373" s="251">
        <f>(SUM(E2373:E2374)+F2373*E2374)</f>
        <v>0</v>
      </c>
    </row>
    <row r="2374" spans="4:7" ht="15.6" x14ac:dyDescent="0.3">
      <c r="D2374" s="215">
        <v>0.94955448531473341</v>
      </c>
      <c r="F2374" s="250">
        <v>29</v>
      </c>
      <c r="G2374" s="251">
        <f>(SUM(E2374:E2374)+F2374*E2374)</f>
        <v>0</v>
      </c>
    </row>
    <row r="2375" spans="4:7" ht="15.6" x14ac:dyDescent="0.3">
      <c r="D2375" s="215">
        <v>0.99813176900275125</v>
      </c>
      <c r="F2375" s="252">
        <v>0</v>
      </c>
      <c r="G2375" s="251">
        <f>(SUM(E2375:E2404))</f>
        <v>0</v>
      </c>
    </row>
    <row r="2376" spans="4:7" ht="15.6" x14ac:dyDescent="0.3">
      <c r="D2376" s="215">
        <v>0.99704544333452372</v>
      </c>
      <c r="F2376" s="250">
        <v>0</v>
      </c>
      <c r="G2376" s="251">
        <f>(SUM(E2376:E2405))</f>
        <v>0</v>
      </c>
    </row>
    <row r="2377" spans="4:7" ht="15.6" x14ac:dyDescent="0.3">
      <c r="D2377" s="215">
        <v>0.99580030290162469</v>
      </c>
      <c r="F2377" s="250">
        <v>0</v>
      </c>
      <c r="G2377" s="251">
        <f>(SUM(E2377:E2406))</f>
        <v>0</v>
      </c>
    </row>
    <row r="2378" spans="4:7" ht="15.6" x14ac:dyDescent="0.3">
      <c r="D2378" s="215">
        <v>0.99419050817997057</v>
      </c>
      <c r="F2378" s="250">
        <v>0</v>
      </c>
      <c r="G2378" s="251">
        <f>(SUM(E2378:E2407))</f>
        <v>0</v>
      </c>
    </row>
    <row r="2379" spans="4:7" ht="15.6" x14ac:dyDescent="0.3">
      <c r="D2379" s="215">
        <v>0.99214101146510725</v>
      </c>
      <c r="F2379" s="250">
        <v>0</v>
      </c>
      <c r="G2379" s="251">
        <f>(SUM(E2379:E2408))</f>
        <v>0</v>
      </c>
    </row>
    <row r="2380" spans="4:7" ht="15.6" x14ac:dyDescent="0.3">
      <c r="D2380" s="215">
        <v>0.98962628781979789</v>
      </c>
      <c r="F2380" s="250">
        <v>1</v>
      </c>
      <c r="G2380" s="251">
        <f>(SUM(E2380:E2408)+F2380*E2408)</f>
        <v>0</v>
      </c>
    </row>
    <row r="2381" spans="4:7" ht="15.6" x14ac:dyDescent="0.3">
      <c r="D2381" s="215">
        <v>0.98666010118489333</v>
      </c>
      <c r="F2381" s="250">
        <v>2</v>
      </c>
      <c r="G2381" s="251">
        <f>(SUM(E2381:E2408)+F2381*E2408)</f>
        <v>0</v>
      </c>
    </row>
    <row r="2382" spans="4:7" ht="15.6" x14ac:dyDescent="0.3">
      <c r="D2382" s="215">
        <v>0.98326624061871393</v>
      </c>
      <c r="F2382" s="250">
        <v>3</v>
      </c>
      <c r="G2382" s="251">
        <f>(SUM(E2382:E2408)+F2382*E2408)</f>
        <v>0</v>
      </c>
    </row>
    <row r="2383" spans="4:7" ht="15.6" x14ac:dyDescent="0.3">
      <c r="D2383" s="215">
        <v>0.97946906258616762</v>
      </c>
      <c r="F2383" s="250">
        <v>4</v>
      </c>
      <c r="G2383" s="251">
        <f>(SUM(E2383:E2408)+F2383*E2408)</f>
        <v>0</v>
      </c>
    </row>
    <row r="2384" spans="4:7" ht="15.6" x14ac:dyDescent="0.3">
      <c r="D2384" s="215">
        <v>0.97622694185332126</v>
      </c>
      <c r="F2384" s="250">
        <v>5</v>
      </c>
      <c r="G2384" s="251">
        <f>(SUM(E2384:E2408)+F2384*E2408)</f>
        <v>0</v>
      </c>
    </row>
    <row r="2385" spans="4:7" ht="15.6" x14ac:dyDescent="0.3">
      <c r="D2385" s="215">
        <v>0.97315127034689786</v>
      </c>
      <c r="F2385" s="250">
        <v>6</v>
      </c>
      <c r="G2385" s="251">
        <f>(SUM(E2385:E2408)+F2385*E2408)</f>
        <v>0</v>
      </c>
    </row>
    <row r="2386" spans="4:7" ht="15.6" x14ac:dyDescent="0.3">
      <c r="D2386" s="215">
        <v>0.970271122650045</v>
      </c>
      <c r="F2386" s="250">
        <v>7</v>
      </c>
      <c r="G2386" s="251">
        <f>(SUM(E2386:E2408)+F2386*E2408)</f>
        <v>0</v>
      </c>
    </row>
    <row r="2387" spans="4:7" ht="15.6" x14ac:dyDescent="0.3">
      <c r="D2387" s="215">
        <v>0.9675977554819245</v>
      </c>
      <c r="F2387" s="250">
        <v>8</v>
      </c>
      <c r="G2387" s="251">
        <f>(SUM(E2387:E2408)+F2387*E2408)</f>
        <v>0</v>
      </c>
    </row>
    <row r="2388" spans="4:7" ht="15.6" x14ac:dyDescent="0.3">
      <c r="D2388" s="215">
        <v>0.96513757160771818</v>
      </c>
      <c r="F2388" s="250">
        <v>9</v>
      </c>
      <c r="G2388" s="251">
        <f>(SUM(E2388:E2408)+F2388*E2408)</f>
        <v>0</v>
      </c>
    </row>
    <row r="2389" spans="4:7" ht="15.6" x14ac:dyDescent="0.3">
      <c r="D2389" s="215">
        <v>0.9628848958141446</v>
      </c>
      <c r="F2389" s="250">
        <v>10</v>
      </c>
      <c r="G2389" s="251">
        <f>(SUM(E2389:E2408)+F2389*E2408)</f>
        <v>0</v>
      </c>
    </row>
    <row r="2390" spans="4:7" ht="15.6" x14ac:dyDescent="0.3">
      <c r="D2390" s="215">
        <v>0.96084059336043459</v>
      </c>
      <c r="F2390" s="250">
        <v>11</v>
      </c>
      <c r="G2390" s="251">
        <f>(SUM(E2390:E2408)+F2390*E2408)</f>
        <v>0</v>
      </c>
    </row>
    <row r="2391" spans="4:7" ht="15.6" x14ac:dyDescent="0.3">
      <c r="D2391" s="215">
        <v>0.95899655964344965</v>
      </c>
      <c r="F2391" s="250">
        <v>12</v>
      </c>
      <c r="G2391" s="251">
        <f>(SUM(E2391:E2408)+F2391*E2408)</f>
        <v>0</v>
      </c>
    </row>
    <row r="2392" spans="4:7" ht="15.6" x14ac:dyDescent="0.3">
      <c r="D2392" s="215">
        <v>0.95733798460868635</v>
      </c>
      <c r="F2392" s="250">
        <v>13</v>
      </c>
      <c r="G2392" s="251">
        <f>(SUM(E2392:E2408)+F2392*E2408)</f>
        <v>0</v>
      </c>
    </row>
    <row r="2393" spans="4:7" ht="15.6" x14ac:dyDescent="0.3">
      <c r="D2393" s="215">
        <v>0.95585646719265105</v>
      </c>
      <c r="F2393" s="250">
        <v>14</v>
      </c>
      <c r="G2393" s="251">
        <f>(SUM(E2393:E2408)+F2393*E2408)</f>
        <v>0</v>
      </c>
    </row>
    <row r="2394" spans="4:7" ht="15.6" x14ac:dyDescent="0.3">
      <c r="D2394" s="215">
        <v>0.95454433255067694</v>
      </c>
      <c r="F2394" s="250">
        <v>15</v>
      </c>
      <c r="G2394" s="251">
        <f>(SUM(E2394:E2408)+F2394*E2408)</f>
        <v>0</v>
      </c>
    </row>
    <row r="2395" spans="4:7" ht="15.6" x14ac:dyDescent="0.3">
      <c r="D2395" s="215">
        <v>0.95338372687533035</v>
      </c>
      <c r="F2395" s="250">
        <v>16</v>
      </c>
      <c r="G2395" s="251">
        <f>(SUM(E2395:E2408)+F2395*E2408)</f>
        <v>0</v>
      </c>
    </row>
    <row r="2396" spans="4:7" ht="15.6" x14ac:dyDescent="0.3">
      <c r="D2396" s="215">
        <v>0.95236879925657458</v>
      </c>
      <c r="F2396" s="250">
        <v>17</v>
      </c>
      <c r="G2396" s="251">
        <f>(SUM(E2396:E2408)+F2396*E2408)</f>
        <v>0</v>
      </c>
    </row>
    <row r="2397" spans="4:7" ht="15.6" x14ac:dyDescent="0.3">
      <c r="D2397" s="215">
        <v>0.95148414136950543</v>
      </c>
      <c r="F2397" s="250">
        <v>18</v>
      </c>
      <c r="G2397" s="251">
        <f>(SUM(E2397:E2408)+F2397*E2408)</f>
        <v>0</v>
      </c>
    </row>
    <row r="2398" spans="4:7" ht="15.6" x14ac:dyDescent="0.3">
      <c r="D2398" s="215">
        <v>0.95071593751034511</v>
      </c>
      <c r="F2398" s="250">
        <v>19</v>
      </c>
      <c r="G2398" s="251">
        <f>(SUM(E2398:E2408)+F2398*E2408)</f>
        <v>0</v>
      </c>
    </row>
    <row r="2399" spans="4:7" ht="15.6" x14ac:dyDescent="0.3">
      <c r="D2399" s="215">
        <v>0.95006203718683113</v>
      </c>
      <c r="F2399" s="250">
        <v>20</v>
      </c>
      <c r="G2399" s="251">
        <f>(SUM(E2399:E2408)+F2399*E2408)</f>
        <v>0</v>
      </c>
    </row>
    <row r="2400" spans="4:7" ht="15.6" x14ac:dyDescent="0.3">
      <c r="D2400" s="215">
        <v>0.94949741355653783</v>
      </c>
      <c r="F2400" s="250">
        <v>21</v>
      </c>
      <c r="G2400" s="251">
        <f>(SUM(E2400:E2408)+F2400*E2408)</f>
        <v>0</v>
      </c>
    </row>
    <row r="2401" spans="4:7" ht="15.6" x14ac:dyDescent="0.3">
      <c r="D2401" s="215">
        <v>0.94901787513837366</v>
      </c>
      <c r="F2401" s="250">
        <v>22</v>
      </c>
      <c r="G2401" s="251">
        <f>(SUM(E2401:E2408)+F2401*E2408)</f>
        <v>0</v>
      </c>
    </row>
    <row r="2402" spans="4:7" ht="15.6" x14ac:dyDescent="0.3">
      <c r="D2402" s="215">
        <v>0.94860392350676848</v>
      </c>
      <c r="F2402" s="250">
        <v>23</v>
      </c>
      <c r="G2402" s="251">
        <f>(SUM(E2402:E2408)+F2402*E2408)</f>
        <v>0</v>
      </c>
    </row>
    <row r="2403" spans="4:7" ht="15.6" x14ac:dyDescent="0.3">
      <c r="D2403" s="215">
        <v>0.94825370600662573</v>
      </c>
      <c r="F2403" s="250">
        <v>24</v>
      </c>
      <c r="G2403" s="251">
        <f>(SUM(E2403:E2408)+F2403*E2408)</f>
        <v>0</v>
      </c>
    </row>
    <row r="2404" spans="4:7" ht="15.6" x14ac:dyDescent="0.3">
      <c r="D2404" s="215">
        <v>0.94795559442899968</v>
      </c>
      <c r="F2404" s="250">
        <v>25</v>
      </c>
      <c r="G2404" s="251">
        <f>(SUM(E2404:E2408)+F2404*E2408)</f>
        <v>0</v>
      </c>
    </row>
    <row r="2405" spans="4:7" ht="15.6" x14ac:dyDescent="0.3">
      <c r="D2405" s="215">
        <v>0.94770255087835631</v>
      </c>
      <c r="F2405" s="250">
        <v>26</v>
      </c>
      <c r="G2405" s="251">
        <f>(SUM(E2405:E2408)+F2405*E2408)</f>
        <v>0</v>
      </c>
    </row>
    <row r="2406" spans="4:7" ht="15.6" x14ac:dyDescent="0.3">
      <c r="D2406" s="215">
        <v>0.94748857131776287</v>
      </c>
      <c r="F2406" s="250">
        <v>27</v>
      </c>
      <c r="G2406" s="251">
        <f>(SUM(E2406:E2408)+F2406*E2408)</f>
        <v>0</v>
      </c>
    </row>
    <row r="2407" spans="4:7" ht="15.6" x14ac:dyDescent="0.3">
      <c r="D2407" s="215">
        <v>0.94731002575077317</v>
      </c>
      <c r="F2407" s="250">
        <v>28</v>
      </c>
      <c r="G2407" s="251">
        <f>(SUM(E2407:E2408)+F2407*E2408)</f>
        <v>0</v>
      </c>
    </row>
    <row r="2408" spans="4:7" ht="15.6" x14ac:dyDescent="0.3">
      <c r="D2408" s="215">
        <v>0.94715338962099027</v>
      </c>
      <c r="F2408" s="250">
        <v>29</v>
      </c>
      <c r="G2408" s="251">
        <f>(SUM(E2408:E2408)+F2408*E2408)</f>
        <v>0</v>
      </c>
    </row>
    <row r="2409" spans="4:7" ht="15.6" x14ac:dyDescent="0.3">
      <c r="D2409" s="215">
        <v>0.99557037494729761</v>
      </c>
      <c r="F2409" s="252">
        <v>0</v>
      </c>
      <c r="G2409" s="251">
        <f>(SUM(E2409:E2438))</f>
        <v>0</v>
      </c>
    </row>
    <row r="2410" spans="4:7" ht="15.6" x14ac:dyDescent="0.3">
      <c r="D2410" s="215">
        <v>0.9941662954326479</v>
      </c>
      <c r="F2410" s="250">
        <v>0</v>
      </c>
      <c r="G2410" s="251">
        <f>(SUM(E2410:E2439))</f>
        <v>0</v>
      </c>
    </row>
    <row r="2411" spans="4:7" ht="15.6" x14ac:dyDescent="0.3">
      <c r="D2411" s="215">
        <v>0.99268878142608363</v>
      </c>
      <c r="F2411" s="250">
        <v>0</v>
      </c>
      <c r="G2411" s="251">
        <f>(SUM(E2411:E2440))</f>
        <v>0</v>
      </c>
    </row>
    <row r="2412" spans="4:7" ht="15.6" x14ac:dyDescent="0.3">
      <c r="D2412" s="215">
        <v>0.99078116321599585</v>
      </c>
      <c r="F2412" s="250">
        <v>0</v>
      </c>
      <c r="G2412" s="251">
        <f>(SUM(E2412:E2441))</f>
        <v>0</v>
      </c>
    </row>
    <row r="2413" spans="4:7" ht="15.6" x14ac:dyDescent="0.3">
      <c r="D2413" s="215">
        <v>0.98837053814711273</v>
      </c>
      <c r="F2413" s="250">
        <v>0</v>
      </c>
      <c r="G2413" s="251">
        <f>(SUM(E2413:E2442))</f>
        <v>0</v>
      </c>
    </row>
    <row r="2414" spans="4:7" ht="15.6" x14ac:dyDescent="0.3">
      <c r="D2414" s="215">
        <v>0.98544245177971934</v>
      </c>
      <c r="F2414" s="250">
        <v>1</v>
      </c>
      <c r="G2414" s="251">
        <f>(SUM(E2414:E2442)+F2414*E2442)</f>
        <v>0</v>
      </c>
    </row>
    <row r="2415" spans="4:7" ht="15.6" x14ac:dyDescent="0.3">
      <c r="D2415" s="215">
        <v>0.98205755058569777</v>
      </c>
      <c r="F2415" s="250">
        <v>2</v>
      </c>
      <c r="G2415" s="251">
        <f>(SUM(E2415:E2442)+F2415*E2442)</f>
        <v>0</v>
      </c>
    </row>
    <row r="2416" spans="4:7" ht="15.6" x14ac:dyDescent="0.3">
      <c r="D2416" s="215">
        <v>0.9782319289106316</v>
      </c>
      <c r="F2416" s="250">
        <v>3</v>
      </c>
      <c r="G2416" s="251">
        <f>(SUM(E2416:E2442)+F2416*E2442)</f>
        <v>0</v>
      </c>
    </row>
    <row r="2417" spans="4:7" ht="15.6" x14ac:dyDescent="0.3">
      <c r="D2417" s="215">
        <v>0.97399358263604208</v>
      </c>
      <c r="F2417" s="250">
        <v>4</v>
      </c>
      <c r="G2417" s="251">
        <f>(SUM(E2417:E2442)+F2417*E2442)</f>
        <v>0</v>
      </c>
    </row>
    <row r="2418" spans="4:7" ht="15.6" x14ac:dyDescent="0.3">
      <c r="D2418" s="215">
        <v>0.97061472864904697</v>
      </c>
      <c r="F2418" s="250">
        <v>5</v>
      </c>
      <c r="G2418" s="251">
        <f>(SUM(E2418:E2442)+F2418*E2442)</f>
        <v>0</v>
      </c>
    </row>
    <row r="2419" spans="4:7" ht="15.6" x14ac:dyDescent="0.3">
      <c r="D2419" s="215">
        <v>0.9675315195419848</v>
      </c>
      <c r="F2419" s="250">
        <v>6</v>
      </c>
      <c r="G2419" s="251">
        <f>(SUM(E2419:E2442)+F2419*E2442)</f>
        <v>0</v>
      </c>
    </row>
    <row r="2420" spans="4:7" ht="15.6" x14ac:dyDescent="0.3">
      <c r="D2420" s="215">
        <v>0.96473705848073354</v>
      </c>
      <c r="F2420" s="250">
        <v>7</v>
      </c>
      <c r="G2420" s="251">
        <f>(SUM(E2420:E2442)+F2420*E2442)</f>
        <v>0</v>
      </c>
    </row>
    <row r="2421" spans="4:7" ht="15.6" x14ac:dyDescent="0.3">
      <c r="D2421" s="215">
        <v>0.96221072583929423</v>
      </c>
      <c r="F2421" s="250">
        <v>8</v>
      </c>
      <c r="G2421" s="251">
        <f>(SUM(E2421:E2442)+F2421*E2442)</f>
        <v>0</v>
      </c>
    </row>
    <row r="2422" spans="4:7" ht="15.6" x14ac:dyDescent="0.3">
      <c r="D2422" s="215">
        <v>0.95993806534000836</v>
      </c>
      <c r="F2422" s="250">
        <v>9</v>
      </c>
      <c r="G2422" s="251">
        <f>(SUM(E2422:E2442)+F2422*E2442)</f>
        <v>0</v>
      </c>
    </row>
    <row r="2423" spans="4:7" ht="15.6" x14ac:dyDescent="0.3">
      <c r="D2423" s="215">
        <v>0.95790323817015299</v>
      </c>
      <c r="F2423" s="250">
        <v>10</v>
      </c>
      <c r="G2423" s="251">
        <f>(SUM(E2423:E2442)+F2423*E2442)</f>
        <v>0</v>
      </c>
    </row>
    <row r="2424" spans="4:7" ht="15.6" x14ac:dyDescent="0.3">
      <c r="D2424" s="215">
        <v>0.95608972420375449</v>
      </c>
      <c r="F2424" s="250">
        <v>11</v>
      </c>
      <c r="G2424" s="251">
        <f>(SUM(E2424:E2442)+F2424*E2442)</f>
        <v>0</v>
      </c>
    </row>
    <row r="2425" spans="4:7" ht="15.6" x14ac:dyDescent="0.3">
      <c r="D2425" s="215">
        <v>0.95448532231626115</v>
      </c>
      <c r="F2425" s="250">
        <v>12</v>
      </c>
      <c r="G2425" s="251">
        <f>(SUM(E2425:E2442)+F2425*E2442)</f>
        <v>0</v>
      </c>
    </row>
    <row r="2426" spans="4:7" ht="15.6" x14ac:dyDescent="0.3">
      <c r="D2426" s="215">
        <v>0.95307220650629165</v>
      </c>
      <c r="F2426" s="250">
        <v>13</v>
      </c>
      <c r="G2426" s="251">
        <f>(SUM(E2426:E2442)+F2426*E2442)</f>
        <v>0</v>
      </c>
    </row>
    <row r="2427" spans="4:7" ht="15.6" x14ac:dyDescent="0.3">
      <c r="D2427" s="215">
        <v>0.95184005278786965</v>
      </c>
      <c r="F2427" s="250">
        <v>14</v>
      </c>
      <c r="G2427" s="251">
        <f>(SUM(E2427:E2442)+F2427*E2442)</f>
        <v>0</v>
      </c>
    </row>
    <row r="2428" spans="4:7" ht="15.6" x14ac:dyDescent="0.3">
      <c r="D2428" s="215">
        <v>0.95077223780186759</v>
      </c>
      <c r="F2428" s="250">
        <v>15</v>
      </c>
      <c r="G2428" s="251">
        <f>(SUM(E2428:E2442)+F2428*E2442)</f>
        <v>0</v>
      </c>
    </row>
    <row r="2429" spans="4:7" ht="15.6" x14ac:dyDescent="0.3">
      <c r="D2429" s="215">
        <v>0.94985664051408381</v>
      </c>
      <c r="F2429" s="250">
        <v>16</v>
      </c>
      <c r="G2429" s="251">
        <f>(SUM(E2429:E2442)+F2429*E2442)</f>
        <v>0</v>
      </c>
    </row>
    <row r="2430" spans="4:7" ht="15.6" x14ac:dyDescent="0.3">
      <c r="D2430" s="215">
        <v>0.94907630728262249</v>
      </c>
      <c r="F2430" s="250">
        <v>17</v>
      </c>
      <c r="G2430" s="251">
        <f>(SUM(E2430:E2442)+F2430*E2442)</f>
        <v>0</v>
      </c>
    </row>
    <row r="2431" spans="4:7" ht="15.6" x14ac:dyDescent="0.3">
      <c r="D2431" s="215">
        <v>0.94841809036108282</v>
      </c>
      <c r="F2431" s="250">
        <v>18</v>
      </c>
      <c r="G2431" s="251">
        <f>(SUM(E2431:E2442)+F2431*E2442)</f>
        <v>0</v>
      </c>
    </row>
    <row r="2432" spans="4:7" ht="15.6" x14ac:dyDescent="0.3">
      <c r="D2432" s="215">
        <v>0.94786851276146433</v>
      </c>
      <c r="F2432" s="250">
        <v>19</v>
      </c>
      <c r="G2432" s="251">
        <f>(SUM(E2432:E2442)+F2432*E2442)</f>
        <v>0</v>
      </c>
    </row>
    <row r="2433" spans="4:7" ht="15.6" x14ac:dyDescent="0.3">
      <c r="D2433" s="215">
        <v>0.94741585167873221</v>
      </c>
      <c r="F2433" s="250">
        <v>20</v>
      </c>
      <c r="G2433" s="251">
        <f>(SUM(E2433:E2442)+F2433*E2442)</f>
        <v>0</v>
      </c>
    </row>
    <row r="2434" spans="4:7" ht="15.6" x14ac:dyDescent="0.3">
      <c r="D2434" s="215">
        <v>0.94704339343311295</v>
      </c>
      <c r="F2434" s="250">
        <v>21</v>
      </c>
      <c r="G2434" s="251">
        <f>(SUM(E2434:E2442)+F2434*E2442)</f>
        <v>0</v>
      </c>
    </row>
    <row r="2435" spans="4:7" ht="15.6" x14ac:dyDescent="0.3">
      <c r="D2435" s="215">
        <v>0.94674048590373305</v>
      </c>
      <c r="F2435" s="250">
        <v>22</v>
      </c>
      <c r="G2435" s="251">
        <f>(SUM(E2435:E2442)+F2435*E2442)</f>
        <v>0</v>
      </c>
    </row>
    <row r="2436" spans="4:7" ht="15.6" x14ac:dyDescent="0.3">
      <c r="D2436" s="215">
        <v>0.94649447444397572</v>
      </c>
      <c r="F2436" s="250">
        <v>23</v>
      </c>
      <c r="G2436" s="251">
        <f>(SUM(E2436:E2442)+F2436*E2442)</f>
        <v>0</v>
      </c>
    </row>
    <row r="2437" spans="4:7" ht="15.6" x14ac:dyDescent="0.3">
      <c r="D2437" s="215">
        <v>0.94629459954079442</v>
      </c>
      <c r="F2437" s="250">
        <v>24</v>
      </c>
      <c r="G2437" s="251">
        <f>(SUM(E2437:E2442)+F2437*E2442)</f>
        <v>0</v>
      </c>
    </row>
    <row r="2438" spans="4:7" ht="15.6" x14ac:dyDescent="0.3">
      <c r="D2438" s="215">
        <v>0.9461328670928435</v>
      </c>
      <c r="F2438" s="250">
        <v>25</v>
      </c>
      <c r="G2438" s="251">
        <f>(SUM(E2438:E2442)+F2438*E2442)</f>
        <v>0</v>
      </c>
    </row>
    <row r="2439" spans="4:7" ht="15.6" x14ac:dyDescent="0.3">
      <c r="D2439" s="215">
        <v>0.94600113320860935</v>
      </c>
      <c r="F2439" s="250">
        <v>26</v>
      </c>
      <c r="G2439" s="251">
        <f>(SUM(E2439:E2442)+F2439*E2442)</f>
        <v>0</v>
      </c>
    </row>
    <row r="2440" spans="4:7" ht="15.6" x14ac:dyDescent="0.3">
      <c r="D2440" s="215">
        <v>0.94589307163956415</v>
      </c>
      <c r="F2440" s="250">
        <v>27</v>
      </c>
      <c r="G2440" s="251">
        <f>(SUM(E2440:E2442)+F2440*E2442)</f>
        <v>0</v>
      </c>
    </row>
    <row r="2441" spans="4:7" ht="15.6" x14ac:dyDescent="0.3">
      <c r="D2441" s="215">
        <v>0.94580483802283599</v>
      </c>
      <c r="F2441" s="250">
        <v>28</v>
      </c>
      <c r="G2441" s="251">
        <f>(SUM(E2441:E2442)+F2441*E2442)</f>
        <v>0</v>
      </c>
    </row>
    <row r="2442" spans="4:7" ht="15.6" x14ac:dyDescent="0.3">
      <c r="D2442" s="215">
        <v>0.94573348650125222</v>
      </c>
      <c r="F2442" s="250">
        <v>29</v>
      </c>
      <c r="G2442" s="251">
        <f>(SUM(E2442:E2442)+F2442*E2442)</f>
        <v>0</v>
      </c>
    </row>
    <row r="2443" spans="4:7" ht="15.6" x14ac:dyDescent="0.3">
      <c r="D2443" s="215">
        <v>0.99582694430020124</v>
      </c>
      <c r="F2443" s="252">
        <v>0</v>
      </c>
      <c r="G2443" s="251">
        <f>(SUM(E2443:E2472))</f>
        <v>0</v>
      </c>
    </row>
    <row r="2444" spans="4:7" ht="15.6" x14ac:dyDescent="0.3">
      <c r="D2444" s="215">
        <v>0.99459876875265618</v>
      </c>
      <c r="F2444" s="250">
        <v>0</v>
      </c>
      <c r="G2444" s="251">
        <f>(SUM(E2444:E2473))</f>
        <v>0</v>
      </c>
    </row>
    <row r="2445" spans="4:7" ht="15.6" x14ac:dyDescent="0.3">
      <c r="D2445" s="215">
        <v>0.99331279210990986</v>
      </c>
      <c r="F2445" s="250">
        <v>0</v>
      </c>
      <c r="G2445" s="251">
        <f>(SUM(E2445:E2474))</f>
        <v>0</v>
      </c>
    </row>
    <row r="2446" spans="4:7" ht="15.6" x14ac:dyDescent="0.3">
      <c r="D2446" s="215">
        <v>0.99168161372960872</v>
      </c>
      <c r="F2446" s="250">
        <v>0</v>
      </c>
      <c r="G2446" s="251">
        <f>(SUM(E2446:E2475))</f>
        <v>0</v>
      </c>
    </row>
    <row r="2447" spans="4:7" ht="15.6" x14ac:dyDescent="0.3">
      <c r="D2447" s="215">
        <v>0.9896280630117692</v>
      </c>
      <c r="F2447" s="250">
        <v>0</v>
      </c>
      <c r="G2447" s="251">
        <f>(SUM(E2447:E2476))</f>
        <v>0</v>
      </c>
    </row>
    <row r="2448" spans="4:7" ht="15.6" x14ac:dyDescent="0.3">
      <c r="D2448" s="215">
        <v>0.98713145689908399</v>
      </c>
      <c r="F2448" s="250">
        <v>1</v>
      </c>
      <c r="G2448" s="251">
        <f>(SUM(E2448:E2476)+F2448*E2476)</f>
        <v>0</v>
      </c>
    </row>
    <row r="2449" spans="4:7" ht="15.6" x14ac:dyDescent="0.3">
      <c r="D2449" s="215">
        <v>0.98422175902127296</v>
      </c>
      <c r="F2449" s="250">
        <v>2</v>
      </c>
      <c r="G2449" s="251">
        <f>(SUM(E2449:E2476)+F2449*E2476)</f>
        <v>0</v>
      </c>
    </row>
    <row r="2450" spans="4:7" ht="15.6" x14ac:dyDescent="0.3">
      <c r="D2450" s="215">
        <v>0.98092809148935944</v>
      </c>
      <c r="F2450" s="250">
        <v>3</v>
      </c>
      <c r="G2450" s="251">
        <f>(SUM(E2450:E2476)+F2450*E2476)</f>
        <v>0</v>
      </c>
    </row>
    <row r="2451" spans="4:7" ht="15.6" x14ac:dyDescent="0.3">
      <c r="D2451" s="215">
        <v>0.97726824752468022</v>
      </c>
      <c r="F2451" s="250">
        <v>4</v>
      </c>
      <c r="G2451" s="251">
        <f>(SUM(E2451:E2476)+F2451*E2476)</f>
        <v>0</v>
      </c>
    </row>
    <row r="2452" spans="4:7" ht="15.6" x14ac:dyDescent="0.3">
      <c r="D2452" s="215">
        <v>0.97429843606299849</v>
      </c>
      <c r="F2452" s="250">
        <v>5</v>
      </c>
      <c r="G2452" s="251">
        <f>(SUM(E2452:E2476)+F2452*E2476)</f>
        <v>0</v>
      </c>
    </row>
    <row r="2453" spans="4:7" ht="15.6" x14ac:dyDescent="0.3">
      <c r="D2453" s="215">
        <v>0.9715698497334545</v>
      </c>
      <c r="F2453" s="250">
        <v>6</v>
      </c>
      <c r="G2453" s="251">
        <f>(SUM(E2453:E2476)+F2453*E2476)</f>
        <v>0</v>
      </c>
    </row>
    <row r="2454" spans="4:7" ht="15.6" x14ac:dyDescent="0.3">
      <c r="D2454" s="215">
        <v>0.96909196766091221</v>
      </c>
      <c r="F2454" s="250">
        <v>7</v>
      </c>
      <c r="G2454" s="251">
        <f>(SUM(E2454:E2476)+F2454*E2476)</f>
        <v>0</v>
      </c>
    </row>
    <row r="2455" spans="4:7" ht="15.6" x14ac:dyDescent="0.3">
      <c r="D2455" s="215">
        <v>0.96685930567640388</v>
      </c>
      <c r="F2455" s="250">
        <v>8</v>
      </c>
      <c r="G2455" s="251">
        <f>(SUM(E2455:E2476)+F2455*E2476)</f>
        <v>0</v>
      </c>
    </row>
    <row r="2456" spans="4:7" ht="15.6" x14ac:dyDescent="0.3">
      <c r="D2456" s="215">
        <v>0.96485561420391641</v>
      </c>
      <c r="F2456" s="250">
        <v>9</v>
      </c>
      <c r="G2456" s="251">
        <f>(SUM(E2456:E2476)+F2456*E2476)</f>
        <v>0</v>
      </c>
    </row>
    <row r="2457" spans="4:7" ht="15.6" x14ac:dyDescent="0.3">
      <c r="D2457" s="215">
        <v>0.96306352736903378</v>
      </c>
      <c r="F2457" s="250">
        <v>10</v>
      </c>
      <c r="G2457" s="251">
        <f>(SUM(E2457:E2476)+F2457*E2476)</f>
        <v>0</v>
      </c>
    </row>
    <row r="2458" spans="4:7" ht="15.6" x14ac:dyDescent="0.3">
      <c r="D2458" s="215">
        <v>0.96146359919829305</v>
      </c>
      <c r="F2458" s="250">
        <v>11</v>
      </c>
      <c r="G2458" s="251">
        <f>(SUM(E2458:E2476)+F2458*E2476)</f>
        <v>0</v>
      </c>
    </row>
    <row r="2459" spans="4:7" ht="15.6" x14ac:dyDescent="0.3">
      <c r="D2459" s="215">
        <v>0.96004107276070449</v>
      </c>
      <c r="F2459" s="250">
        <v>12</v>
      </c>
      <c r="G2459" s="251">
        <f>(SUM(E2459:E2476)+F2459*E2476)</f>
        <v>0</v>
      </c>
    </row>
    <row r="2460" spans="4:7" ht="15.6" x14ac:dyDescent="0.3">
      <c r="D2460" s="215">
        <v>0.95878556312699237</v>
      </c>
      <c r="F2460" s="250">
        <v>13</v>
      </c>
      <c r="G2460" s="251">
        <f>(SUM(E2460:E2476)+F2460*E2476)</f>
        <v>0</v>
      </c>
    </row>
    <row r="2461" spans="4:7" ht="15.6" x14ac:dyDescent="0.3">
      <c r="D2461" s="215">
        <v>0.95768584150813907</v>
      </c>
      <c r="F2461" s="250">
        <v>14</v>
      </c>
      <c r="G2461" s="251">
        <f>(SUM(E2461:E2476)+F2461*E2476)</f>
        <v>0</v>
      </c>
    </row>
    <row r="2462" spans="4:7" ht="15.6" x14ac:dyDescent="0.3">
      <c r="D2462" s="215">
        <v>0.95673080020940882</v>
      </c>
      <c r="F2462" s="250">
        <v>15</v>
      </c>
      <c r="G2462" s="251">
        <f>(SUM(E2462:E2476)+F2462*E2476)</f>
        <v>0</v>
      </c>
    </row>
    <row r="2463" spans="4:7" ht="15.6" x14ac:dyDescent="0.3">
      <c r="D2463" s="215">
        <v>0.95591084480317701</v>
      </c>
      <c r="F2463" s="250">
        <v>16</v>
      </c>
      <c r="G2463" s="251">
        <f>(SUM(E2463:E2476)+F2463*E2476)</f>
        <v>0</v>
      </c>
    </row>
    <row r="2464" spans="4:7" ht="15.6" x14ac:dyDescent="0.3">
      <c r="D2464" s="215">
        <v>0.9552127985742318</v>
      </c>
      <c r="F2464" s="250">
        <v>17</v>
      </c>
      <c r="G2464" s="251">
        <f>(SUM(E2464:E2476)+F2464*E2476)</f>
        <v>0</v>
      </c>
    </row>
    <row r="2465" spans="4:7" ht="15.6" x14ac:dyDescent="0.3">
      <c r="D2465" s="215">
        <v>0.9546248163492137</v>
      </c>
      <c r="F2465" s="250">
        <v>18</v>
      </c>
      <c r="G2465" s="251">
        <f>(SUM(E2465:E2476)+F2465*E2476)</f>
        <v>0</v>
      </c>
    </row>
    <row r="2466" spans="4:7" ht="15.6" x14ac:dyDescent="0.3">
      <c r="D2466" s="215">
        <v>0.95413302603467021</v>
      </c>
      <c r="F2466" s="250">
        <v>19</v>
      </c>
      <c r="G2466" s="251">
        <f>(SUM(E2466:E2476)+F2466*E2476)</f>
        <v>0</v>
      </c>
    </row>
    <row r="2467" spans="4:7" ht="15.6" x14ac:dyDescent="0.3">
      <c r="D2467" s="215">
        <v>0.95372766724153035</v>
      </c>
      <c r="F2467" s="250">
        <v>20</v>
      </c>
      <c r="G2467" s="251">
        <f>(SUM(E2467:E2476)+F2467*E2476)</f>
        <v>0</v>
      </c>
    </row>
    <row r="2468" spans="4:7" ht="15.6" x14ac:dyDescent="0.3">
      <c r="D2468" s="215">
        <v>0.95339505339882646</v>
      </c>
      <c r="F2468" s="250">
        <v>21</v>
      </c>
      <c r="G2468" s="251">
        <f>(SUM(E2468:E2476)+F2468*E2476)</f>
        <v>0</v>
      </c>
    </row>
    <row r="2469" spans="4:7" ht="15.6" x14ac:dyDescent="0.3">
      <c r="D2469" s="215">
        <v>0.95312520650461585</v>
      </c>
      <c r="F2469" s="250">
        <v>22</v>
      </c>
      <c r="G2469" s="251">
        <f>(SUM(E2469:E2476)+F2469*E2476)</f>
        <v>0</v>
      </c>
    </row>
    <row r="2470" spans="4:7" ht="15.6" x14ac:dyDescent="0.3">
      <c r="D2470" s="215">
        <v>0.95290686401132252</v>
      </c>
      <c r="F2470" s="250">
        <v>23</v>
      </c>
      <c r="G2470" s="251">
        <f>(SUM(E2470:E2476)+F2470*E2476)</f>
        <v>0</v>
      </c>
    </row>
    <row r="2471" spans="4:7" ht="15.6" x14ac:dyDescent="0.3">
      <c r="D2471" s="215">
        <v>0.95273127207471198</v>
      </c>
      <c r="F2471" s="250">
        <v>24</v>
      </c>
      <c r="G2471" s="251">
        <f>(SUM(E2471:E2476)+F2471*E2476)</f>
        <v>0</v>
      </c>
    </row>
    <row r="2472" spans="4:7" ht="15.6" x14ac:dyDescent="0.3">
      <c r="D2472" s="215">
        <v>0.95259026589379681</v>
      </c>
      <c r="F2472" s="250">
        <v>25</v>
      </c>
      <c r="G2472" s="251">
        <f>(SUM(E2472:E2476)+F2472*E2476)</f>
        <v>0</v>
      </c>
    </row>
    <row r="2473" spans="4:7" ht="15.6" x14ac:dyDescent="0.3">
      <c r="D2473" s="215">
        <v>0.95247725023715868</v>
      </c>
      <c r="F2473" s="250">
        <v>26</v>
      </c>
      <c r="G2473" s="251">
        <f>(SUM(E2473:E2476)+F2473*E2476)</f>
        <v>0</v>
      </c>
    </row>
    <row r="2474" spans="4:7" ht="15.6" x14ac:dyDescent="0.3">
      <c r="D2474" s="215">
        <v>0.95238616568567647</v>
      </c>
      <c r="F2474" s="250">
        <v>27</v>
      </c>
      <c r="G2474" s="251">
        <f>(SUM(E2474:E2476)+F2474*E2476)</f>
        <v>0</v>
      </c>
    </row>
    <row r="2475" spans="4:7" ht="15.6" x14ac:dyDescent="0.3">
      <c r="D2475" s="215">
        <v>0.952312765281495</v>
      </c>
      <c r="F2475" s="250">
        <v>28</v>
      </c>
      <c r="G2475" s="251">
        <f>(SUM(E2475:E2476)+F2475*E2476)</f>
        <v>0</v>
      </c>
    </row>
    <row r="2476" spans="4:7" ht="15.6" x14ac:dyDescent="0.3">
      <c r="D2476" s="215">
        <v>0.95225269909926169</v>
      </c>
      <c r="F2476" s="250">
        <v>29</v>
      </c>
      <c r="G2476" s="251">
        <f>(SUM(E2476:E2476)+F2476*E2476)</f>
        <v>0</v>
      </c>
    </row>
    <row r="2477" spans="4:7" ht="15.6" x14ac:dyDescent="0.3">
      <c r="D2477" s="215">
        <v>0.99862001076810436</v>
      </c>
      <c r="F2477" s="252">
        <v>0</v>
      </c>
      <c r="G2477" s="251">
        <f>(SUM(E2477:E2506))</f>
        <v>0</v>
      </c>
    </row>
    <row r="2478" spans="4:7" ht="15.6" x14ac:dyDescent="0.3">
      <c r="D2478" s="215">
        <v>0.99749039709697762</v>
      </c>
      <c r="F2478" s="250">
        <v>0</v>
      </c>
      <c r="G2478" s="251">
        <f>(SUM(E2478:E2507))</f>
        <v>0</v>
      </c>
    </row>
    <row r="2479" spans="4:7" ht="15.6" x14ac:dyDescent="0.3">
      <c r="D2479" s="215">
        <v>0.99617951940247806</v>
      </c>
      <c r="F2479" s="250">
        <v>0</v>
      </c>
      <c r="G2479" s="251">
        <f>(SUM(E2479:E2508))</f>
        <v>0</v>
      </c>
    </row>
    <row r="2480" spans="4:7" ht="15.6" x14ac:dyDescent="0.3">
      <c r="D2480" s="215">
        <v>0.9945115590580168</v>
      </c>
      <c r="F2480" s="250">
        <v>0</v>
      </c>
      <c r="G2480" s="251">
        <f>(SUM(E2480:E2509))</f>
        <v>0</v>
      </c>
    </row>
    <row r="2481" spans="4:7" ht="15.6" x14ac:dyDescent="0.3">
      <c r="D2481" s="215">
        <v>0.9924276674402831</v>
      </c>
      <c r="F2481" s="250">
        <v>0</v>
      </c>
      <c r="G2481" s="251">
        <f>(SUM(E2481:E2510))</f>
        <v>0</v>
      </c>
    </row>
    <row r="2482" spans="4:7" ht="15.6" x14ac:dyDescent="0.3">
      <c r="D2482" s="215">
        <v>0.98991482284947629</v>
      </c>
      <c r="F2482" s="250">
        <v>1</v>
      </c>
      <c r="G2482" s="251">
        <f>(SUM(E2482:E2510)+F2482*E2510)</f>
        <v>0</v>
      </c>
    </row>
    <row r="2483" spans="4:7" ht="15.6" x14ac:dyDescent="0.3">
      <c r="D2483" s="215">
        <v>0.98698491504542829</v>
      </c>
      <c r="F2483" s="250">
        <v>2</v>
      </c>
      <c r="G2483" s="251">
        <f>(SUM(E2483:E2510)+F2483*E2510)</f>
        <v>0</v>
      </c>
    </row>
    <row r="2484" spans="4:7" ht="15.6" x14ac:dyDescent="0.3">
      <c r="D2484" s="215">
        <v>0.9836580592602624</v>
      </c>
      <c r="F2484" s="250">
        <v>3</v>
      </c>
      <c r="G2484" s="251">
        <f>(SUM(E2484:E2510)+F2484*E2510)</f>
        <v>0</v>
      </c>
    </row>
    <row r="2485" spans="4:7" ht="15.6" x14ac:dyDescent="0.3">
      <c r="D2485" s="215">
        <v>0.97994951765612137</v>
      </c>
      <c r="F2485" s="250">
        <v>4</v>
      </c>
      <c r="G2485" s="251">
        <f>(SUM(E2485:E2510)+F2485*E2510)</f>
        <v>0</v>
      </c>
    </row>
    <row r="2486" spans="4:7" ht="15.6" x14ac:dyDescent="0.3">
      <c r="D2486" s="215">
        <v>0.97680788016747555</v>
      </c>
      <c r="F2486" s="250">
        <v>5</v>
      </c>
      <c r="G2486" s="251">
        <f>(SUM(E2486:E2510)+F2486*E2510)</f>
        <v>0</v>
      </c>
    </row>
    <row r="2487" spans="4:7" ht="15.6" x14ac:dyDescent="0.3">
      <c r="D2487" s="215">
        <v>0.97384932427542426</v>
      </c>
      <c r="F2487" s="250">
        <v>6</v>
      </c>
      <c r="G2487" s="251">
        <f>(SUM(E2487:E2510)+F2487*E2510)</f>
        <v>0</v>
      </c>
    </row>
    <row r="2488" spans="4:7" ht="15.6" x14ac:dyDescent="0.3">
      <c r="D2488" s="215">
        <v>0.97111565221068852</v>
      </c>
      <c r="F2488" s="250">
        <v>7</v>
      </c>
      <c r="G2488" s="251">
        <f>(SUM(E2488:E2510)+F2488*E2510)</f>
        <v>0</v>
      </c>
    </row>
    <row r="2489" spans="4:7" ht="15.6" x14ac:dyDescent="0.3">
      <c r="D2489" s="215">
        <v>0.96861595791676081</v>
      </c>
      <c r="F2489" s="250">
        <v>8</v>
      </c>
      <c r="G2489" s="251">
        <f>(SUM(E2489:E2510)+F2489*E2510)</f>
        <v>0</v>
      </c>
    </row>
    <row r="2490" spans="4:7" ht="15.6" x14ac:dyDescent="0.3">
      <c r="D2490" s="215">
        <v>0.966333870897508</v>
      </c>
      <c r="F2490" s="250">
        <v>9</v>
      </c>
      <c r="G2490" s="251">
        <f>(SUM(E2490:E2510)+F2490*E2510)</f>
        <v>0</v>
      </c>
    </row>
    <row r="2491" spans="4:7" ht="15.6" x14ac:dyDescent="0.3">
      <c r="D2491" s="215">
        <v>0.96426776752201471</v>
      </c>
      <c r="F2491" s="250">
        <v>10</v>
      </c>
      <c r="G2491" s="251">
        <f>(SUM(E2491:E2510)+F2491*E2510)</f>
        <v>0</v>
      </c>
    </row>
    <row r="2492" spans="4:7" ht="15.6" x14ac:dyDescent="0.3">
      <c r="D2492" s="215">
        <v>0.96240522528169137</v>
      </c>
      <c r="F2492" s="250">
        <v>11</v>
      </c>
      <c r="G2492" s="251">
        <f>(SUM(E2492:E2510)+F2492*E2510)</f>
        <v>0</v>
      </c>
    </row>
    <row r="2493" spans="4:7" ht="15.6" x14ac:dyDescent="0.3">
      <c r="D2493" s="215">
        <v>0.96072671837223544</v>
      </c>
      <c r="F2493" s="250">
        <v>12</v>
      </c>
      <c r="G2493" s="251">
        <f>(SUM(E2493:E2510)+F2493*E2510)</f>
        <v>0</v>
      </c>
    </row>
    <row r="2494" spans="4:7" ht="15.6" x14ac:dyDescent="0.3">
      <c r="D2494" s="215">
        <v>0.95922503675051385</v>
      </c>
      <c r="F2494" s="250">
        <v>13</v>
      </c>
      <c r="G2494" s="251">
        <f>(SUM(E2494:E2510)+F2494*E2510)</f>
        <v>0</v>
      </c>
    </row>
    <row r="2495" spans="4:7" ht="15.6" x14ac:dyDescent="0.3">
      <c r="D2495" s="215">
        <v>0.95789115136621394</v>
      </c>
      <c r="F2495" s="250">
        <v>14</v>
      </c>
      <c r="G2495" s="251">
        <f>(SUM(E2495:E2510)+F2495*E2510)</f>
        <v>0</v>
      </c>
    </row>
    <row r="2496" spans="4:7" ht="15.6" x14ac:dyDescent="0.3">
      <c r="D2496" s="215">
        <v>0.95671467116538045</v>
      </c>
      <c r="F2496" s="250">
        <v>15</v>
      </c>
      <c r="G2496" s="251">
        <f>(SUM(E2496:E2510)+F2496*E2510)</f>
        <v>0</v>
      </c>
    </row>
    <row r="2497" spans="4:7" ht="15.6" x14ac:dyDescent="0.3">
      <c r="D2497" s="215">
        <v>0.95568872419122264</v>
      </c>
      <c r="F2497" s="250">
        <v>16</v>
      </c>
      <c r="G2497" s="251">
        <f>(SUM(E2497:E2510)+F2497*E2510)</f>
        <v>0</v>
      </c>
    </row>
    <row r="2498" spans="4:7" ht="15.6" x14ac:dyDescent="0.3">
      <c r="D2498" s="215">
        <v>0.95480098074547992</v>
      </c>
      <c r="F2498" s="250">
        <v>17</v>
      </c>
      <c r="G2498" s="251">
        <f>(SUM(E2498:E2510)+F2498*E2510)</f>
        <v>0</v>
      </c>
    </row>
    <row r="2499" spans="4:7" ht="15.6" x14ac:dyDescent="0.3">
      <c r="D2499" s="215">
        <v>0.95404050033127363</v>
      </c>
      <c r="F2499" s="250">
        <v>18</v>
      </c>
      <c r="G2499" s="251">
        <f>(SUM(E2499:E2510)+F2499*E2510)</f>
        <v>0</v>
      </c>
    </row>
    <row r="2500" spans="4:7" ht="15.6" x14ac:dyDescent="0.3">
      <c r="D2500" s="215">
        <v>0.95339786846799068</v>
      </c>
      <c r="F2500" s="250">
        <v>19</v>
      </c>
      <c r="G2500" s="251">
        <f>(SUM(E2500:E2510)+F2500*E2510)</f>
        <v>0</v>
      </c>
    </row>
    <row r="2501" spans="4:7" ht="15.6" x14ac:dyDescent="0.3">
      <c r="D2501" s="215">
        <v>0.95285950702902233</v>
      </c>
      <c r="F2501" s="250">
        <v>20</v>
      </c>
      <c r="G2501" s="251">
        <f>(SUM(E2501:E2510)+F2501*E2510)</f>
        <v>0</v>
      </c>
    </row>
    <row r="2502" spans="4:7" ht="15.6" x14ac:dyDescent="0.3">
      <c r="D2502" s="215">
        <v>0.95241173601100459</v>
      </c>
      <c r="F2502" s="250">
        <v>21</v>
      </c>
      <c r="G2502" s="251">
        <f>(SUM(E2502:E2510)+F2502*E2510)</f>
        <v>0</v>
      </c>
    </row>
    <row r="2503" spans="4:7" ht="15.6" x14ac:dyDescent="0.3">
      <c r="D2503" s="215">
        <v>0.95204526203335038</v>
      </c>
      <c r="F2503" s="250">
        <v>22</v>
      </c>
      <c r="G2503" s="251">
        <f>(SUM(E2503:E2510)+F2503*E2510)</f>
        <v>0</v>
      </c>
    </row>
    <row r="2504" spans="4:7" ht="15.6" x14ac:dyDescent="0.3">
      <c r="D2504" s="215">
        <v>0.95174516522150598</v>
      </c>
      <c r="F2504" s="250">
        <v>23</v>
      </c>
      <c r="G2504" s="251">
        <f>(SUM(E2504:E2510)+F2504*E2510)</f>
        <v>0</v>
      </c>
    </row>
    <row r="2505" spans="4:7" ht="15.6" x14ac:dyDescent="0.3">
      <c r="D2505" s="215">
        <v>0.95150236362001206</v>
      </c>
      <c r="F2505" s="250">
        <v>24</v>
      </c>
      <c r="G2505" s="251">
        <f>(SUM(E2505:E2510)+F2505*E2510)</f>
        <v>0</v>
      </c>
    </row>
    <row r="2506" spans="4:7" ht="15.6" x14ac:dyDescent="0.3">
      <c r="D2506" s="215">
        <v>0.95130680901458908</v>
      </c>
      <c r="F2506" s="250">
        <v>25</v>
      </c>
      <c r="G2506" s="251">
        <f>(SUM(E2506:E2510)+F2506*E2510)</f>
        <v>0</v>
      </c>
    </row>
    <row r="2507" spans="4:7" ht="15.6" x14ac:dyDescent="0.3">
      <c r="D2507" s="215">
        <v>0.95115006111194045</v>
      </c>
      <c r="F2507" s="250">
        <v>26</v>
      </c>
      <c r="G2507" s="251">
        <f>(SUM(E2507:E2510)+F2507*E2510)</f>
        <v>0</v>
      </c>
    </row>
    <row r="2508" spans="4:7" ht="15.6" x14ac:dyDescent="0.3">
      <c r="D2508" s="215">
        <v>0.95102436301485194</v>
      </c>
      <c r="F2508" s="250">
        <v>27</v>
      </c>
      <c r="G2508" s="251">
        <f>(SUM(E2508:E2510)+F2508*E2510)</f>
        <v>0</v>
      </c>
    </row>
    <row r="2509" spans="4:7" ht="15.6" x14ac:dyDescent="0.3">
      <c r="D2509" s="215">
        <v>0.95092381169789431</v>
      </c>
      <c r="F2509" s="250">
        <v>28</v>
      </c>
      <c r="G2509" s="251">
        <f>(SUM(E2509:E2510)+F2509*E2510)</f>
        <v>0</v>
      </c>
    </row>
    <row r="2510" spans="4:7" ht="16.2" thickBot="1" x14ac:dyDescent="0.35">
      <c r="D2510" s="215">
        <v>0.95084256665478983</v>
      </c>
      <c r="F2510" s="264">
        <v>29</v>
      </c>
      <c r="G2510" s="265">
        <f>(SUM(E2510:E2510)+F2510*E2510)</f>
        <v>0</v>
      </c>
    </row>
  </sheetData>
  <sheetProtection algorithmName="SHA-512" hashValue="y8LVIX3Sr8g7UVolakH4FhwSrVLx8F++2NM1/xixbHsKpMeeq1MMdYRNbzkul4KOatV3XnUmkuTE8YPdg7DKqA==" saltValue="VEJsWODyLC4qBHd0x6CpoA==" spinCount="100000" sheet="1"/>
  <hyperlinks>
    <hyperlink ref="A25" r:id="rId1" tooltip="Link to EMFAC Database" xr:uid="{00000000-0004-0000-0500-000000000000}"/>
  </hyperlinks>
  <pageMargins left="0.7" right="0.7" top="0.75" bottom="0.75" header="0.3" footer="0.3"/>
  <pageSetup scale="67" orientation="portrait" verticalDpi="1200" r:id="rId2"/>
  <headerFooter>
    <oddFooter>&amp;LAugust 28, 2020&amp;CPage &amp;P of &amp;N&amp;R&amp;A</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2517"/>
  <sheetViews>
    <sheetView showGridLines="0" topLeftCell="A456" zoomScaleNormal="100" workbookViewId="0">
      <selection activeCell="E16" sqref="E16"/>
    </sheetView>
  </sheetViews>
  <sheetFormatPr defaultColWidth="9.109375" defaultRowHeight="13.8" x14ac:dyDescent="0.25"/>
  <cols>
    <col min="1" max="1" width="28.6640625" style="215" customWidth="1"/>
    <col min="2" max="2" width="12.44140625" style="220" customWidth="1"/>
    <col min="3" max="3" width="32.44140625" style="215" customWidth="1"/>
    <col min="4" max="4" width="16.88671875" style="215" customWidth="1"/>
    <col min="5" max="5" width="9.109375" style="215"/>
    <col min="6" max="6" width="16.88671875" style="215" bestFit="1" customWidth="1"/>
    <col min="7" max="8" width="9.109375" style="215"/>
    <col min="9" max="9" width="13.109375" style="215" customWidth="1"/>
    <col min="10" max="16384" width="9.109375" style="218"/>
  </cols>
  <sheetData>
    <row r="2" spans="1:9" ht="18" x14ac:dyDescent="0.35">
      <c r="B2" s="216"/>
      <c r="C2" s="216"/>
      <c r="D2" s="217" t="s">
        <v>0</v>
      </c>
      <c r="E2" s="216"/>
      <c r="F2" s="216"/>
      <c r="G2" s="216"/>
      <c r="H2" s="216"/>
      <c r="I2" s="216"/>
    </row>
    <row r="3" spans="1:9" ht="18" customHeight="1" x14ac:dyDescent="0.25">
      <c r="B3" s="219"/>
      <c r="C3" s="219"/>
      <c r="D3" s="220"/>
      <c r="E3" s="219"/>
      <c r="F3" s="219"/>
      <c r="G3" s="219"/>
      <c r="H3" s="219"/>
      <c r="I3" s="219"/>
    </row>
    <row r="4" spans="1:9" ht="15" customHeight="1" x14ac:dyDescent="0.35">
      <c r="B4" s="221"/>
      <c r="C4" s="221"/>
      <c r="D4" s="222" t="s">
        <v>13</v>
      </c>
      <c r="E4" s="221"/>
      <c r="F4" s="221"/>
      <c r="G4" s="221"/>
      <c r="H4" s="221"/>
      <c r="I4" s="221"/>
    </row>
    <row r="5" spans="1:9" ht="15" customHeight="1" x14ac:dyDescent="0.35">
      <c r="B5" s="223"/>
      <c r="C5" s="223"/>
      <c r="D5" s="224" t="s">
        <v>14</v>
      </c>
      <c r="E5" s="223"/>
      <c r="F5" s="223"/>
      <c r="G5" s="223"/>
      <c r="H5" s="223"/>
      <c r="I5" s="223"/>
    </row>
    <row r="6" spans="1:9" ht="18" customHeight="1" x14ac:dyDescent="0.25">
      <c r="B6" s="219"/>
      <c r="C6" s="219"/>
      <c r="D6" s="220"/>
      <c r="E6" s="219"/>
      <c r="F6" s="219"/>
      <c r="G6" s="219"/>
      <c r="H6" s="219"/>
      <c r="I6" s="219"/>
    </row>
    <row r="7" spans="1:9" ht="15" customHeight="1" x14ac:dyDescent="0.35">
      <c r="B7" s="223"/>
      <c r="C7" s="223"/>
      <c r="D7" s="224" t="s">
        <v>1</v>
      </c>
      <c r="E7" s="223"/>
      <c r="F7" s="223"/>
      <c r="G7" s="223"/>
      <c r="H7" s="223"/>
      <c r="I7" s="223"/>
    </row>
    <row r="11" spans="1:9" ht="15.6" x14ac:dyDescent="0.3">
      <c r="A11" s="225" t="s">
        <v>179</v>
      </c>
      <c r="B11" s="226"/>
      <c r="C11" s="226"/>
      <c r="D11" s="226"/>
      <c r="E11" s="226"/>
      <c r="F11" s="226"/>
      <c r="G11" s="226"/>
      <c r="H11" s="226"/>
      <c r="I11" s="227"/>
    </row>
    <row r="12" spans="1:9" ht="15.6" x14ac:dyDescent="0.3">
      <c r="A12" s="228" t="s">
        <v>180</v>
      </c>
      <c r="B12" s="228"/>
      <c r="C12" s="228"/>
      <c r="D12" s="228"/>
      <c r="E12" s="228"/>
      <c r="F12" s="228"/>
      <c r="G12" s="228"/>
      <c r="H12" s="228"/>
      <c r="I12" s="228"/>
    </row>
    <row r="13" spans="1:9" ht="15.6" x14ac:dyDescent="0.3">
      <c r="A13" s="229" t="s">
        <v>3058</v>
      </c>
      <c r="B13" s="230"/>
      <c r="C13" s="229"/>
      <c r="D13" s="229"/>
      <c r="E13" s="229"/>
      <c r="F13" s="229"/>
      <c r="G13" s="229"/>
      <c r="H13" s="229"/>
      <c r="I13" s="229"/>
    </row>
    <row r="14" spans="1:9" ht="15.6" x14ac:dyDescent="0.3">
      <c r="A14" s="229" t="s">
        <v>181</v>
      </c>
      <c r="B14" s="230"/>
      <c r="C14" s="229"/>
      <c r="D14" s="229"/>
      <c r="E14" s="229"/>
      <c r="F14" s="229"/>
      <c r="G14" s="229"/>
      <c r="H14" s="229"/>
      <c r="I14" s="229"/>
    </row>
    <row r="15" spans="1:9" ht="15.6" x14ac:dyDescent="0.3">
      <c r="A15" s="229" t="s">
        <v>182</v>
      </c>
      <c r="B15" s="230"/>
      <c r="C15" s="229"/>
      <c r="D15" s="229"/>
      <c r="E15" s="229"/>
      <c r="F15" s="229"/>
      <c r="G15" s="229"/>
      <c r="H15" s="229"/>
      <c r="I15" s="229"/>
    </row>
    <row r="16" spans="1:9" ht="15" customHeight="1" x14ac:dyDescent="0.25">
      <c r="A16" s="231" t="s">
        <v>3044</v>
      </c>
      <c r="B16" s="231"/>
      <c r="C16" s="231"/>
      <c r="D16" s="231"/>
      <c r="E16" s="231"/>
      <c r="F16" s="231"/>
      <c r="G16" s="231"/>
      <c r="H16" s="231"/>
      <c r="I16" s="231"/>
    </row>
    <row r="17" spans="1:9" ht="15.6" x14ac:dyDescent="0.25">
      <c r="A17" s="231" t="s">
        <v>3045</v>
      </c>
      <c r="B17" s="231"/>
      <c r="C17" s="231"/>
      <c r="D17" s="231"/>
      <c r="E17" s="231"/>
      <c r="F17" s="231"/>
      <c r="G17" s="231"/>
      <c r="H17" s="231"/>
      <c r="I17" s="231"/>
    </row>
    <row r="18" spans="1:9" ht="15.6" x14ac:dyDescent="0.3">
      <c r="A18" s="229" t="s">
        <v>183</v>
      </c>
      <c r="B18" s="230"/>
      <c r="C18" s="229"/>
      <c r="D18" s="229"/>
      <c r="E18" s="229"/>
      <c r="F18" s="229"/>
      <c r="G18" s="229"/>
      <c r="H18" s="229"/>
      <c r="I18" s="229"/>
    </row>
    <row r="19" spans="1:9" ht="15.6" x14ac:dyDescent="0.3">
      <c r="A19" s="229" t="s">
        <v>184</v>
      </c>
      <c r="B19" s="230"/>
      <c r="C19" s="229"/>
      <c r="D19" s="229"/>
      <c r="E19" s="229"/>
      <c r="F19" s="229"/>
      <c r="G19" s="229"/>
      <c r="H19" s="229"/>
      <c r="I19" s="229"/>
    </row>
    <row r="20" spans="1:9" ht="15.6" x14ac:dyDescent="0.3">
      <c r="A20" s="229" t="s">
        <v>185</v>
      </c>
      <c r="B20" s="230"/>
      <c r="C20" s="229"/>
      <c r="D20" s="229"/>
      <c r="E20" s="229"/>
      <c r="F20" s="229"/>
      <c r="G20" s="229"/>
      <c r="H20" s="229"/>
      <c r="I20" s="229"/>
    </row>
    <row r="21" spans="1:9" ht="15.6" x14ac:dyDescent="0.3">
      <c r="A21" s="229" t="s">
        <v>186</v>
      </c>
      <c r="B21" s="230"/>
      <c r="C21" s="229"/>
      <c r="D21" s="229"/>
      <c r="E21" s="229"/>
      <c r="F21" s="229"/>
      <c r="G21" s="229"/>
      <c r="H21" s="229"/>
      <c r="I21" s="229"/>
    </row>
    <row r="22" spans="1:9" ht="15.6" x14ac:dyDescent="0.3">
      <c r="A22" s="229" t="s">
        <v>187</v>
      </c>
      <c r="B22" s="230"/>
      <c r="C22" s="229"/>
      <c r="D22" s="229"/>
      <c r="E22" s="229"/>
      <c r="F22" s="229"/>
      <c r="G22" s="229"/>
      <c r="H22" s="229"/>
      <c r="I22" s="229"/>
    </row>
    <row r="23" spans="1:9" ht="15.6" x14ac:dyDescent="0.3">
      <c r="A23" s="229" t="s">
        <v>188</v>
      </c>
      <c r="B23" s="229"/>
      <c r="C23" s="229"/>
      <c r="D23" s="229"/>
      <c r="E23" s="229"/>
      <c r="F23" s="229"/>
      <c r="G23" s="229"/>
      <c r="H23" s="229"/>
      <c r="I23" s="229"/>
    </row>
    <row r="24" spans="1:9" ht="15.75" customHeight="1" x14ac:dyDescent="0.3">
      <c r="A24" s="231" t="s">
        <v>189</v>
      </c>
      <c r="B24" s="231"/>
      <c r="C24" s="231"/>
      <c r="D24" s="232"/>
      <c r="E24" s="232"/>
      <c r="F24" s="229"/>
      <c r="G24" s="229"/>
      <c r="H24" s="229"/>
    </row>
    <row r="25" spans="1:9" ht="15.6" x14ac:dyDescent="0.3">
      <c r="A25" s="214" t="s">
        <v>3057</v>
      </c>
      <c r="B25" s="230"/>
      <c r="C25" s="229"/>
      <c r="D25" s="232"/>
      <c r="E25" s="232"/>
      <c r="F25" s="229"/>
      <c r="G25" s="229"/>
      <c r="H25" s="229"/>
    </row>
    <row r="26" spans="1:9" ht="15.6" x14ac:dyDescent="0.3">
      <c r="A26" s="232"/>
      <c r="B26" s="230"/>
      <c r="C26" s="229"/>
      <c r="D26" s="232"/>
      <c r="E26" s="232"/>
      <c r="F26" s="229"/>
      <c r="G26" s="229"/>
      <c r="H26" s="229"/>
    </row>
    <row r="27" spans="1:9" ht="15" customHeight="1" x14ac:dyDescent="0.25">
      <c r="A27" s="233" t="s">
        <v>3046</v>
      </c>
      <c r="B27" s="234"/>
      <c r="C27" s="234"/>
      <c r="D27" s="234"/>
      <c r="E27" s="234"/>
      <c r="F27" s="234"/>
      <c r="G27" s="234"/>
      <c r="H27" s="234"/>
      <c r="I27" s="234"/>
    </row>
    <row r="28" spans="1:9" ht="15.6" x14ac:dyDescent="0.25">
      <c r="A28" s="234" t="s">
        <v>3059</v>
      </c>
      <c r="B28" s="234"/>
      <c r="C28" s="234"/>
      <c r="D28" s="234"/>
      <c r="E28" s="234"/>
      <c r="F28" s="234"/>
      <c r="G28" s="234"/>
      <c r="H28" s="234"/>
      <c r="I28" s="234"/>
    </row>
    <row r="29" spans="1:9" ht="18" x14ac:dyDescent="0.25">
      <c r="A29" s="234" t="s">
        <v>3060</v>
      </c>
      <c r="B29" s="234"/>
      <c r="C29" s="234"/>
      <c r="D29" s="234"/>
      <c r="E29" s="234"/>
      <c r="F29" s="234"/>
      <c r="G29" s="234"/>
      <c r="H29" s="234"/>
      <c r="I29" s="234"/>
    </row>
    <row r="30" spans="1:9" ht="15.6" x14ac:dyDescent="0.25">
      <c r="A30" s="234" t="s">
        <v>3047</v>
      </c>
      <c r="B30" s="234"/>
      <c r="C30" s="234"/>
      <c r="D30" s="234"/>
      <c r="E30" s="234"/>
      <c r="F30" s="234"/>
      <c r="G30" s="234"/>
      <c r="H30" s="234"/>
      <c r="I30" s="234"/>
    </row>
    <row r="31" spans="1:9" ht="15.6" x14ac:dyDescent="0.25">
      <c r="A31" s="234" t="s">
        <v>3048</v>
      </c>
      <c r="B31" s="234"/>
      <c r="C31" s="234"/>
      <c r="D31" s="234"/>
      <c r="E31" s="234"/>
      <c r="F31" s="234"/>
      <c r="G31" s="234"/>
      <c r="H31" s="234"/>
      <c r="I31" s="234"/>
    </row>
    <row r="32" spans="1:9" ht="18" x14ac:dyDescent="0.25">
      <c r="A32" s="234" t="s">
        <v>3061</v>
      </c>
      <c r="B32" s="234"/>
      <c r="C32" s="234"/>
      <c r="D32" s="234"/>
      <c r="E32" s="234"/>
      <c r="F32" s="234"/>
      <c r="G32" s="234"/>
      <c r="H32" s="234"/>
      <c r="I32" s="234"/>
    </row>
    <row r="33" spans="1:9" ht="15.6" x14ac:dyDescent="0.25">
      <c r="A33" s="234"/>
      <c r="B33" s="234"/>
      <c r="C33" s="234"/>
      <c r="D33" s="234"/>
      <c r="E33" s="234"/>
      <c r="F33" s="234"/>
      <c r="G33" s="234"/>
      <c r="H33" s="234"/>
      <c r="I33" s="234"/>
    </row>
    <row r="34" spans="1:9" ht="16.2" thickBot="1" x14ac:dyDescent="0.3">
      <c r="A34" s="235"/>
      <c r="B34" s="235"/>
      <c r="C34" s="235"/>
      <c r="D34" s="235"/>
      <c r="E34" s="235"/>
      <c r="F34" s="235"/>
      <c r="G34" s="235"/>
      <c r="H34" s="235"/>
      <c r="I34" s="235"/>
    </row>
    <row r="35" spans="1:9" ht="49.8" thickBot="1" x14ac:dyDescent="0.35">
      <c r="A35" s="236" t="s">
        <v>142</v>
      </c>
      <c r="B35" s="237" t="s">
        <v>190</v>
      </c>
      <c r="C35" s="238" t="s">
        <v>191</v>
      </c>
      <c r="D35" s="239" t="s">
        <v>3062</v>
      </c>
      <c r="E35" s="240" t="s">
        <v>2189</v>
      </c>
      <c r="F35" s="241" t="s">
        <v>3063</v>
      </c>
      <c r="G35" s="229"/>
      <c r="H35" s="229"/>
    </row>
    <row r="36" spans="1:9" ht="15.6" x14ac:dyDescent="0.3">
      <c r="A36" s="242" t="s">
        <v>84</v>
      </c>
      <c r="B36" s="243">
        <v>2017</v>
      </c>
      <c r="C36" s="243" t="s">
        <v>194</v>
      </c>
      <c r="D36" s="244">
        <v>467.03030045186233</v>
      </c>
      <c r="E36" s="245">
        <v>0</v>
      </c>
      <c r="F36" s="246">
        <f>(SUM(D36:D65))/1000000</f>
        <v>1.0881454519147888E-2</v>
      </c>
      <c r="G36" s="229"/>
      <c r="H36" s="229"/>
    </row>
    <row r="37" spans="1:9" ht="15.6" x14ac:dyDescent="0.3">
      <c r="A37" s="247" t="s">
        <v>84</v>
      </c>
      <c r="B37" s="248">
        <v>2018</v>
      </c>
      <c r="C37" s="248" t="s">
        <v>195</v>
      </c>
      <c r="D37" s="249">
        <v>455.62736140406508</v>
      </c>
      <c r="E37" s="250">
        <v>0</v>
      </c>
      <c r="F37" s="251">
        <f>(SUM(D37:D66))/1000000</f>
        <v>1.0736487143158242E-2</v>
      </c>
      <c r="G37" s="229"/>
      <c r="H37" s="229"/>
    </row>
    <row r="38" spans="1:9" ht="15.6" x14ac:dyDescent="0.3">
      <c r="A38" s="247" t="s">
        <v>84</v>
      </c>
      <c r="B38" s="248">
        <v>2019</v>
      </c>
      <c r="C38" s="248" t="s">
        <v>196</v>
      </c>
      <c r="D38" s="249">
        <v>443.84227907620419</v>
      </c>
      <c r="E38" s="250">
        <v>0</v>
      </c>
      <c r="F38" s="251">
        <f>(SUM(D38:D67))/1000000</f>
        <v>1.060271956194353E-2</v>
      </c>
      <c r="G38" s="229"/>
      <c r="H38" s="229"/>
    </row>
    <row r="39" spans="1:9" ht="15.6" x14ac:dyDescent="0.3">
      <c r="A39" s="247" t="s">
        <v>84</v>
      </c>
      <c r="B39" s="248">
        <v>2020</v>
      </c>
      <c r="C39" s="248" t="s">
        <v>197</v>
      </c>
      <c r="D39" s="249">
        <v>431.77205542285469</v>
      </c>
      <c r="E39" s="250">
        <v>0</v>
      </c>
      <c r="F39" s="251">
        <f>(SUM(D39:D68))/1000000</f>
        <v>1.0480598811708734E-2</v>
      </c>
      <c r="G39" s="229"/>
      <c r="H39" s="229"/>
    </row>
    <row r="40" spans="1:9" ht="15.6" x14ac:dyDescent="0.3">
      <c r="A40" s="247" t="s">
        <v>84</v>
      </c>
      <c r="B40" s="248">
        <v>2021</v>
      </c>
      <c r="C40" s="248" t="s">
        <v>198</v>
      </c>
      <c r="D40" s="249">
        <v>420.45634923296456</v>
      </c>
      <c r="E40" s="250">
        <v>0</v>
      </c>
      <c r="F40" s="251">
        <f>(SUM(D40:D69))/1000000</f>
        <v>1.0370438676255039E-2</v>
      </c>
      <c r="G40" s="229"/>
      <c r="H40" s="229"/>
    </row>
    <row r="41" spans="1:9" ht="15.6" x14ac:dyDescent="0.3">
      <c r="A41" s="247" t="s">
        <v>84</v>
      </c>
      <c r="B41" s="248">
        <v>2022</v>
      </c>
      <c r="C41" s="248" t="s">
        <v>199</v>
      </c>
      <c r="D41" s="249">
        <v>409.98918106468506</v>
      </c>
      <c r="E41" s="250">
        <v>1</v>
      </c>
      <c r="F41" s="251">
        <f>(SUM(D41:D69)+E41*D69)/1000000</f>
        <v>1.0271594246991235E-2</v>
      </c>
      <c r="G41" s="229"/>
      <c r="H41" s="229"/>
    </row>
    <row r="42" spans="1:9" ht="15.6" x14ac:dyDescent="0.3">
      <c r="A42" s="247" t="s">
        <v>84</v>
      </c>
      <c r="B42" s="248">
        <v>2023</v>
      </c>
      <c r="C42" s="248" t="s">
        <v>200</v>
      </c>
      <c r="D42" s="249">
        <v>400.19385247267161</v>
      </c>
      <c r="E42" s="250">
        <v>2</v>
      </c>
      <c r="F42" s="251">
        <f>(SUM(D42:D69)+E42*D69)/1000000</f>
        <v>1.0183216985895711E-2</v>
      </c>
      <c r="G42" s="229"/>
      <c r="H42" s="229"/>
    </row>
    <row r="43" spans="1:9" ht="15.6" x14ac:dyDescent="0.3">
      <c r="A43" s="247" t="s">
        <v>84</v>
      </c>
      <c r="B43" s="248">
        <v>2024</v>
      </c>
      <c r="C43" s="248" t="s">
        <v>201</v>
      </c>
      <c r="D43" s="249">
        <v>391.10901518640293</v>
      </c>
      <c r="E43" s="250">
        <v>3</v>
      </c>
      <c r="F43" s="251">
        <f>(SUM(D43:D69)+E43*D69)/1000000</f>
        <v>1.0104635053392199E-2</v>
      </c>
      <c r="G43" s="229"/>
      <c r="H43" s="229"/>
    </row>
    <row r="44" spans="1:9" ht="15.6" x14ac:dyDescent="0.3">
      <c r="A44" s="247" t="s">
        <v>84</v>
      </c>
      <c r="B44" s="248">
        <v>2025</v>
      </c>
      <c r="C44" s="248" t="s">
        <v>202</v>
      </c>
      <c r="D44" s="249">
        <v>382.70010337466721</v>
      </c>
      <c r="E44" s="250">
        <v>4</v>
      </c>
      <c r="F44" s="251">
        <f>(SUM(D44:D69)+E44*D69)/1000000</f>
        <v>1.0035137958174957E-2</v>
      </c>
      <c r="G44" s="229"/>
      <c r="H44" s="229"/>
    </row>
    <row r="45" spans="1:9" ht="15.6" x14ac:dyDescent="0.3">
      <c r="A45" s="247" t="s">
        <v>84</v>
      </c>
      <c r="B45" s="248">
        <v>2026</v>
      </c>
      <c r="C45" s="248" t="s">
        <v>203</v>
      </c>
      <c r="D45" s="249">
        <v>374.62765569833414</v>
      </c>
      <c r="E45" s="250">
        <v>5</v>
      </c>
      <c r="F45" s="251">
        <f>(SUM(D45:D69)+E45*D69)/1000000</f>
        <v>9.9740497747694504E-3</v>
      </c>
      <c r="G45" s="229"/>
      <c r="H45" s="229"/>
    </row>
    <row r="46" spans="1:9" ht="15.6" x14ac:dyDescent="0.3">
      <c r="A46" s="247" t="s">
        <v>84</v>
      </c>
      <c r="B46" s="248">
        <v>2027</v>
      </c>
      <c r="C46" s="248" t="s">
        <v>204</v>
      </c>
      <c r="D46" s="249">
        <v>367.26392368393005</v>
      </c>
      <c r="E46" s="250">
        <v>6</v>
      </c>
      <c r="F46" s="251">
        <f>(SUM(D46:D69)+E46*D69)/1000000</f>
        <v>9.9210340390402767E-3</v>
      </c>
      <c r="G46" s="229"/>
      <c r="H46" s="229"/>
    </row>
    <row r="47" spans="1:9" ht="15.6" x14ac:dyDescent="0.3">
      <c r="A47" s="247" t="s">
        <v>84</v>
      </c>
      <c r="B47" s="248">
        <v>2028</v>
      </c>
      <c r="C47" s="248" t="s">
        <v>205</v>
      </c>
      <c r="D47" s="249">
        <v>360.72531865592924</v>
      </c>
      <c r="E47" s="250">
        <v>7</v>
      </c>
      <c r="F47" s="251">
        <f>(SUM(D47:D69)+E47*D69)/1000000</f>
        <v>9.8753820353255067E-3</v>
      </c>
      <c r="G47" s="229"/>
      <c r="H47" s="229"/>
    </row>
    <row r="48" spans="1:9" ht="15.6" x14ac:dyDescent="0.3">
      <c r="A48" s="247" t="s">
        <v>84</v>
      </c>
      <c r="B48" s="248">
        <v>2029</v>
      </c>
      <c r="C48" s="248" t="s">
        <v>206</v>
      </c>
      <c r="D48" s="249">
        <v>354.8980321317552</v>
      </c>
      <c r="E48" s="250">
        <v>8</v>
      </c>
      <c r="F48" s="251">
        <f>(SUM(D48:D69)+E48*D69)/1000000</f>
        <v>9.8362686366387387E-3</v>
      </c>
      <c r="G48" s="229"/>
      <c r="H48" s="229"/>
    </row>
    <row r="49" spans="1:8" ht="15.6" x14ac:dyDescent="0.3">
      <c r="A49" s="247" t="s">
        <v>84</v>
      </c>
      <c r="B49" s="248">
        <v>2030</v>
      </c>
      <c r="C49" s="248" t="s">
        <v>207</v>
      </c>
      <c r="D49" s="249">
        <v>349.82884087159664</v>
      </c>
      <c r="E49" s="250">
        <v>9</v>
      </c>
      <c r="F49" s="251">
        <f>(SUM(D49:D69)+E49*D69)/1000000</f>
        <v>9.8029825244761431E-3</v>
      </c>
      <c r="G49" s="229"/>
      <c r="H49" s="229"/>
    </row>
    <row r="50" spans="1:8" ht="15.6" x14ac:dyDescent="0.3">
      <c r="A50" s="247" t="s">
        <v>84</v>
      </c>
      <c r="B50" s="248">
        <v>2031</v>
      </c>
      <c r="C50" s="248" t="s">
        <v>208</v>
      </c>
      <c r="D50" s="249">
        <v>345.35609839723986</v>
      </c>
      <c r="E50" s="250">
        <v>10</v>
      </c>
      <c r="F50" s="251">
        <f>(SUM(D50:D69)+E50*D69)/1000000</f>
        <v>9.7747656035737079E-3</v>
      </c>
      <c r="G50" s="229"/>
      <c r="H50" s="229"/>
    </row>
    <row r="51" spans="1:8" ht="15.6" x14ac:dyDescent="0.3">
      <c r="A51" s="247" t="s">
        <v>84</v>
      </c>
      <c r="B51" s="248">
        <v>2032</v>
      </c>
      <c r="C51" s="248" t="s">
        <v>209</v>
      </c>
      <c r="D51" s="249">
        <v>341.47555324886736</v>
      </c>
      <c r="E51" s="250">
        <v>11</v>
      </c>
      <c r="F51" s="251">
        <f>(SUM(D51:D69)+E51*D69)/1000000</f>
        <v>9.7510214251456274E-3</v>
      </c>
      <c r="G51" s="229"/>
      <c r="H51" s="229"/>
    </row>
    <row r="52" spans="1:8" ht="15.6" x14ac:dyDescent="0.3">
      <c r="A52" s="247" t="s">
        <v>84</v>
      </c>
      <c r="B52" s="248">
        <v>2033</v>
      </c>
      <c r="C52" s="248" t="s">
        <v>210</v>
      </c>
      <c r="D52" s="249">
        <v>338.11716297382759</v>
      </c>
      <c r="E52" s="250">
        <v>12</v>
      </c>
      <c r="F52" s="251">
        <f>(SUM(D52:D69)+E52*D69)/1000000</f>
        <v>9.7311577918659208E-3</v>
      </c>
      <c r="G52" s="229"/>
      <c r="H52" s="229"/>
    </row>
    <row r="53" spans="1:8" ht="15.6" x14ac:dyDescent="0.3">
      <c r="A53" s="247" t="s">
        <v>84</v>
      </c>
      <c r="B53" s="248">
        <v>2034</v>
      </c>
      <c r="C53" s="248" t="s">
        <v>211</v>
      </c>
      <c r="D53" s="249">
        <v>335.22381286028377</v>
      </c>
      <c r="E53" s="250">
        <v>13</v>
      </c>
      <c r="F53" s="251">
        <f>(SUM(D53:D69)+E53*D69)/1000000</f>
        <v>9.7146525488612558E-3</v>
      </c>
      <c r="G53" s="229"/>
      <c r="H53" s="229"/>
    </row>
    <row r="54" spans="1:8" ht="15.6" x14ac:dyDescent="0.3">
      <c r="A54" s="247" t="s">
        <v>84</v>
      </c>
      <c r="B54" s="248">
        <v>2035</v>
      </c>
      <c r="C54" s="248" t="s">
        <v>212</v>
      </c>
      <c r="D54" s="249">
        <v>332.78603053463587</v>
      </c>
      <c r="E54" s="250">
        <v>14</v>
      </c>
      <c r="F54" s="251">
        <f>(SUM(D54:D69)+E54*D69)/1000000</f>
        <v>9.7010406559701334E-3</v>
      </c>
      <c r="G54" s="229"/>
      <c r="H54" s="229"/>
    </row>
    <row r="55" spans="1:8" ht="15.6" x14ac:dyDescent="0.3">
      <c r="A55" s="247" t="s">
        <v>84</v>
      </c>
      <c r="B55" s="248">
        <v>2036</v>
      </c>
      <c r="C55" s="248" t="s">
        <v>213</v>
      </c>
      <c r="D55" s="249">
        <v>330.70017201902107</v>
      </c>
      <c r="E55" s="250">
        <v>15</v>
      </c>
      <c r="F55" s="251">
        <f>(SUM(D55:D69)+E55*D69)/1000000</f>
        <v>9.6898665454046573E-3</v>
      </c>
      <c r="G55" s="229"/>
      <c r="H55" s="229"/>
    </row>
    <row r="56" spans="1:8" ht="15.6" x14ac:dyDescent="0.3">
      <c r="A56" s="247" t="s">
        <v>84</v>
      </c>
      <c r="B56" s="248">
        <v>2037</v>
      </c>
      <c r="C56" s="248" t="s">
        <v>214</v>
      </c>
      <c r="D56" s="249">
        <v>328.95823878530001</v>
      </c>
      <c r="E56" s="250">
        <v>16</v>
      </c>
      <c r="F56" s="251">
        <f>(SUM(D56:D69)+E56*D69)/1000000</f>
        <v>9.6807782933547963E-3</v>
      </c>
      <c r="G56" s="229"/>
      <c r="H56" s="229"/>
    </row>
    <row r="57" spans="1:8" ht="15.6" x14ac:dyDescent="0.3">
      <c r="A57" s="247" t="s">
        <v>84</v>
      </c>
      <c r="B57" s="248">
        <v>2038</v>
      </c>
      <c r="C57" s="248" t="s">
        <v>215</v>
      </c>
      <c r="D57" s="249">
        <v>327.51480795906321</v>
      </c>
      <c r="E57" s="250">
        <v>17</v>
      </c>
      <c r="F57" s="251">
        <f>(SUM(D57:D69)+E57*D69)/1000000</f>
        <v>9.6734319745386561E-3</v>
      </c>
      <c r="G57" s="229"/>
      <c r="H57" s="229"/>
    </row>
    <row r="58" spans="1:8" ht="15.6" x14ac:dyDescent="0.3">
      <c r="A58" s="247" t="s">
        <v>84</v>
      </c>
      <c r="B58" s="248">
        <v>2039</v>
      </c>
      <c r="C58" s="248" t="s">
        <v>216</v>
      </c>
      <c r="D58" s="249">
        <v>326.31412205812825</v>
      </c>
      <c r="E58" s="250">
        <v>18</v>
      </c>
      <c r="F58" s="251">
        <f>(SUM(D58:D69)+E58*D69)/1000000</f>
        <v>9.6675290865487554E-3</v>
      </c>
      <c r="G58" s="229"/>
      <c r="H58" s="229"/>
    </row>
    <row r="59" spans="1:8" ht="15.6" x14ac:dyDescent="0.3">
      <c r="A59" s="247" t="s">
        <v>84</v>
      </c>
      <c r="B59" s="248">
        <v>2040</v>
      </c>
      <c r="C59" s="248" t="s">
        <v>217</v>
      </c>
      <c r="D59" s="249">
        <v>325.3323666442239</v>
      </c>
      <c r="E59" s="250">
        <v>19</v>
      </c>
      <c r="F59" s="251">
        <f>(SUM(D59:D69)+E59*D69)/1000000</f>
        <v>9.6628268844597878E-3</v>
      </c>
      <c r="G59" s="229"/>
      <c r="H59" s="229"/>
    </row>
    <row r="60" spans="1:8" ht="15.6" x14ac:dyDescent="0.3">
      <c r="A60" s="247" t="s">
        <v>84</v>
      </c>
      <c r="B60" s="248">
        <v>2041</v>
      </c>
      <c r="C60" s="248" t="s">
        <v>218</v>
      </c>
      <c r="D60" s="249">
        <v>324.53981976957107</v>
      </c>
      <c r="E60" s="250">
        <v>20</v>
      </c>
      <c r="F60" s="251">
        <f>(SUM(D60:D69)+E60*D69)/1000000</f>
        <v>9.6591064377847258E-3</v>
      </c>
      <c r="G60" s="229"/>
      <c r="H60" s="229"/>
    </row>
    <row r="61" spans="1:8" ht="15.6" x14ac:dyDescent="0.3">
      <c r="A61" s="247" t="s">
        <v>84</v>
      </c>
      <c r="B61" s="248">
        <v>2042</v>
      </c>
      <c r="C61" s="248" t="s">
        <v>219</v>
      </c>
      <c r="D61" s="249">
        <v>323.90334646185249</v>
      </c>
      <c r="E61" s="250">
        <v>21</v>
      </c>
      <c r="F61" s="251">
        <f>(SUM(D61:D69)+E61*D69)/1000000</f>
        <v>9.656178537984313E-3</v>
      </c>
      <c r="G61" s="229"/>
      <c r="H61" s="229"/>
    </row>
    <row r="62" spans="1:8" ht="15.6" x14ac:dyDescent="0.3">
      <c r="A62" s="247" t="s">
        <v>84</v>
      </c>
      <c r="B62" s="248">
        <v>2043</v>
      </c>
      <c r="C62" s="248" t="s">
        <v>220</v>
      </c>
      <c r="D62" s="249">
        <v>323.3638555101918</v>
      </c>
      <c r="E62" s="250">
        <v>22</v>
      </c>
      <c r="F62" s="251">
        <f>(SUM(D62:D69)+E62*D69)/1000000</f>
        <v>9.6538871114916214E-3</v>
      </c>
      <c r="G62" s="229"/>
      <c r="H62" s="229"/>
    </row>
    <row r="63" spans="1:8" ht="15.6" x14ac:dyDescent="0.3">
      <c r="A63" s="247" t="s">
        <v>84</v>
      </c>
      <c r="B63" s="248">
        <v>2044</v>
      </c>
      <c r="C63" s="248" t="s">
        <v>221</v>
      </c>
      <c r="D63" s="249">
        <v>322.93688502840712</v>
      </c>
      <c r="E63" s="250">
        <v>23</v>
      </c>
      <c r="F63" s="251">
        <f>(SUM(D63:D69)+E63*D69)/1000000</f>
        <v>9.6521351759505901E-3</v>
      </c>
      <c r="G63" s="229"/>
      <c r="H63" s="229"/>
    </row>
    <row r="64" spans="1:8" ht="15.6" x14ac:dyDescent="0.3">
      <c r="A64" s="247" t="s">
        <v>84</v>
      </c>
      <c r="B64" s="248">
        <v>2045</v>
      </c>
      <c r="C64" s="248" t="s">
        <v>222</v>
      </c>
      <c r="D64" s="249">
        <v>322.58065976577916</v>
      </c>
      <c r="E64" s="250">
        <v>24</v>
      </c>
      <c r="F64" s="251">
        <f>(SUM(D64:D69)+E64*D69)/1000000</f>
        <v>9.6508102108913453E-3</v>
      </c>
      <c r="G64" s="229"/>
      <c r="H64" s="229"/>
    </row>
    <row r="65" spans="1:8" ht="15.6" x14ac:dyDescent="0.3">
      <c r="A65" s="247" t="s">
        <v>84</v>
      </c>
      <c r="B65" s="248">
        <v>2046</v>
      </c>
      <c r="C65" s="248" t="s">
        <v>223</v>
      </c>
      <c r="D65" s="249">
        <v>322.28731840357381</v>
      </c>
      <c r="E65" s="250">
        <v>25</v>
      </c>
      <c r="F65" s="251">
        <f>(SUM(D65:D69)+E65*D69)/1000000</f>
        <v>9.649841471094725E-3</v>
      </c>
      <c r="G65" s="229"/>
      <c r="H65" s="229"/>
    </row>
    <row r="66" spans="1:8" ht="15.6" x14ac:dyDescent="0.3">
      <c r="A66" s="247" t="s">
        <v>84</v>
      </c>
      <c r="B66" s="248">
        <v>2047</v>
      </c>
      <c r="C66" s="248" t="s">
        <v>224</v>
      </c>
      <c r="D66" s="249">
        <v>322.06292446221346</v>
      </c>
      <c r="E66" s="250">
        <v>26</v>
      </c>
      <c r="F66" s="251">
        <f>(SUM(D66:D69)+E66*D69)/1000000</f>
        <v>9.6491660726603125E-3</v>
      </c>
      <c r="G66" s="229"/>
      <c r="H66" s="229"/>
    </row>
    <row r="67" spans="1:8" ht="15.6" x14ac:dyDescent="0.3">
      <c r="A67" s="247" t="s">
        <v>84</v>
      </c>
      <c r="B67" s="248">
        <v>2048</v>
      </c>
      <c r="C67" s="248" t="s">
        <v>225</v>
      </c>
      <c r="D67" s="249">
        <v>321.85978018935384</v>
      </c>
      <c r="E67" s="250">
        <v>27</v>
      </c>
      <c r="F67" s="251">
        <f>(SUM(D67:D69)+E67*D69)/1000000</f>
        <v>9.6487150681672604E-3</v>
      </c>
      <c r="G67" s="229"/>
      <c r="H67" s="229"/>
    </row>
    <row r="68" spans="1:8" ht="15.6" x14ac:dyDescent="0.3">
      <c r="A68" s="247" t="s">
        <v>84</v>
      </c>
      <c r="B68" s="248">
        <v>2049</v>
      </c>
      <c r="C68" s="248" t="s">
        <v>226</v>
      </c>
      <c r="D68" s="249">
        <v>321.7215288414086</v>
      </c>
      <c r="E68" s="250">
        <v>28</v>
      </c>
      <c r="F68" s="251">
        <f>(SUM(D68:D69)+E68*D69)/1000000</f>
        <v>9.6484672079470649E-3</v>
      </c>
      <c r="G68" s="229"/>
      <c r="H68" s="229"/>
    </row>
    <row r="69" spans="1:8" ht="15.6" x14ac:dyDescent="0.3">
      <c r="A69" s="247" t="s">
        <v>84</v>
      </c>
      <c r="B69" s="248">
        <v>2050</v>
      </c>
      <c r="C69" s="248" t="s">
        <v>227</v>
      </c>
      <c r="D69" s="249">
        <v>321.61191996916062</v>
      </c>
      <c r="E69" s="250">
        <v>29</v>
      </c>
      <c r="F69" s="251">
        <f>(SUM(D69:D69)+E69*D69)/1000000</f>
        <v>9.6483575990748173E-3</v>
      </c>
      <c r="G69" s="229"/>
      <c r="H69" s="229"/>
    </row>
    <row r="70" spans="1:8" ht="15.6" x14ac:dyDescent="0.3">
      <c r="A70" s="247" t="s">
        <v>85</v>
      </c>
      <c r="B70" s="248">
        <v>2017</v>
      </c>
      <c r="C70" s="248" t="s">
        <v>228</v>
      </c>
      <c r="D70" s="249">
        <v>466.01502823131887</v>
      </c>
      <c r="E70" s="252">
        <v>0</v>
      </c>
      <c r="F70" s="251">
        <f>(SUM(D70:D99))/1000000</f>
        <v>1.0708583512443741E-2</v>
      </c>
      <c r="G70" s="229"/>
      <c r="H70" s="229"/>
    </row>
    <row r="71" spans="1:8" ht="15.6" x14ac:dyDescent="0.3">
      <c r="A71" s="247" t="s">
        <v>85</v>
      </c>
      <c r="B71" s="248">
        <v>2018</v>
      </c>
      <c r="C71" s="248" t="s">
        <v>229</v>
      </c>
      <c r="D71" s="249">
        <v>453.82414004936891</v>
      </c>
      <c r="E71" s="250">
        <v>0</v>
      </c>
      <c r="F71" s="251">
        <f>(SUM(D71:D100))/1000000</f>
        <v>1.055684741604683E-2</v>
      </c>
      <c r="G71" s="229"/>
      <c r="H71" s="229"/>
    </row>
    <row r="72" spans="1:8" ht="15.6" x14ac:dyDescent="0.3">
      <c r="A72" s="247" t="s">
        <v>85</v>
      </c>
      <c r="B72" s="248">
        <v>2019</v>
      </c>
      <c r="C72" s="248" t="s">
        <v>230</v>
      </c>
      <c r="D72" s="249">
        <v>441.37401730966491</v>
      </c>
      <c r="E72" s="250">
        <v>0</v>
      </c>
      <c r="F72" s="251">
        <f>(SUM(D72:D101))/1000000</f>
        <v>1.0417110665736175E-2</v>
      </c>
      <c r="G72" s="229"/>
      <c r="H72" s="229"/>
    </row>
    <row r="73" spans="1:8" ht="15.6" x14ac:dyDescent="0.3">
      <c r="A73" s="247" t="s">
        <v>85</v>
      </c>
      <c r="B73" s="248">
        <v>2020</v>
      </c>
      <c r="C73" s="248" t="s">
        <v>231</v>
      </c>
      <c r="D73" s="249">
        <v>428.61746901591988</v>
      </c>
      <c r="E73" s="250">
        <v>0</v>
      </c>
      <c r="F73" s="251">
        <f>(SUM(D73:D102))/1000000</f>
        <v>1.0289645472969041E-2</v>
      </c>
      <c r="G73" s="229"/>
      <c r="H73" s="229"/>
    </row>
    <row r="74" spans="1:8" ht="15.6" x14ac:dyDescent="0.3">
      <c r="A74" s="247" t="s">
        <v>85</v>
      </c>
      <c r="B74" s="248">
        <v>2021</v>
      </c>
      <c r="C74" s="248" t="s">
        <v>232</v>
      </c>
      <c r="D74" s="249">
        <v>416.67107755521397</v>
      </c>
      <c r="E74" s="250">
        <v>0</v>
      </c>
      <c r="F74" s="251">
        <f>(SUM(D74:D103))/1000000</f>
        <v>1.0174832438938998E-2</v>
      </c>
      <c r="G74" s="229"/>
      <c r="H74" s="229"/>
    </row>
    <row r="75" spans="1:8" ht="15.6" x14ac:dyDescent="0.3">
      <c r="A75" s="247" t="s">
        <v>85</v>
      </c>
      <c r="B75" s="248">
        <v>2022</v>
      </c>
      <c r="C75" s="248" t="s">
        <v>233</v>
      </c>
      <c r="D75" s="249">
        <v>405.62751813049726</v>
      </c>
      <c r="E75" s="250">
        <v>1</v>
      </c>
      <c r="F75" s="251">
        <f>(SUM(D75:D103)+E75*D103)/1000000</f>
        <v>1.0071965796369663E-2</v>
      </c>
      <c r="G75" s="229"/>
      <c r="H75" s="229"/>
    </row>
    <row r="76" spans="1:8" ht="15.6" x14ac:dyDescent="0.3">
      <c r="A76" s="247" t="s">
        <v>85</v>
      </c>
      <c r="B76" s="248">
        <v>2023</v>
      </c>
      <c r="C76" s="248" t="s">
        <v>234</v>
      </c>
      <c r="D76" s="249">
        <v>395.36672953613555</v>
      </c>
      <c r="E76" s="250">
        <v>2</v>
      </c>
      <c r="F76" s="251">
        <f>(SUM(D76:D103)+E76*D103)/1000000</f>
        <v>9.9801427132250407E-3</v>
      </c>
      <c r="G76" s="229"/>
      <c r="H76" s="229"/>
    </row>
    <row r="77" spans="1:8" ht="15.6" x14ac:dyDescent="0.3">
      <c r="A77" s="247" t="s">
        <v>85</v>
      </c>
      <c r="B77" s="248">
        <v>2024</v>
      </c>
      <c r="C77" s="248" t="s">
        <v>235</v>
      </c>
      <c r="D77" s="249">
        <v>385.99525731294796</v>
      </c>
      <c r="E77" s="250">
        <v>3</v>
      </c>
      <c r="F77" s="251">
        <f>(SUM(D77:D103)+E77*D103)/1000000</f>
        <v>9.8985804186747812E-3</v>
      </c>
      <c r="G77" s="229"/>
      <c r="H77" s="229"/>
    </row>
    <row r="78" spans="1:8" ht="15.6" x14ac:dyDescent="0.3">
      <c r="A78" s="247" t="s">
        <v>85</v>
      </c>
      <c r="B78" s="248">
        <v>2025</v>
      </c>
      <c r="C78" s="248" t="s">
        <v>236</v>
      </c>
      <c r="D78" s="249">
        <v>377.35488085731583</v>
      </c>
      <c r="E78" s="250">
        <v>4</v>
      </c>
      <c r="F78" s="251">
        <f>(SUM(D78:D103)+E78*D103)/1000000</f>
        <v>9.8263895963477156E-3</v>
      </c>
      <c r="G78" s="229"/>
      <c r="H78" s="229"/>
    </row>
    <row r="79" spans="1:8" ht="15.6" x14ac:dyDescent="0.3">
      <c r="A79" s="247" t="s">
        <v>85</v>
      </c>
      <c r="B79" s="248">
        <v>2026</v>
      </c>
      <c r="C79" s="248" t="s">
        <v>237</v>
      </c>
      <c r="D79" s="249">
        <v>369.0964850126951</v>
      </c>
      <c r="E79" s="250">
        <v>5</v>
      </c>
      <c r="F79" s="251">
        <f>(SUM(D79:D103)+E79*D103)/1000000</f>
        <v>9.7628391504762761E-3</v>
      </c>
      <c r="G79" s="229"/>
      <c r="H79" s="229"/>
    </row>
    <row r="80" spans="1:8" ht="15.6" x14ac:dyDescent="0.3">
      <c r="A80" s="247" t="s">
        <v>85</v>
      </c>
      <c r="B80" s="248">
        <v>2027</v>
      </c>
      <c r="C80" s="248" t="s">
        <v>238</v>
      </c>
      <c r="D80" s="249">
        <v>361.60428787891959</v>
      </c>
      <c r="E80" s="250">
        <v>6</v>
      </c>
      <c r="F80" s="251">
        <f>(SUM(D80:D103)+E80*D103)/1000000</f>
        <v>9.7075471004494599E-3</v>
      </c>
      <c r="G80" s="229"/>
      <c r="H80" s="229"/>
    </row>
    <row r="81" spans="1:8" ht="15.6" x14ac:dyDescent="0.3">
      <c r="A81" s="247" t="s">
        <v>85</v>
      </c>
      <c r="B81" s="248">
        <v>2028</v>
      </c>
      <c r="C81" s="248" t="s">
        <v>239</v>
      </c>
      <c r="D81" s="249">
        <v>354.97603222653186</v>
      </c>
      <c r="E81" s="250">
        <v>7</v>
      </c>
      <c r="F81" s="251">
        <f>(SUM(D81:D103)+E81*D103)/1000000</f>
        <v>9.6597472475564179E-3</v>
      </c>
      <c r="G81" s="229"/>
      <c r="H81" s="229"/>
    </row>
    <row r="82" spans="1:8" ht="15.6" x14ac:dyDescent="0.3">
      <c r="A82" s="247" t="s">
        <v>85</v>
      </c>
      <c r="B82" s="248">
        <v>2029</v>
      </c>
      <c r="C82" s="248" t="s">
        <v>240</v>
      </c>
      <c r="D82" s="249">
        <v>349.05054584558502</v>
      </c>
      <c r="E82" s="250">
        <v>8</v>
      </c>
      <c r="F82" s="251">
        <f>(SUM(D82:D103)+E82*D103)/1000000</f>
        <v>9.618575650315762E-3</v>
      </c>
      <c r="G82" s="229"/>
      <c r="H82" s="229"/>
    </row>
    <row r="83" spans="1:8" ht="15.6" x14ac:dyDescent="0.3">
      <c r="A83" s="247" t="s">
        <v>85</v>
      </c>
      <c r="B83" s="248">
        <v>2030</v>
      </c>
      <c r="C83" s="248" t="s">
        <v>241</v>
      </c>
      <c r="D83" s="249">
        <v>343.88969364265989</v>
      </c>
      <c r="E83" s="250">
        <v>9</v>
      </c>
      <c r="F83" s="251">
        <f>(SUM(D83:D103)+E83*D103)/1000000</f>
        <v>9.583329539456056E-3</v>
      </c>
      <c r="G83" s="229"/>
      <c r="H83" s="229"/>
    </row>
    <row r="84" spans="1:8" ht="15.6" x14ac:dyDescent="0.3">
      <c r="A84" s="247" t="s">
        <v>85</v>
      </c>
      <c r="B84" s="248">
        <v>2031</v>
      </c>
      <c r="C84" s="248" t="s">
        <v>242</v>
      </c>
      <c r="D84" s="249">
        <v>339.27712549094508</v>
      </c>
      <c r="E84" s="250">
        <v>10</v>
      </c>
      <c r="F84" s="251">
        <f>(SUM(D84:D103)+E84*D103)/1000000</f>
        <v>9.5532442807992734E-3</v>
      </c>
      <c r="G84" s="229"/>
      <c r="H84" s="229"/>
    </row>
    <row r="85" spans="1:8" ht="15.6" x14ac:dyDescent="0.3">
      <c r="A85" s="247" t="s">
        <v>85</v>
      </c>
      <c r="B85" s="248">
        <v>2032</v>
      </c>
      <c r="C85" s="248" t="s">
        <v>243</v>
      </c>
      <c r="D85" s="249">
        <v>335.28565417332908</v>
      </c>
      <c r="E85" s="250">
        <v>11</v>
      </c>
      <c r="F85" s="251">
        <f>(SUM(D85:D103)+E85*D103)/1000000</f>
        <v>9.527771590294205E-3</v>
      </c>
      <c r="G85" s="229"/>
      <c r="H85" s="229"/>
    </row>
    <row r="86" spans="1:8" ht="15.6" x14ac:dyDescent="0.3">
      <c r="A86" s="247" t="s">
        <v>85</v>
      </c>
      <c r="B86" s="248">
        <v>2033</v>
      </c>
      <c r="C86" s="248" t="s">
        <v>244</v>
      </c>
      <c r="D86" s="249">
        <v>331.79720802868729</v>
      </c>
      <c r="E86" s="250">
        <v>12</v>
      </c>
      <c r="F86" s="251">
        <f>(SUM(D86:D103)+E86*D103)/1000000</f>
        <v>9.5062903711067553E-3</v>
      </c>
      <c r="G86" s="229"/>
      <c r="H86" s="229"/>
    </row>
    <row r="87" spans="1:8" ht="15.6" x14ac:dyDescent="0.3">
      <c r="A87" s="247" t="s">
        <v>85</v>
      </c>
      <c r="B87" s="248">
        <v>2034</v>
      </c>
      <c r="C87" s="248" t="s">
        <v>245</v>
      </c>
      <c r="D87" s="249">
        <v>328.7766723961555</v>
      </c>
      <c r="E87" s="250">
        <v>13</v>
      </c>
      <c r="F87" s="251">
        <f>(SUM(D87:D103)+E87*D103)/1000000</f>
        <v>9.4882975980639453E-3</v>
      </c>
      <c r="G87" s="229"/>
      <c r="H87" s="229"/>
    </row>
    <row r="88" spans="1:8" ht="15.6" x14ac:dyDescent="0.3">
      <c r="A88" s="247" t="s">
        <v>85</v>
      </c>
      <c r="B88" s="248">
        <v>2035</v>
      </c>
      <c r="C88" s="248" t="s">
        <v>246</v>
      </c>
      <c r="D88" s="249">
        <v>326.19219153864321</v>
      </c>
      <c r="E88" s="250">
        <v>14</v>
      </c>
      <c r="F88" s="251">
        <f>(SUM(D88:D103)+E88*D103)/1000000</f>
        <v>9.4733253606536678E-3</v>
      </c>
      <c r="G88" s="229"/>
      <c r="H88" s="229"/>
    </row>
    <row r="89" spans="1:8" ht="15.6" x14ac:dyDescent="0.3">
      <c r="A89" s="247" t="s">
        <v>85</v>
      </c>
      <c r="B89" s="248">
        <v>2036</v>
      </c>
      <c r="C89" s="248" t="s">
        <v>247</v>
      </c>
      <c r="D89" s="249">
        <v>323.96685026116904</v>
      </c>
      <c r="E89" s="250">
        <v>15</v>
      </c>
      <c r="F89" s="251">
        <f>(SUM(D89:D103)+E89*D103)/1000000</f>
        <v>9.4609376041009021E-3</v>
      </c>
      <c r="G89" s="229"/>
      <c r="H89" s="229"/>
    </row>
    <row r="90" spans="1:8" ht="15.6" x14ac:dyDescent="0.3">
      <c r="A90" s="247" t="s">
        <v>85</v>
      </c>
      <c r="B90" s="248">
        <v>2037</v>
      </c>
      <c r="C90" s="248" t="s">
        <v>248</v>
      </c>
      <c r="D90" s="249">
        <v>322.04984207279495</v>
      </c>
      <c r="E90" s="250">
        <v>16</v>
      </c>
      <c r="F90" s="251">
        <f>(SUM(D90:D103)+E90*D103)/1000000</f>
        <v>9.4507751888256095E-3</v>
      </c>
      <c r="G90" s="229"/>
      <c r="H90" s="229"/>
    </row>
    <row r="91" spans="1:8" ht="15.6" x14ac:dyDescent="0.3">
      <c r="A91" s="247" t="s">
        <v>85</v>
      </c>
      <c r="B91" s="248">
        <v>2038</v>
      </c>
      <c r="C91" s="248" t="s">
        <v>249</v>
      </c>
      <c r="D91" s="249">
        <v>320.48222717887541</v>
      </c>
      <c r="E91" s="250">
        <v>17</v>
      </c>
      <c r="F91" s="251">
        <f>(SUM(D91:D103)+E91*D103)/1000000</f>
        <v>9.4425297817386927E-3</v>
      </c>
      <c r="G91" s="229"/>
      <c r="H91" s="229"/>
    </row>
    <row r="92" spans="1:8" ht="15.6" x14ac:dyDescent="0.3">
      <c r="A92" s="247" t="s">
        <v>85</v>
      </c>
      <c r="B92" s="248">
        <v>2039</v>
      </c>
      <c r="C92" s="248" t="s">
        <v>250</v>
      </c>
      <c r="D92" s="249">
        <v>319.15485978911454</v>
      </c>
      <c r="E92" s="250">
        <v>18</v>
      </c>
      <c r="F92" s="251">
        <f>(SUM(D92:D103)+E92*D103)/1000000</f>
        <v>9.4358519895456957E-3</v>
      </c>
      <c r="G92" s="229"/>
      <c r="H92" s="229"/>
    </row>
    <row r="93" spans="1:8" ht="15.6" x14ac:dyDescent="0.3">
      <c r="A93" s="247" t="s">
        <v>85</v>
      </c>
      <c r="B93" s="248">
        <v>2040</v>
      </c>
      <c r="C93" s="248" t="s">
        <v>251</v>
      </c>
      <c r="D93" s="249">
        <v>318.05495447748535</v>
      </c>
      <c r="E93" s="250">
        <v>19</v>
      </c>
      <c r="F93" s="251">
        <f>(SUM(D93:D103)+E93*D103)/1000000</f>
        <v>9.4305015647424585E-3</v>
      </c>
      <c r="G93" s="229"/>
      <c r="H93" s="229"/>
    </row>
    <row r="94" spans="1:8" ht="15.6" x14ac:dyDescent="0.3">
      <c r="A94" s="247" t="s">
        <v>85</v>
      </c>
      <c r="B94" s="248">
        <v>2041</v>
      </c>
      <c r="C94" s="248" t="s">
        <v>252</v>
      </c>
      <c r="D94" s="249">
        <v>317.16026959112634</v>
      </c>
      <c r="E94" s="250">
        <v>20</v>
      </c>
      <c r="F94" s="251">
        <f>(SUM(D94:D103)+E94*D103)/1000000</f>
        <v>9.42625104525085E-3</v>
      </c>
      <c r="G94" s="229"/>
      <c r="H94" s="229"/>
    </row>
    <row r="95" spans="1:8" ht="15.6" x14ac:dyDescent="0.3">
      <c r="A95" s="247" t="s">
        <v>85</v>
      </c>
      <c r="B95" s="248">
        <v>2042</v>
      </c>
      <c r="C95" s="248" t="s">
        <v>253</v>
      </c>
      <c r="D95" s="249">
        <v>316.41924761160044</v>
      </c>
      <c r="E95" s="250">
        <v>21</v>
      </c>
      <c r="F95" s="251">
        <f>(SUM(D95:D103)+E95*D103)/1000000</f>
        <v>9.4228952106456022E-3</v>
      </c>
      <c r="G95" s="229"/>
      <c r="H95" s="229"/>
    </row>
    <row r="96" spans="1:8" ht="15.6" x14ac:dyDescent="0.3">
      <c r="A96" s="247" t="s">
        <v>85</v>
      </c>
      <c r="B96" s="248">
        <v>2043</v>
      </c>
      <c r="C96" s="248" t="s">
        <v>254</v>
      </c>
      <c r="D96" s="249">
        <v>315.81288295043458</v>
      </c>
      <c r="E96" s="250">
        <v>22</v>
      </c>
      <c r="F96" s="251">
        <f>(SUM(D96:D103)+E96*D103)/1000000</f>
        <v>9.4202803980198788E-3</v>
      </c>
      <c r="G96" s="229"/>
      <c r="H96" s="229"/>
    </row>
    <row r="97" spans="1:8" ht="15.6" x14ac:dyDescent="0.3">
      <c r="A97" s="247" t="s">
        <v>85</v>
      </c>
      <c r="B97" s="248">
        <v>2044</v>
      </c>
      <c r="C97" s="248" t="s">
        <v>255</v>
      </c>
      <c r="D97" s="249">
        <v>315.28797684558481</v>
      </c>
      <c r="E97" s="250">
        <v>23</v>
      </c>
      <c r="F97" s="251">
        <f>(SUM(D97:D103)+E97*D103)/1000000</f>
        <v>9.4182719500553215E-3</v>
      </c>
      <c r="G97" s="229"/>
      <c r="H97" s="229"/>
    </row>
    <row r="98" spans="1:8" ht="15.6" x14ac:dyDescent="0.3">
      <c r="A98" s="247" t="s">
        <v>85</v>
      </c>
      <c r="B98" s="248">
        <v>2045</v>
      </c>
      <c r="C98" s="248" t="s">
        <v>256</v>
      </c>
      <c r="D98" s="249">
        <v>314.86557932210565</v>
      </c>
      <c r="E98" s="250">
        <v>24</v>
      </c>
      <c r="F98" s="251">
        <f>(SUM(D98:D103)+E98*D103)/1000000</f>
        <v>9.4167884081956151E-3</v>
      </c>
      <c r="G98" s="229"/>
      <c r="H98" s="229"/>
    </row>
    <row r="99" spans="1:8" ht="15.6" x14ac:dyDescent="0.3">
      <c r="A99" s="247" t="s">
        <v>85</v>
      </c>
      <c r="B99" s="248">
        <v>2046</v>
      </c>
      <c r="C99" s="248" t="s">
        <v>257</v>
      </c>
      <c r="D99" s="249">
        <v>314.53680811091493</v>
      </c>
      <c r="E99" s="250">
        <v>25</v>
      </c>
      <c r="F99" s="251">
        <f>(SUM(D99:D103)+E99*D103)/1000000</f>
        <v>9.4157272638593879E-3</v>
      </c>
      <c r="G99" s="229"/>
      <c r="H99" s="229"/>
    </row>
    <row r="100" spans="1:8" ht="15.6" x14ac:dyDescent="0.3">
      <c r="A100" s="247" t="s">
        <v>85</v>
      </c>
      <c r="B100" s="248">
        <v>2047</v>
      </c>
      <c r="C100" s="248" t="s">
        <v>258</v>
      </c>
      <c r="D100" s="249">
        <v>314.27893183440926</v>
      </c>
      <c r="E100" s="250">
        <v>26</v>
      </c>
      <c r="F100" s="251">
        <f>(SUM(D100:D103)+E100*D103)/1000000</f>
        <v>9.4149948907343503E-3</v>
      </c>
      <c r="G100" s="229"/>
      <c r="H100" s="229"/>
    </row>
    <row r="101" spans="1:8" ht="15.6" x14ac:dyDescent="0.3">
      <c r="A101" s="247" t="s">
        <v>85</v>
      </c>
      <c r="B101" s="248">
        <v>2048</v>
      </c>
      <c r="C101" s="248" t="s">
        <v>259</v>
      </c>
      <c r="D101" s="249">
        <v>314.08738973871243</v>
      </c>
      <c r="E101" s="250">
        <v>27</v>
      </c>
      <c r="F101" s="251">
        <f>(SUM(D101:D103)+E101*D103)/1000000</f>
        <v>9.4145203938858172E-3</v>
      </c>
      <c r="G101" s="229"/>
      <c r="H101" s="229"/>
    </row>
    <row r="102" spans="1:8" ht="15.6" x14ac:dyDescent="0.3">
      <c r="A102" s="247" t="s">
        <v>85</v>
      </c>
      <c r="B102" s="248">
        <v>2049</v>
      </c>
      <c r="C102" s="248" t="s">
        <v>260</v>
      </c>
      <c r="D102" s="249">
        <v>313.90882454253097</v>
      </c>
      <c r="E102" s="250">
        <v>28</v>
      </c>
      <c r="F102" s="251">
        <f>(SUM(D102:D103)+E102*D103)/1000000</f>
        <v>9.4142374391329824E-3</v>
      </c>
      <c r="G102" s="229"/>
      <c r="H102" s="229"/>
    </row>
    <row r="103" spans="1:8" ht="15.6" x14ac:dyDescent="0.3">
      <c r="A103" s="247" t="s">
        <v>85</v>
      </c>
      <c r="B103" s="248">
        <v>2050</v>
      </c>
      <c r="C103" s="248" t="s">
        <v>261</v>
      </c>
      <c r="D103" s="249">
        <v>313.80443498587766</v>
      </c>
      <c r="E103" s="250">
        <v>29</v>
      </c>
      <c r="F103" s="251">
        <f>(SUM(D103:D103)+E103*D103)/1000000</f>
        <v>9.4141330495763308E-3</v>
      </c>
      <c r="G103" s="229"/>
      <c r="H103" s="229"/>
    </row>
    <row r="104" spans="1:8" ht="15.6" x14ac:dyDescent="0.3">
      <c r="A104" s="247" t="s">
        <v>86</v>
      </c>
      <c r="B104" s="248">
        <v>2017</v>
      </c>
      <c r="C104" s="248" t="s">
        <v>262</v>
      </c>
      <c r="D104" s="249">
        <v>487.7105528621401</v>
      </c>
      <c r="E104" s="252">
        <v>0</v>
      </c>
      <c r="F104" s="251">
        <f>(SUM(D104:D133))/1000000</f>
        <v>1.0954417896432556E-2</v>
      </c>
      <c r="G104" s="229"/>
      <c r="H104" s="229"/>
    </row>
    <row r="105" spans="1:8" ht="15.6" x14ac:dyDescent="0.3">
      <c r="A105" s="247" t="s">
        <v>86</v>
      </c>
      <c r="B105" s="248">
        <v>2018</v>
      </c>
      <c r="C105" s="248" t="s">
        <v>263</v>
      </c>
      <c r="D105" s="249">
        <v>475.40541166182578</v>
      </c>
      <c r="E105" s="250">
        <v>0</v>
      </c>
      <c r="F105" s="251">
        <f>(SUM(D105:D134))/1000000</f>
        <v>1.0774641323899714E-2</v>
      </c>
      <c r="G105" s="229"/>
      <c r="H105" s="229"/>
    </row>
    <row r="106" spans="1:8" ht="15.6" x14ac:dyDescent="0.3">
      <c r="A106" s="247" t="s">
        <v>86</v>
      </c>
      <c r="B106" s="248">
        <v>2019</v>
      </c>
      <c r="C106" s="248" t="s">
        <v>264</v>
      </c>
      <c r="D106" s="249">
        <v>462.4291064188202</v>
      </c>
      <c r="E106" s="250">
        <v>0</v>
      </c>
      <c r="F106" s="251">
        <f>(SUM(D106:D135))/1000000</f>
        <v>1.060636442559742E-2</v>
      </c>
      <c r="G106" s="229"/>
      <c r="H106" s="229"/>
    </row>
    <row r="107" spans="1:8" ht="15.6" x14ac:dyDescent="0.3">
      <c r="A107" s="247" t="s">
        <v>86</v>
      </c>
      <c r="B107" s="248">
        <v>2020</v>
      </c>
      <c r="C107" s="248" t="s">
        <v>265</v>
      </c>
      <c r="D107" s="249">
        <v>449.06933725771307</v>
      </c>
      <c r="E107" s="250">
        <v>0</v>
      </c>
      <c r="F107" s="251">
        <f>(SUM(D107:D136))/1000000</f>
        <v>1.0450397153623919E-2</v>
      </c>
      <c r="G107" s="229"/>
      <c r="H107" s="229"/>
    </row>
    <row r="108" spans="1:8" ht="15.6" x14ac:dyDescent="0.3">
      <c r="A108" s="247" t="s">
        <v>86</v>
      </c>
      <c r="B108" s="248">
        <v>2021</v>
      </c>
      <c r="C108" s="248" t="s">
        <v>266</v>
      </c>
      <c r="D108" s="249">
        <v>436.39574624896306</v>
      </c>
      <c r="E108" s="250">
        <v>0</v>
      </c>
      <c r="F108" s="251">
        <f>(SUM(D108:D137))/1000000</f>
        <v>1.0307203920176164E-2</v>
      </c>
      <c r="G108" s="229"/>
      <c r="H108" s="229"/>
    </row>
    <row r="109" spans="1:8" ht="15.6" x14ac:dyDescent="0.3">
      <c r="A109" s="247" t="s">
        <v>86</v>
      </c>
      <c r="B109" s="248">
        <v>2022</v>
      </c>
      <c r="C109" s="248" t="s">
        <v>267</v>
      </c>
      <c r="D109" s="249">
        <v>424.45312387901367</v>
      </c>
      <c r="E109" s="250">
        <v>1</v>
      </c>
      <c r="F109" s="251">
        <f>(SUM(D109:D137)+E109*D137)/1000000</f>
        <v>1.0176684277737155E-2</v>
      </c>
      <c r="G109" s="229"/>
      <c r="H109" s="229"/>
    </row>
    <row r="110" spans="1:8" ht="15.6" x14ac:dyDescent="0.3">
      <c r="A110" s="247" t="s">
        <v>86</v>
      </c>
      <c r="B110" s="248">
        <v>2023</v>
      </c>
      <c r="C110" s="248" t="s">
        <v>268</v>
      </c>
      <c r="D110" s="249">
        <v>413.32778058285362</v>
      </c>
      <c r="E110" s="250">
        <v>2</v>
      </c>
      <c r="F110" s="251">
        <f>(SUM(D110:D137)+E110*D137)/1000000</f>
        <v>1.0058107257668101E-2</v>
      </c>
      <c r="G110" s="229"/>
      <c r="H110" s="229"/>
    </row>
    <row r="111" spans="1:8" ht="15.6" x14ac:dyDescent="0.3">
      <c r="A111" s="247" t="s">
        <v>86</v>
      </c>
      <c r="B111" s="248">
        <v>2024</v>
      </c>
      <c r="C111" s="248" t="s">
        <v>269</v>
      </c>
      <c r="D111" s="249">
        <v>403.0119826260904</v>
      </c>
      <c r="E111" s="250">
        <v>3</v>
      </c>
      <c r="F111" s="251">
        <f>(SUM(D111:D137)+E111*D137)/1000000</f>
        <v>9.9506555808952027E-3</v>
      </c>
      <c r="G111" s="229"/>
      <c r="H111" s="229"/>
    </row>
    <row r="112" spans="1:8" ht="15.6" x14ac:dyDescent="0.3">
      <c r="A112" s="247" t="s">
        <v>86</v>
      </c>
      <c r="B112" s="248">
        <v>2025</v>
      </c>
      <c r="C112" s="248" t="s">
        <v>270</v>
      </c>
      <c r="D112" s="249">
        <v>393.61290425145825</v>
      </c>
      <c r="E112" s="250">
        <v>4</v>
      </c>
      <c r="F112" s="251">
        <f>(SUM(D112:D137)+E112*D137)/1000000</f>
        <v>9.85351970207907E-3</v>
      </c>
      <c r="G112" s="229"/>
      <c r="H112" s="229"/>
    </row>
    <row r="113" spans="1:8" ht="15.6" x14ac:dyDescent="0.3">
      <c r="A113" s="247" t="s">
        <v>86</v>
      </c>
      <c r="B113" s="248">
        <v>2026</v>
      </c>
      <c r="C113" s="248" t="s">
        <v>271</v>
      </c>
      <c r="D113" s="249">
        <v>384.3017820559204</v>
      </c>
      <c r="E113" s="250">
        <v>5</v>
      </c>
      <c r="F113" s="251">
        <f>(SUM(D113:D137)+E113*D137)/1000000</f>
        <v>9.7657829016375708E-3</v>
      </c>
      <c r="G113" s="229"/>
      <c r="H113" s="229"/>
    </row>
    <row r="114" spans="1:8" ht="15.6" x14ac:dyDescent="0.3">
      <c r="A114" s="247" t="s">
        <v>86</v>
      </c>
      <c r="B114" s="248">
        <v>2027</v>
      </c>
      <c r="C114" s="248" t="s">
        <v>272</v>
      </c>
      <c r="D114" s="249">
        <v>375.52005704322409</v>
      </c>
      <c r="E114" s="250">
        <v>6</v>
      </c>
      <c r="F114" s="251">
        <f>(SUM(D114:D137)+E114*D137)/1000000</f>
        <v>9.6873572233916062E-3</v>
      </c>
      <c r="G114" s="229"/>
      <c r="H114" s="229"/>
    </row>
    <row r="115" spans="1:8" ht="15.6" x14ac:dyDescent="0.3">
      <c r="A115" s="247" t="s">
        <v>86</v>
      </c>
      <c r="B115" s="248">
        <v>2028</v>
      </c>
      <c r="C115" s="248" t="s">
        <v>273</v>
      </c>
      <c r="D115" s="249">
        <v>367.48027289645717</v>
      </c>
      <c r="E115" s="250">
        <v>7</v>
      </c>
      <c r="F115" s="251">
        <f>(SUM(D115:D137)+E115*D137)/1000000</f>
        <v>9.6177132701583401E-3</v>
      </c>
      <c r="G115" s="229"/>
      <c r="H115" s="229"/>
    </row>
    <row r="116" spans="1:8" ht="15.6" x14ac:dyDescent="0.3">
      <c r="A116" s="247" t="s">
        <v>86</v>
      </c>
      <c r="B116" s="248">
        <v>2029</v>
      </c>
      <c r="C116" s="248" t="s">
        <v>274</v>
      </c>
      <c r="D116" s="249">
        <v>360.10839636389863</v>
      </c>
      <c r="E116" s="250">
        <v>8</v>
      </c>
      <c r="F116" s="251">
        <f>(SUM(D116:D137)+E116*D137)/1000000</f>
        <v>9.5561091010718368E-3</v>
      </c>
      <c r="G116" s="229"/>
      <c r="H116" s="229"/>
    </row>
    <row r="117" spans="1:8" ht="15.6" x14ac:dyDescent="0.3">
      <c r="A117" s="247" t="s">
        <v>86</v>
      </c>
      <c r="B117" s="248">
        <v>2030</v>
      </c>
      <c r="C117" s="248" t="s">
        <v>275</v>
      </c>
      <c r="D117" s="249">
        <v>353.48233525574972</v>
      </c>
      <c r="E117" s="250">
        <v>9</v>
      </c>
      <c r="F117" s="251">
        <f>(SUM(D117:D137)+E117*D137)/1000000</f>
        <v>9.5018768085178961E-3</v>
      </c>
      <c r="G117" s="229"/>
      <c r="H117" s="229"/>
    </row>
    <row r="118" spans="1:8" ht="15.6" x14ac:dyDescent="0.3">
      <c r="A118" s="247" t="s">
        <v>86</v>
      </c>
      <c r="B118" s="248">
        <v>2031</v>
      </c>
      <c r="C118" s="248" t="s">
        <v>276</v>
      </c>
      <c r="D118" s="249">
        <v>347.5390566844963</v>
      </c>
      <c r="E118" s="250">
        <v>10</v>
      </c>
      <c r="F118" s="251">
        <f>(SUM(D118:D137)+E118*D137)/1000000</f>
        <v>9.4542705770721026E-3</v>
      </c>
      <c r="G118" s="229"/>
      <c r="H118" s="229"/>
    </row>
    <row r="119" spans="1:8" ht="15.6" x14ac:dyDescent="0.3">
      <c r="A119" s="247" t="s">
        <v>86</v>
      </c>
      <c r="B119" s="248">
        <v>2032</v>
      </c>
      <c r="C119" s="248" t="s">
        <v>277</v>
      </c>
      <c r="D119" s="249">
        <v>342.28183191908738</v>
      </c>
      <c r="E119" s="250">
        <v>11</v>
      </c>
      <c r="F119" s="251">
        <f>(SUM(D119:D137)+E119*D137)/1000000</f>
        <v>9.4126076241975651E-3</v>
      </c>
      <c r="G119" s="229"/>
      <c r="H119" s="229"/>
    </row>
    <row r="120" spans="1:8" ht="15.6" x14ac:dyDescent="0.3">
      <c r="A120" s="247" t="s">
        <v>86</v>
      </c>
      <c r="B120" s="248">
        <v>2033</v>
      </c>
      <c r="C120" s="248" t="s">
        <v>278</v>
      </c>
      <c r="D120" s="249">
        <v>337.5900963451507</v>
      </c>
      <c r="E120" s="250">
        <v>12</v>
      </c>
      <c r="F120" s="251">
        <f>(SUM(D120:D137)+E120*D137)/1000000</f>
        <v>9.3762018960884298E-3</v>
      </c>
      <c r="G120" s="229"/>
      <c r="H120" s="229"/>
    </row>
    <row r="121" spans="1:8" ht="15.6" x14ac:dyDescent="0.3">
      <c r="A121" s="247" t="s">
        <v>86</v>
      </c>
      <c r="B121" s="248">
        <v>2034</v>
      </c>
      <c r="C121" s="248" t="s">
        <v>279</v>
      </c>
      <c r="D121" s="249">
        <v>333.39997844183654</v>
      </c>
      <c r="E121" s="250">
        <v>13</v>
      </c>
      <c r="F121" s="251">
        <f>(SUM(D121:D137)+E121*D137)/1000000</f>
        <v>9.3444879035532377E-3</v>
      </c>
      <c r="G121" s="229"/>
      <c r="H121" s="229"/>
    </row>
    <row r="122" spans="1:8" ht="15.6" x14ac:dyDescent="0.3">
      <c r="A122" s="247" t="s">
        <v>86</v>
      </c>
      <c r="B122" s="248">
        <v>2035</v>
      </c>
      <c r="C122" s="248" t="s">
        <v>280</v>
      </c>
      <c r="D122" s="249">
        <v>329.7144454192462</v>
      </c>
      <c r="E122" s="250">
        <v>14</v>
      </c>
      <c r="F122" s="251">
        <f>(SUM(D122:D137)+E122*D137)/1000000</f>
        <v>9.3169640289213589E-3</v>
      </c>
      <c r="G122" s="229"/>
      <c r="H122" s="229"/>
    </row>
    <row r="123" spans="1:8" ht="15.6" x14ac:dyDescent="0.3">
      <c r="A123" s="247" t="s">
        <v>86</v>
      </c>
      <c r="B123" s="248">
        <v>2036</v>
      </c>
      <c r="C123" s="248" t="s">
        <v>281</v>
      </c>
      <c r="D123" s="249">
        <v>326.44804895849836</v>
      </c>
      <c r="E123" s="250">
        <v>15</v>
      </c>
      <c r="F123" s="251">
        <f>(SUM(D123:D137)+E123*D137)/1000000</f>
        <v>9.2931256873120694E-3</v>
      </c>
      <c r="G123" s="229"/>
      <c r="H123" s="229"/>
    </row>
    <row r="124" spans="1:8" ht="15.6" x14ac:dyDescent="0.3">
      <c r="A124" s="247" t="s">
        <v>86</v>
      </c>
      <c r="B124" s="248">
        <v>2037</v>
      </c>
      <c r="C124" s="248" t="s">
        <v>282</v>
      </c>
      <c r="D124" s="249">
        <v>323.58789220799196</v>
      </c>
      <c r="E124" s="250">
        <v>16</v>
      </c>
      <c r="F124" s="251">
        <f>(SUM(D124:D137)+E124*D137)/1000000</f>
        <v>9.2725537421635279E-3</v>
      </c>
      <c r="G124" s="229"/>
      <c r="H124" s="229"/>
    </row>
    <row r="125" spans="1:8" ht="15.6" x14ac:dyDescent="0.3">
      <c r="A125" s="247" t="s">
        <v>86</v>
      </c>
      <c r="B125" s="248">
        <v>2038</v>
      </c>
      <c r="C125" s="248" t="s">
        <v>283</v>
      </c>
      <c r="D125" s="249">
        <v>321.09308106641629</v>
      </c>
      <c r="E125" s="250">
        <v>17</v>
      </c>
      <c r="F125" s="251">
        <f>(SUM(D125:D137)+E125*D137)/1000000</f>
        <v>9.2548419537654917E-3</v>
      </c>
      <c r="G125" s="229"/>
      <c r="H125" s="229"/>
    </row>
    <row r="126" spans="1:8" ht="15.6" x14ac:dyDescent="0.3">
      <c r="A126" s="247" t="s">
        <v>86</v>
      </c>
      <c r="B126" s="248">
        <v>2039</v>
      </c>
      <c r="C126" s="248" t="s">
        <v>284</v>
      </c>
      <c r="D126" s="249">
        <v>318.85646033657605</v>
      </c>
      <c r="E126" s="250">
        <v>18</v>
      </c>
      <c r="F126" s="251">
        <f>(SUM(D126:D137)+E126*D137)/1000000</f>
        <v>9.2396249765090317E-3</v>
      </c>
      <c r="G126" s="229"/>
      <c r="H126" s="229"/>
    </row>
    <row r="127" spans="1:8" ht="15.6" x14ac:dyDescent="0.3">
      <c r="A127" s="247" t="s">
        <v>86</v>
      </c>
      <c r="B127" s="248">
        <v>2040</v>
      </c>
      <c r="C127" s="248" t="s">
        <v>285</v>
      </c>
      <c r="D127" s="249">
        <v>316.90624499416913</v>
      </c>
      <c r="E127" s="250">
        <v>19</v>
      </c>
      <c r="F127" s="251">
        <f>(SUM(D127:D137)+E127*D137)/1000000</f>
        <v>9.2266446199824135E-3</v>
      </c>
      <c r="G127" s="229"/>
      <c r="H127" s="229"/>
    </row>
    <row r="128" spans="1:8" ht="15.6" x14ac:dyDescent="0.3">
      <c r="A128" s="247" t="s">
        <v>86</v>
      </c>
      <c r="B128" s="248">
        <v>2041</v>
      </c>
      <c r="C128" s="248" t="s">
        <v>286</v>
      </c>
      <c r="D128" s="249">
        <v>315.18865993632249</v>
      </c>
      <c r="E128" s="250">
        <v>20</v>
      </c>
      <c r="F128" s="251">
        <f>(SUM(D128:D137)+E128*D137)/1000000</f>
        <v>9.2156144787982012E-3</v>
      </c>
      <c r="G128" s="229"/>
      <c r="H128" s="229"/>
    </row>
    <row r="129" spans="1:8" ht="15.6" x14ac:dyDescent="0.3">
      <c r="A129" s="247" t="s">
        <v>86</v>
      </c>
      <c r="B129" s="248">
        <v>2042</v>
      </c>
      <c r="C129" s="248" t="s">
        <v>287</v>
      </c>
      <c r="D129" s="249">
        <v>313.65040667851065</v>
      </c>
      <c r="E129" s="250">
        <v>21</v>
      </c>
      <c r="F129" s="251">
        <f>(SUM(D129:D137)+E129*D137)/1000000</f>
        <v>9.2063019226718348E-3</v>
      </c>
      <c r="G129" s="229"/>
      <c r="H129" s="229"/>
    </row>
    <row r="130" spans="1:8" ht="15.6" x14ac:dyDescent="0.3">
      <c r="A130" s="247" t="s">
        <v>86</v>
      </c>
      <c r="B130" s="248">
        <v>2043</v>
      </c>
      <c r="C130" s="248" t="s">
        <v>288</v>
      </c>
      <c r="D130" s="249">
        <v>312.23413217608856</v>
      </c>
      <c r="E130" s="250">
        <v>22</v>
      </c>
      <c r="F130" s="251">
        <f>(SUM(D130:D137)+E130*D137)/1000000</f>
        <v>9.1985276198032814E-3</v>
      </c>
      <c r="G130" s="229"/>
      <c r="H130" s="229"/>
    </row>
    <row r="131" spans="1:8" ht="15.6" x14ac:dyDescent="0.3">
      <c r="A131" s="247" t="s">
        <v>86</v>
      </c>
      <c r="B131" s="248">
        <v>2044</v>
      </c>
      <c r="C131" s="248" t="s">
        <v>289</v>
      </c>
      <c r="D131" s="249">
        <v>310.98798842275409</v>
      </c>
      <c r="E131" s="250">
        <v>23</v>
      </c>
      <c r="F131" s="251">
        <f>(SUM(D131:D137)+E131*D137)/1000000</f>
        <v>9.1921695914371493E-3</v>
      </c>
      <c r="G131" s="229"/>
      <c r="H131" s="229"/>
    </row>
    <row r="132" spans="1:8" ht="15.6" x14ac:dyDescent="0.3">
      <c r="A132" s="247" t="s">
        <v>86</v>
      </c>
      <c r="B132" s="248">
        <v>2045</v>
      </c>
      <c r="C132" s="248" t="s">
        <v>290</v>
      </c>
      <c r="D132" s="249">
        <v>309.82185404185634</v>
      </c>
      <c r="E132" s="250">
        <v>24</v>
      </c>
      <c r="F132" s="251">
        <f>(SUM(D132:D137)+E132*D137)/1000000</f>
        <v>9.187057706824351E-3</v>
      </c>
      <c r="G132" s="229"/>
      <c r="H132" s="229"/>
    </row>
    <row r="133" spans="1:8" ht="15.6" x14ac:dyDescent="0.3">
      <c r="A133" s="247" t="s">
        <v>86</v>
      </c>
      <c r="B133" s="248">
        <v>2046</v>
      </c>
      <c r="C133" s="248" t="s">
        <v>291</v>
      </c>
      <c r="D133" s="249">
        <v>308.80892939942976</v>
      </c>
      <c r="E133" s="250">
        <v>25</v>
      </c>
      <c r="F133" s="251">
        <f>(SUM(D133:D137)+E133*D137)/1000000</f>
        <v>9.1831119565924501E-3</v>
      </c>
      <c r="G133" s="229"/>
      <c r="H133" s="229"/>
    </row>
    <row r="134" spans="1:8" ht="15.6" x14ac:dyDescent="0.3">
      <c r="A134" s="247" t="s">
        <v>86</v>
      </c>
      <c r="B134" s="248">
        <v>2047</v>
      </c>
      <c r="C134" s="248" t="s">
        <v>292</v>
      </c>
      <c r="D134" s="249">
        <v>307.93398032929832</v>
      </c>
      <c r="E134" s="250">
        <v>26</v>
      </c>
      <c r="F134" s="251">
        <f>(SUM(D134:D137)+E134*D137)/1000000</f>
        <v>9.1801791310029777E-3</v>
      </c>
      <c r="G134" s="229"/>
      <c r="H134" s="229"/>
    </row>
    <row r="135" spans="1:8" ht="15.6" x14ac:dyDescent="0.3">
      <c r="A135" s="247" t="s">
        <v>86</v>
      </c>
      <c r="B135" s="248">
        <v>2048</v>
      </c>
      <c r="C135" s="248" t="s">
        <v>293</v>
      </c>
      <c r="D135" s="249">
        <v>307.1285133595282</v>
      </c>
      <c r="E135" s="250">
        <v>27</v>
      </c>
      <c r="F135" s="251">
        <f>(SUM(D135:D137)+E135*D137)/1000000</f>
        <v>9.1781212544836364E-3</v>
      </c>
      <c r="G135" s="229"/>
      <c r="H135" s="229"/>
    </row>
    <row r="136" spans="1:8" ht="15.6" x14ac:dyDescent="0.3">
      <c r="A136" s="247" t="s">
        <v>86</v>
      </c>
      <c r="B136" s="248">
        <v>2049</v>
      </c>
      <c r="C136" s="248" t="s">
        <v>294</v>
      </c>
      <c r="D136" s="249">
        <v>306.46183444532073</v>
      </c>
      <c r="E136" s="250">
        <v>28</v>
      </c>
      <c r="F136" s="251">
        <f>(SUM(D136:D137)+E136*D137)/1000000</f>
        <v>9.1768688449340666E-3</v>
      </c>
      <c r="G136" s="229"/>
      <c r="H136" s="229"/>
    </row>
    <row r="137" spans="1:8" ht="15.6" x14ac:dyDescent="0.3">
      <c r="A137" s="247" t="s">
        <v>86</v>
      </c>
      <c r="B137" s="248">
        <v>2050</v>
      </c>
      <c r="C137" s="248" t="s">
        <v>295</v>
      </c>
      <c r="D137" s="249">
        <v>305.8761038099567</v>
      </c>
      <c r="E137" s="250">
        <v>29</v>
      </c>
      <c r="F137" s="251">
        <f>(SUM(D137:D137)+E137*D137)/1000000</f>
        <v>9.1762831142987011E-3</v>
      </c>
      <c r="G137" s="229"/>
      <c r="H137" s="229"/>
    </row>
    <row r="138" spans="1:8" ht="15.6" x14ac:dyDescent="0.3">
      <c r="A138" s="247" t="s">
        <v>87</v>
      </c>
      <c r="B138" s="248">
        <v>2017</v>
      </c>
      <c r="C138" s="248" t="s">
        <v>296</v>
      </c>
      <c r="D138" s="249">
        <v>514.50914293854748</v>
      </c>
      <c r="E138" s="252">
        <v>0</v>
      </c>
      <c r="F138" s="251">
        <f>(SUM(D138:D167))/1000000</f>
        <v>1.1473365649969189E-2</v>
      </c>
      <c r="G138" s="229"/>
      <c r="H138" s="229"/>
    </row>
    <row r="139" spans="1:8" ht="15.6" x14ac:dyDescent="0.3">
      <c r="A139" s="247" t="s">
        <v>87</v>
      </c>
      <c r="B139" s="248">
        <v>2018</v>
      </c>
      <c r="C139" s="248" t="s">
        <v>297</v>
      </c>
      <c r="D139" s="249">
        <v>500.50456981424884</v>
      </c>
      <c r="E139" s="250">
        <v>0</v>
      </c>
      <c r="F139" s="251">
        <f>(SUM(D139:D168))/1000000</f>
        <v>1.1285272275437059E-2</v>
      </c>
      <c r="G139" s="229"/>
      <c r="H139" s="229"/>
    </row>
    <row r="140" spans="1:8" ht="15.6" x14ac:dyDescent="0.3">
      <c r="A140" s="247" t="s">
        <v>87</v>
      </c>
      <c r="B140" s="248">
        <v>2019</v>
      </c>
      <c r="C140" s="248" t="s">
        <v>298</v>
      </c>
      <c r="D140" s="249">
        <v>485.86895880654231</v>
      </c>
      <c r="E140" s="250">
        <v>0</v>
      </c>
      <c r="F140" s="251">
        <f>(SUM(D140:D169))/1000000</f>
        <v>1.1110734455677207E-2</v>
      </c>
      <c r="G140" s="229"/>
      <c r="H140" s="229"/>
    </row>
    <row r="141" spans="1:8" ht="15.6" x14ac:dyDescent="0.3">
      <c r="A141" s="247" t="s">
        <v>87</v>
      </c>
      <c r="B141" s="248">
        <v>2020</v>
      </c>
      <c r="C141" s="248" t="s">
        <v>299</v>
      </c>
      <c r="D141" s="249">
        <v>470.98213588882794</v>
      </c>
      <c r="E141" s="250">
        <v>0</v>
      </c>
      <c r="F141" s="251">
        <f>(SUM(D141:D170))/1000000</f>
        <v>1.0950466538902555E-2</v>
      </c>
      <c r="G141" s="229"/>
      <c r="H141" s="229"/>
    </row>
    <row r="142" spans="1:8" ht="15.6" x14ac:dyDescent="0.3">
      <c r="A142" s="247" t="s">
        <v>87</v>
      </c>
      <c r="B142" s="248">
        <v>2021</v>
      </c>
      <c r="C142" s="248" t="s">
        <v>300</v>
      </c>
      <c r="D142" s="249">
        <v>457.59616765165549</v>
      </c>
      <c r="E142" s="250">
        <v>0</v>
      </c>
      <c r="F142" s="251">
        <f>(SUM(D142:D171))/1000000</f>
        <v>1.0804793284905669E-2</v>
      </c>
      <c r="G142" s="229"/>
      <c r="H142" s="229"/>
    </row>
    <row r="143" spans="1:8" ht="15.6" x14ac:dyDescent="0.3">
      <c r="A143" s="247" t="s">
        <v>87</v>
      </c>
      <c r="B143" s="248">
        <v>2022</v>
      </c>
      <c r="C143" s="248" t="s">
        <v>301</v>
      </c>
      <c r="D143" s="249">
        <v>444.4657304410913</v>
      </c>
      <c r="E143" s="250">
        <v>1</v>
      </c>
      <c r="F143" s="251">
        <f>(SUM(D143:D171)+E143*D171)/1000000</f>
        <v>1.0672505999145956E-2</v>
      </c>
      <c r="G143" s="229"/>
      <c r="H143" s="229"/>
    </row>
    <row r="144" spans="1:8" ht="15.6" x14ac:dyDescent="0.3">
      <c r="A144" s="247" t="s">
        <v>87</v>
      </c>
      <c r="B144" s="248">
        <v>2023</v>
      </c>
      <c r="C144" s="248" t="s">
        <v>302</v>
      </c>
      <c r="D144" s="249">
        <v>432.24431596136048</v>
      </c>
      <c r="E144" s="250">
        <v>2</v>
      </c>
      <c r="F144" s="251">
        <f>(SUM(D144:D171)+E144*D171)/1000000</f>
        <v>1.0553349150596808E-2</v>
      </c>
      <c r="G144" s="229"/>
      <c r="H144" s="229"/>
    </row>
    <row r="145" spans="1:8" ht="15.6" x14ac:dyDescent="0.3">
      <c r="A145" s="247" t="s">
        <v>87</v>
      </c>
      <c r="B145" s="248">
        <v>2024</v>
      </c>
      <c r="C145" s="248" t="s">
        <v>303</v>
      </c>
      <c r="D145" s="249">
        <v>420.92937195545647</v>
      </c>
      <c r="E145" s="250">
        <v>3</v>
      </c>
      <c r="F145" s="251">
        <f>(SUM(D145:D171)+E145*D171)/1000000</f>
        <v>1.0446413716527388E-2</v>
      </c>
      <c r="G145" s="229"/>
      <c r="H145" s="229"/>
    </row>
    <row r="146" spans="1:8" ht="15.6" x14ac:dyDescent="0.3">
      <c r="A146" s="247" t="s">
        <v>87</v>
      </c>
      <c r="B146" s="248">
        <v>2025</v>
      </c>
      <c r="C146" s="248" t="s">
        <v>304</v>
      </c>
      <c r="D146" s="249">
        <v>410.58887193873562</v>
      </c>
      <c r="E146" s="250">
        <v>4</v>
      </c>
      <c r="F146" s="251">
        <f>(SUM(D146:D171)+E146*D171)/1000000</f>
        <v>1.0350793226463872E-2</v>
      </c>
      <c r="G146" s="229"/>
      <c r="H146" s="229"/>
    </row>
    <row r="147" spans="1:8" ht="15.6" x14ac:dyDescent="0.3">
      <c r="A147" s="247" t="s">
        <v>87</v>
      </c>
      <c r="B147" s="248">
        <v>2026</v>
      </c>
      <c r="C147" s="248" t="s">
        <v>305</v>
      </c>
      <c r="D147" s="249">
        <v>400.4752821687963</v>
      </c>
      <c r="E147" s="250">
        <v>5</v>
      </c>
      <c r="F147" s="251">
        <f>(SUM(D147:D171)+E147*D171)/1000000</f>
        <v>1.0265513236417083E-2</v>
      </c>
      <c r="G147" s="229"/>
      <c r="H147" s="229"/>
    </row>
    <row r="148" spans="1:8" ht="15.6" x14ac:dyDescent="0.3">
      <c r="A148" s="247" t="s">
        <v>87</v>
      </c>
      <c r="B148" s="248">
        <v>2027</v>
      </c>
      <c r="C148" s="248" t="s">
        <v>306</v>
      </c>
      <c r="D148" s="249">
        <v>391.06414630539604</v>
      </c>
      <c r="E148" s="250">
        <v>6</v>
      </c>
      <c r="F148" s="251">
        <f>(SUM(D148:D171)+E148*D171)/1000000</f>
        <v>1.0190346836140226E-2</v>
      </c>
      <c r="G148" s="229"/>
      <c r="H148" s="229"/>
    </row>
    <row r="149" spans="1:8" ht="15.6" x14ac:dyDescent="0.3">
      <c r="A149" s="247" t="s">
        <v>87</v>
      </c>
      <c r="B149" s="248">
        <v>2028</v>
      </c>
      <c r="C149" s="248" t="s">
        <v>307</v>
      </c>
      <c r="D149" s="249">
        <v>382.58178301571974</v>
      </c>
      <c r="E149" s="250">
        <v>7</v>
      </c>
      <c r="F149" s="251">
        <f>(SUM(D149:D171)+E149*D171)/1000000</f>
        <v>1.0124591571726774E-2</v>
      </c>
      <c r="G149" s="229"/>
      <c r="H149" s="229"/>
    </row>
    <row r="150" spans="1:8" ht="15.6" x14ac:dyDescent="0.3">
      <c r="A150" s="247" t="s">
        <v>87</v>
      </c>
      <c r="B150" s="248">
        <v>2029</v>
      </c>
      <c r="C150" s="248" t="s">
        <v>308</v>
      </c>
      <c r="D150" s="249">
        <v>374.90214990845095</v>
      </c>
      <c r="E150" s="250">
        <v>8</v>
      </c>
      <c r="F150" s="251">
        <f>(SUM(D150:D171)+E150*D171)/1000000</f>
        <v>1.0067318670602997E-2</v>
      </c>
      <c r="G150" s="229"/>
      <c r="H150" s="229"/>
    </row>
    <row r="151" spans="1:8" ht="15.6" x14ac:dyDescent="0.3">
      <c r="A151" s="247" t="s">
        <v>87</v>
      </c>
      <c r="B151" s="248">
        <v>2030</v>
      </c>
      <c r="C151" s="248" t="s">
        <v>309</v>
      </c>
      <c r="D151" s="249">
        <v>368.10065037884556</v>
      </c>
      <c r="E151" s="250">
        <v>9</v>
      </c>
      <c r="F151" s="251">
        <f>(SUM(D151:D171)+E151*D171)/1000000</f>
        <v>1.0017725402586488E-2</v>
      </c>
      <c r="G151" s="229"/>
      <c r="H151" s="229"/>
    </row>
    <row r="152" spans="1:8" ht="15.6" x14ac:dyDescent="0.3">
      <c r="A152" s="247" t="s">
        <v>87</v>
      </c>
      <c r="B152" s="248">
        <v>2031</v>
      </c>
      <c r="C152" s="248" t="s">
        <v>310</v>
      </c>
      <c r="D152" s="249">
        <v>362.01835274783122</v>
      </c>
      <c r="E152" s="250">
        <v>10</v>
      </c>
      <c r="F152" s="251">
        <f>(SUM(D152:D171)+E152*D171)/1000000</f>
        <v>9.9749336340995837E-3</v>
      </c>
      <c r="G152" s="229"/>
      <c r="H152" s="229"/>
    </row>
    <row r="153" spans="1:8" ht="15.6" x14ac:dyDescent="0.3">
      <c r="A153" s="247" t="s">
        <v>87</v>
      </c>
      <c r="B153" s="248">
        <v>2032</v>
      </c>
      <c r="C153" s="248" t="s">
        <v>311</v>
      </c>
      <c r="D153" s="249">
        <v>356.67707287059125</v>
      </c>
      <c r="E153" s="250">
        <v>11</v>
      </c>
      <c r="F153" s="251">
        <f>(SUM(D153:D171)+E153*D171)/1000000</f>
        <v>9.938224163243697E-3</v>
      </c>
      <c r="G153" s="229"/>
      <c r="H153" s="229"/>
    </row>
    <row r="154" spans="1:8" ht="15.6" x14ac:dyDescent="0.3">
      <c r="A154" s="247" t="s">
        <v>87</v>
      </c>
      <c r="B154" s="248">
        <v>2033</v>
      </c>
      <c r="C154" s="248" t="s">
        <v>312</v>
      </c>
      <c r="D154" s="249">
        <v>351.95519398035918</v>
      </c>
      <c r="E154" s="250">
        <v>12</v>
      </c>
      <c r="F154" s="251">
        <f>(SUM(D154:D171)+E154*D171)/1000000</f>
        <v>9.9068559722650454E-3</v>
      </c>
      <c r="G154" s="229"/>
      <c r="H154" s="229"/>
    </row>
    <row r="155" spans="1:8" ht="15.6" x14ac:dyDescent="0.3">
      <c r="A155" s="247" t="s">
        <v>87</v>
      </c>
      <c r="B155" s="248">
        <v>2034</v>
      </c>
      <c r="C155" s="248" t="s">
        <v>313</v>
      </c>
      <c r="D155" s="249">
        <v>347.80461317273961</v>
      </c>
      <c r="E155" s="250">
        <v>13</v>
      </c>
      <c r="F155" s="251">
        <f>(SUM(D155:D171)+E155*D171)/1000000</f>
        <v>9.8802096601766278E-3</v>
      </c>
      <c r="G155" s="229"/>
      <c r="H155" s="229"/>
    </row>
    <row r="156" spans="1:8" ht="15.6" x14ac:dyDescent="0.3">
      <c r="A156" s="247" t="s">
        <v>87</v>
      </c>
      <c r="B156" s="248">
        <v>2035</v>
      </c>
      <c r="C156" s="248" t="s">
        <v>314</v>
      </c>
      <c r="D156" s="249">
        <v>344.23582165659951</v>
      </c>
      <c r="E156" s="250">
        <v>14</v>
      </c>
      <c r="F156" s="251">
        <f>(SUM(D156:D171)+E156*D171)/1000000</f>
        <v>9.8577139288958306E-3</v>
      </c>
      <c r="G156" s="229"/>
      <c r="H156" s="229"/>
    </row>
    <row r="157" spans="1:8" ht="15.6" x14ac:dyDescent="0.3">
      <c r="A157" s="247" t="s">
        <v>87</v>
      </c>
      <c r="B157" s="248">
        <v>2036</v>
      </c>
      <c r="C157" s="248" t="s">
        <v>315</v>
      </c>
      <c r="D157" s="249">
        <v>341.12293639600551</v>
      </c>
      <c r="E157" s="250">
        <v>15</v>
      </c>
      <c r="F157" s="251">
        <f>(SUM(D157:D171)+E157*D171)/1000000</f>
        <v>9.8387869891311749E-3</v>
      </c>
      <c r="G157" s="229"/>
      <c r="H157" s="229"/>
    </row>
    <row r="158" spans="1:8" ht="15.6" x14ac:dyDescent="0.3">
      <c r="A158" s="247" t="s">
        <v>87</v>
      </c>
      <c r="B158" s="248">
        <v>2037</v>
      </c>
      <c r="C158" s="248" t="s">
        <v>316</v>
      </c>
      <c r="D158" s="249">
        <v>338.46551695785848</v>
      </c>
      <c r="E158" s="250">
        <v>16</v>
      </c>
      <c r="F158" s="251">
        <f>(SUM(D158:D171)+E158*D171)/1000000</f>
        <v>9.8229729346271128E-3</v>
      </c>
      <c r="G158" s="229"/>
      <c r="H158" s="229"/>
    </row>
    <row r="159" spans="1:8" ht="15.6" x14ac:dyDescent="0.3">
      <c r="A159" s="247" t="s">
        <v>87</v>
      </c>
      <c r="B159" s="248">
        <v>2038</v>
      </c>
      <c r="C159" s="248" t="s">
        <v>317</v>
      </c>
      <c r="D159" s="249">
        <v>336.20909059038473</v>
      </c>
      <c r="E159" s="250">
        <v>17</v>
      </c>
      <c r="F159" s="251">
        <f>(SUM(D159:D171)+E159*D171)/1000000</f>
        <v>9.809816299561196E-3</v>
      </c>
      <c r="G159" s="229"/>
      <c r="H159" s="229"/>
    </row>
    <row r="160" spans="1:8" ht="15.6" x14ac:dyDescent="0.3">
      <c r="A160" s="247" t="s">
        <v>87</v>
      </c>
      <c r="B160" s="248">
        <v>2039</v>
      </c>
      <c r="C160" s="248" t="s">
        <v>318</v>
      </c>
      <c r="D160" s="249">
        <v>334.26125158303239</v>
      </c>
      <c r="E160" s="250">
        <v>18</v>
      </c>
      <c r="F160" s="251">
        <f>(SUM(D160:D171)+E160*D171)/1000000</f>
        <v>9.7989160908627543E-3</v>
      </c>
      <c r="G160" s="229"/>
      <c r="H160" s="229"/>
    </row>
    <row r="161" spans="1:8" ht="15.6" x14ac:dyDescent="0.3">
      <c r="A161" s="247" t="s">
        <v>87</v>
      </c>
      <c r="B161" s="248">
        <v>2040</v>
      </c>
      <c r="C161" s="248" t="s">
        <v>319</v>
      </c>
      <c r="D161" s="249">
        <v>332.62653742049588</v>
      </c>
      <c r="E161" s="250">
        <v>19</v>
      </c>
      <c r="F161" s="251">
        <f>(SUM(D161:D171)+E161*D171)/1000000</f>
        <v>9.7899637211716645E-3</v>
      </c>
      <c r="G161" s="229"/>
      <c r="H161" s="229"/>
    </row>
    <row r="162" spans="1:8" ht="15.6" x14ac:dyDescent="0.3">
      <c r="A162" s="247" t="s">
        <v>87</v>
      </c>
      <c r="B162" s="248">
        <v>2041</v>
      </c>
      <c r="C162" s="248" t="s">
        <v>320</v>
      </c>
      <c r="D162" s="249">
        <v>331.25606710423199</v>
      </c>
      <c r="E162" s="250">
        <v>20</v>
      </c>
      <c r="F162" s="251">
        <f>(SUM(D162:D171)+E162*D171)/1000000</f>
        <v>9.7826460656431115E-3</v>
      </c>
      <c r="G162" s="229"/>
      <c r="H162" s="229"/>
    </row>
    <row r="163" spans="1:8" ht="15.6" x14ac:dyDescent="0.3">
      <c r="A163" s="247" t="s">
        <v>87</v>
      </c>
      <c r="B163" s="248">
        <v>2042</v>
      </c>
      <c r="C163" s="248" t="s">
        <v>321</v>
      </c>
      <c r="D163" s="249">
        <v>330.09585543732237</v>
      </c>
      <c r="E163" s="250">
        <v>21</v>
      </c>
      <c r="F163" s="251">
        <f>(SUM(D163:D171)+E163*D171)/1000000</f>
        <v>9.7766988804308223E-3</v>
      </c>
      <c r="G163" s="229"/>
      <c r="H163" s="229"/>
    </row>
    <row r="164" spans="1:8" ht="15.6" x14ac:dyDescent="0.3">
      <c r="A164" s="247" t="s">
        <v>87</v>
      </c>
      <c r="B164" s="248">
        <v>2043</v>
      </c>
      <c r="C164" s="248" t="s">
        <v>322</v>
      </c>
      <c r="D164" s="249">
        <v>329.09963718217278</v>
      </c>
      <c r="E164" s="250">
        <v>22</v>
      </c>
      <c r="F164" s="251">
        <f>(SUM(D164:D171)+E164*D171)/1000000</f>
        <v>9.7719119068854412E-3</v>
      </c>
      <c r="G164" s="229"/>
      <c r="H164" s="229"/>
    </row>
    <row r="165" spans="1:8" ht="15.6" x14ac:dyDescent="0.3">
      <c r="A165" s="247" t="s">
        <v>87</v>
      </c>
      <c r="B165" s="248">
        <v>2044</v>
      </c>
      <c r="C165" s="248" t="s">
        <v>323</v>
      </c>
      <c r="D165" s="249">
        <v>328.25924002280203</v>
      </c>
      <c r="E165" s="250">
        <v>23</v>
      </c>
      <c r="F165" s="251">
        <f>(SUM(D165:D171)+E165*D171)/1000000</f>
        <v>9.7681211515952132E-3</v>
      </c>
      <c r="G165" s="229"/>
      <c r="H165" s="229"/>
    </row>
    <row r="166" spans="1:8" ht="15.6" x14ac:dyDescent="0.3">
      <c r="A166" s="247" t="s">
        <v>87</v>
      </c>
      <c r="B166" s="248">
        <v>2045</v>
      </c>
      <c r="C166" s="248" t="s">
        <v>324</v>
      </c>
      <c r="D166" s="249">
        <v>327.54227069368443</v>
      </c>
      <c r="E166" s="250">
        <v>24</v>
      </c>
      <c r="F166" s="251">
        <f>(SUM(D166:D171)+E166*D171)/1000000</f>
        <v>9.7651707934643533E-3</v>
      </c>
      <c r="G166" s="229"/>
      <c r="H166" s="229"/>
    </row>
    <row r="167" spans="1:8" ht="15.6" x14ac:dyDescent="0.3">
      <c r="A167" s="247" t="s">
        <v>87</v>
      </c>
      <c r="B167" s="248">
        <v>2046</v>
      </c>
      <c r="C167" s="248" t="s">
        <v>325</v>
      </c>
      <c r="D167" s="249">
        <v>326.92291497940226</v>
      </c>
      <c r="E167" s="250">
        <v>25</v>
      </c>
      <c r="F167" s="251">
        <f>(SUM(D167:D171)+E167*D171)/1000000</f>
        <v>9.76293740466261E-3</v>
      </c>
      <c r="G167" s="229"/>
      <c r="H167" s="229"/>
    </row>
    <row r="168" spans="1:8" ht="15.6" x14ac:dyDescent="0.3">
      <c r="A168" s="247" t="s">
        <v>87</v>
      </c>
      <c r="B168" s="248">
        <v>2047</v>
      </c>
      <c r="C168" s="248" t="s">
        <v>326</v>
      </c>
      <c r="D168" s="249">
        <v>326.41576840641659</v>
      </c>
      <c r="E168" s="250">
        <v>26</v>
      </c>
      <c r="F168" s="251">
        <f>(SUM(D168:D171)+E168*D171)/1000000</f>
        <v>9.7613233715751497E-3</v>
      </c>
      <c r="G168" s="229"/>
      <c r="H168" s="229"/>
    </row>
    <row r="169" spans="1:8" ht="15.6" x14ac:dyDescent="0.3">
      <c r="A169" s="247" t="s">
        <v>87</v>
      </c>
      <c r="B169" s="248">
        <v>2048</v>
      </c>
      <c r="C169" s="248" t="s">
        <v>327</v>
      </c>
      <c r="D169" s="249">
        <v>325.96675005439619</v>
      </c>
      <c r="E169" s="250">
        <v>27</v>
      </c>
      <c r="F169" s="251">
        <f>(SUM(D169:D171)+E169*D171)/1000000</f>
        <v>9.760216485060676E-3</v>
      </c>
      <c r="G169" s="229"/>
      <c r="H169" s="229"/>
    </row>
    <row r="170" spans="1:8" ht="15.6" x14ac:dyDescent="0.3">
      <c r="A170" s="247" t="s">
        <v>87</v>
      </c>
      <c r="B170" s="248">
        <v>2049</v>
      </c>
      <c r="C170" s="248" t="s">
        <v>328</v>
      </c>
      <c r="D170" s="249">
        <v>325.60104203189115</v>
      </c>
      <c r="E170" s="250">
        <v>28</v>
      </c>
      <c r="F170" s="251">
        <f>(SUM(D170:D171)+E170*D171)/1000000</f>
        <v>9.7595586168982233E-3</v>
      </c>
      <c r="G170" s="229"/>
      <c r="H170" s="229"/>
    </row>
    <row r="171" spans="1:8" ht="15.6" x14ac:dyDescent="0.3">
      <c r="A171" s="247" t="s">
        <v>87</v>
      </c>
      <c r="B171" s="248">
        <v>2050</v>
      </c>
      <c r="C171" s="248" t="s">
        <v>329</v>
      </c>
      <c r="D171" s="249">
        <v>325.30888189194246</v>
      </c>
      <c r="E171" s="250">
        <v>29</v>
      </c>
      <c r="F171" s="251">
        <f>(SUM(D171:D171)+E171*D171)/1000000</f>
        <v>9.7592664567582744E-3</v>
      </c>
      <c r="G171" s="229"/>
      <c r="H171" s="229"/>
    </row>
    <row r="172" spans="1:8" ht="15.6" x14ac:dyDescent="0.3">
      <c r="A172" s="247" t="s">
        <v>88</v>
      </c>
      <c r="B172" s="248">
        <v>2017</v>
      </c>
      <c r="C172" s="248" t="s">
        <v>330</v>
      </c>
      <c r="D172" s="249">
        <v>518.50977007876224</v>
      </c>
      <c r="E172" s="252">
        <v>0</v>
      </c>
      <c r="F172" s="251">
        <f>(SUM(D172:D201))/1000000</f>
        <v>1.1649386507244957E-2</v>
      </c>
      <c r="G172" s="229"/>
      <c r="H172" s="229"/>
    </row>
    <row r="173" spans="1:8" ht="15.6" x14ac:dyDescent="0.3">
      <c r="A173" s="247" t="s">
        <v>88</v>
      </c>
      <c r="B173" s="248">
        <v>2018</v>
      </c>
      <c r="C173" s="248" t="s">
        <v>331</v>
      </c>
      <c r="D173" s="249">
        <v>505.5949235328913</v>
      </c>
      <c r="E173" s="250">
        <v>0</v>
      </c>
      <c r="F173" s="251">
        <f>(SUM(D173:D202))/1000000</f>
        <v>1.1457131662163625E-2</v>
      </c>
      <c r="G173" s="229"/>
      <c r="H173" s="229"/>
    </row>
    <row r="174" spans="1:8" ht="15.6" x14ac:dyDescent="0.3">
      <c r="A174" s="247" t="s">
        <v>88</v>
      </c>
      <c r="B174" s="248">
        <v>2019</v>
      </c>
      <c r="C174" s="248" t="s">
        <v>332</v>
      </c>
      <c r="D174" s="249">
        <v>492.01793697522066</v>
      </c>
      <c r="E174" s="250">
        <v>0</v>
      </c>
      <c r="F174" s="251">
        <f>(SUM(D174:D203))/1000000</f>
        <v>1.1276895468779627E-2</v>
      </c>
      <c r="G174" s="229"/>
      <c r="H174" s="229"/>
    </row>
    <row r="175" spans="1:8" ht="15.6" x14ac:dyDescent="0.3">
      <c r="A175" s="247" t="s">
        <v>88</v>
      </c>
      <c r="B175" s="248">
        <v>2020</v>
      </c>
      <c r="C175" s="248" t="s">
        <v>333</v>
      </c>
      <c r="D175" s="249">
        <v>478.04949049158495</v>
      </c>
      <c r="E175" s="250">
        <v>0</v>
      </c>
      <c r="F175" s="251">
        <f>(SUM(D175:D204))/1000000</f>
        <v>1.1109496148843536E-2</v>
      </c>
      <c r="G175" s="229"/>
      <c r="H175" s="229"/>
    </row>
    <row r="176" spans="1:8" ht="15.6" x14ac:dyDescent="0.3">
      <c r="A176" s="247" t="s">
        <v>88</v>
      </c>
      <c r="B176" s="248">
        <v>2021</v>
      </c>
      <c r="C176" s="248" t="s">
        <v>334</v>
      </c>
      <c r="D176" s="249">
        <v>464.72063586182605</v>
      </c>
      <c r="E176" s="250">
        <v>0</v>
      </c>
      <c r="F176" s="251">
        <f>(SUM(D176:D205))/1000000</f>
        <v>1.0955390546006671E-2</v>
      </c>
      <c r="G176" s="229"/>
      <c r="H176" s="229"/>
    </row>
    <row r="177" spans="1:8" ht="15.6" x14ac:dyDescent="0.3">
      <c r="A177" s="247" t="s">
        <v>88</v>
      </c>
      <c r="B177" s="248">
        <v>2022</v>
      </c>
      <c r="C177" s="248" t="s">
        <v>335</v>
      </c>
      <c r="D177" s="249">
        <v>452.25356358091699</v>
      </c>
      <c r="E177" s="250">
        <v>1</v>
      </c>
      <c r="F177" s="251">
        <f>(SUM(D177:D205)+E177*D205)/1000000</f>
        <v>1.0814613797799568E-2</v>
      </c>
      <c r="G177" s="229"/>
      <c r="H177" s="229"/>
    </row>
    <row r="178" spans="1:8" ht="15.6" x14ac:dyDescent="0.3">
      <c r="A178" s="247" t="s">
        <v>88</v>
      </c>
      <c r="B178" s="248">
        <v>2023</v>
      </c>
      <c r="C178" s="248" t="s">
        <v>336</v>
      </c>
      <c r="D178" s="249">
        <v>440.48866128901244</v>
      </c>
      <c r="E178" s="250">
        <v>2</v>
      </c>
      <c r="F178" s="251">
        <f>(SUM(D178:D205)+E178*D205)/1000000</f>
        <v>1.0686304121873368E-2</v>
      </c>
      <c r="G178" s="229"/>
      <c r="H178" s="229"/>
    </row>
    <row r="179" spans="1:8" ht="15.6" x14ac:dyDescent="0.3">
      <c r="A179" s="247" t="s">
        <v>88</v>
      </c>
      <c r="B179" s="248">
        <v>2024</v>
      </c>
      <c r="C179" s="248" t="s">
        <v>337</v>
      </c>
      <c r="D179" s="249">
        <v>429.49321815693207</v>
      </c>
      <c r="E179" s="250">
        <v>3</v>
      </c>
      <c r="F179" s="251">
        <f>(SUM(D179:D205)+E179*D205)/1000000</f>
        <v>1.0569759348239078E-2</v>
      </c>
      <c r="G179" s="229"/>
      <c r="H179" s="229"/>
    </row>
    <row r="180" spans="1:8" ht="15.6" x14ac:dyDescent="0.3">
      <c r="A180" s="247" t="s">
        <v>88</v>
      </c>
      <c r="B180" s="248">
        <v>2025</v>
      </c>
      <c r="C180" s="248" t="s">
        <v>338</v>
      </c>
      <c r="D180" s="249">
        <v>419.44532605802971</v>
      </c>
      <c r="E180" s="250">
        <v>4</v>
      </c>
      <c r="F180" s="251">
        <f>(SUM(D180:D205)+E180*D205)/1000000</f>
        <v>1.0464210017736867E-2</v>
      </c>
      <c r="G180" s="229"/>
      <c r="H180" s="229"/>
    </row>
    <row r="181" spans="1:8" ht="15.6" x14ac:dyDescent="0.3">
      <c r="A181" s="247" t="s">
        <v>88</v>
      </c>
      <c r="B181" s="248">
        <v>2026</v>
      </c>
      <c r="C181" s="248" t="s">
        <v>339</v>
      </c>
      <c r="D181" s="249">
        <v>409.50468270281243</v>
      </c>
      <c r="E181" s="250">
        <v>5</v>
      </c>
      <c r="F181" s="251">
        <f>(SUM(D181:D205)+E181*D205)/1000000</f>
        <v>1.0368708579333558E-2</v>
      </c>
      <c r="G181" s="229"/>
      <c r="H181" s="229"/>
    </row>
    <row r="182" spans="1:8" ht="15.6" x14ac:dyDescent="0.3">
      <c r="A182" s="247" t="s">
        <v>88</v>
      </c>
      <c r="B182" s="248">
        <v>2027</v>
      </c>
      <c r="C182" s="248" t="s">
        <v>340</v>
      </c>
      <c r="D182" s="249">
        <v>400.08977336634769</v>
      </c>
      <c r="E182" s="250">
        <v>6</v>
      </c>
      <c r="F182" s="251">
        <f>(SUM(D182:D205)+E182*D205)/1000000</f>
        <v>1.0283147784285466E-2</v>
      </c>
      <c r="G182" s="229"/>
      <c r="H182" s="229"/>
    </row>
    <row r="183" spans="1:8" ht="15.6" x14ac:dyDescent="0.3">
      <c r="A183" s="247" t="s">
        <v>88</v>
      </c>
      <c r="B183" s="248">
        <v>2028</v>
      </c>
      <c r="C183" s="248" t="s">
        <v>341</v>
      </c>
      <c r="D183" s="249">
        <v>391.50568094991229</v>
      </c>
      <c r="E183" s="250">
        <v>7</v>
      </c>
      <c r="F183" s="251">
        <f>(SUM(D183:D205)+E183*D205)/1000000</f>
        <v>1.0207001898573837E-2</v>
      </c>
      <c r="G183" s="229"/>
      <c r="H183" s="229"/>
    </row>
    <row r="184" spans="1:8" ht="15.6" x14ac:dyDescent="0.3">
      <c r="A184" s="247" t="s">
        <v>88</v>
      </c>
      <c r="B184" s="248">
        <v>2029</v>
      </c>
      <c r="C184" s="248" t="s">
        <v>342</v>
      </c>
      <c r="D184" s="249">
        <v>383.62605160432435</v>
      </c>
      <c r="E184" s="250">
        <v>8</v>
      </c>
      <c r="F184" s="251">
        <f>(SUM(D184:D205)+E184*D205)/1000000</f>
        <v>1.0139440105278645E-2</v>
      </c>
      <c r="G184" s="229"/>
      <c r="H184" s="229"/>
    </row>
    <row r="185" spans="1:8" ht="15.6" x14ac:dyDescent="0.3">
      <c r="A185" s="247" t="s">
        <v>88</v>
      </c>
      <c r="B185" s="248">
        <v>2030</v>
      </c>
      <c r="C185" s="248" t="s">
        <v>343</v>
      </c>
      <c r="D185" s="249">
        <v>376.49525463762723</v>
      </c>
      <c r="E185" s="250">
        <v>9</v>
      </c>
      <c r="F185" s="251">
        <f>(SUM(D185:D205)+E185*D205)/1000000</f>
        <v>1.0079757941329042E-2</v>
      </c>
      <c r="G185" s="229"/>
      <c r="H185" s="229"/>
    </row>
    <row r="186" spans="1:8" ht="15.6" x14ac:dyDescent="0.3">
      <c r="A186" s="247" t="s">
        <v>88</v>
      </c>
      <c r="B186" s="248">
        <v>2031</v>
      </c>
      <c r="C186" s="248" t="s">
        <v>344</v>
      </c>
      <c r="D186" s="249">
        <v>369.99695626129176</v>
      </c>
      <c r="E186" s="250">
        <v>10</v>
      </c>
      <c r="F186" s="251">
        <f>(SUM(D186:D205)+E186*D205)/1000000</f>
        <v>1.0027206574346135E-2</v>
      </c>
      <c r="G186" s="229"/>
      <c r="H186" s="229"/>
    </row>
    <row r="187" spans="1:8" ht="15.6" x14ac:dyDescent="0.3">
      <c r="A187" s="247" t="s">
        <v>88</v>
      </c>
      <c r="B187" s="248">
        <v>2032</v>
      </c>
      <c r="C187" s="248" t="s">
        <v>345</v>
      </c>
      <c r="D187" s="249">
        <v>364.20114124134085</v>
      </c>
      <c r="E187" s="250">
        <v>11</v>
      </c>
      <c r="F187" s="251">
        <f>(SUM(D187:D205)+E187*D205)/1000000</f>
        <v>9.9811535057395626E-3</v>
      </c>
      <c r="G187" s="229"/>
      <c r="H187" s="229"/>
    </row>
    <row r="188" spans="1:8" ht="15.6" x14ac:dyDescent="0.3">
      <c r="A188" s="247" t="s">
        <v>88</v>
      </c>
      <c r="B188" s="248">
        <v>2033</v>
      </c>
      <c r="C188" s="248" t="s">
        <v>346</v>
      </c>
      <c r="D188" s="249">
        <v>359.05741901369532</v>
      </c>
      <c r="E188" s="250">
        <v>12</v>
      </c>
      <c r="F188" s="251">
        <f>(SUM(D188:D205)+E188*D205)/1000000</f>
        <v>9.9408962521529438E-3</v>
      </c>
      <c r="G188" s="229"/>
      <c r="H188" s="229"/>
    </row>
    <row r="189" spans="1:8" ht="15.6" x14ac:dyDescent="0.3">
      <c r="A189" s="247" t="s">
        <v>88</v>
      </c>
      <c r="B189" s="248">
        <v>2034</v>
      </c>
      <c r="C189" s="248" t="s">
        <v>347</v>
      </c>
      <c r="D189" s="249">
        <v>354.44375704293793</v>
      </c>
      <c r="E189" s="250">
        <v>13</v>
      </c>
      <c r="F189" s="251">
        <f>(SUM(D189:D205)+E189*D205)/1000000</f>
        <v>9.905782720793968E-3</v>
      </c>
      <c r="G189" s="229"/>
      <c r="H189" s="229"/>
    </row>
    <row r="190" spans="1:8" ht="15.6" x14ac:dyDescent="0.3">
      <c r="A190" s="247" t="s">
        <v>88</v>
      </c>
      <c r="B190" s="248">
        <v>2035</v>
      </c>
      <c r="C190" s="248" t="s">
        <v>348</v>
      </c>
      <c r="D190" s="249">
        <v>350.42957930958949</v>
      </c>
      <c r="E190" s="250">
        <v>14</v>
      </c>
      <c r="F190" s="251">
        <f>(SUM(D190:D205)+E190*D205)/1000000</f>
        <v>9.8752828514057506E-3</v>
      </c>
      <c r="G190" s="229"/>
      <c r="H190" s="229"/>
    </row>
    <row r="191" spans="1:8" ht="15.6" x14ac:dyDescent="0.3">
      <c r="A191" s="247" t="s">
        <v>88</v>
      </c>
      <c r="B191" s="248">
        <v>2036</v>
      </c>
      <c r="C191" s="248" t="s">
        <v>349</v>
      </c>
      <c r="D191" s="249">
        <v>346.82738964939404</v>
      </c>
      <c r="E191" s="250">
        <v>15</v>
      </c>
      <c r="F191" s="251">
        <f>(SUM(D191:D205)+E191*D205)/1000000</f>
        <v>9.8487971597508803E-3</v>
      </c>
      <c r="G191" s="229"/>
      <c r="H191" s="229"/>
    </row>
    <row r="192" spans="1:8" ht="15.6" x14ac:dyDescent="0.3">
      <c r="A192" s="247" t="s">
        <v>88</v>
      </c>
      <c r="B192" s="248">
        <v>2037</v>
      </c>
      <c r="C192" s="248" t="s">
        <v>350</v>
      </c>
      <c r="D192" s="249">
        <v>343.68214382750568</v>
      </c>
      <c r="E192" s="250">
        <v>16</v>
      </c>
      <c r="F192" s="251">
        <f>(SUM(D192:D205)+E192*D205)/1000000</f>
        <v>9.8259136577562058E-3</v>
      </c>
      <c r="G192" s="229"/>
      <c r="H192" s="229"/>
    </row>
    <row r="193" spans="1:8" ht="15.6" x14ac:dyDescent="0.3">
      <c r="A193" s="247" t="s">
        <v>88</v>
      </c>
      <c r="B193" s="248">
        <v>2038</v>
      </c>
      <c r="C193" s="248" t="s">
        <v>351</v>
      </c>
      <c r="D193" s="249">
        <v>340.92826431520484</v>
      </c>
      <c r="E193" s="250">
        <v>17</v>
      </c>
      <c r="F193" s="251">
        <f>(SUM(D193:D205)+E193*D205)/1000000</f>
        <v>9.8061754015834213E-3</v>
      </c>
      <c r="G193" s="229"/>
      <c r="H193" s="229"/>
    </row>
    <row r="194" spans="1:8" ht="15.6" x14ac:dyDescent="0.3">
      <c r="A194" s="247" t="s">
        <v>88</v>
      </c>
      <c r="B194" s="248">
        <v>2039</v>
      </c>
      <c r="C194" s="248" t="s">
        <v>352</v>
      </c>
      <c r="D194" s="249">
        <v>338.469723201806</v>
      </c>
      <c r="E194" s="250">
        <v>18</v>
      </c>
      <c r="F194" s="251">
        <f>(SUM(D194:D205)+E194*D205)/1000000</f>
        <v>9.7891910249229361E-3</v>
      </c>
      <c r="G194" s="229"/>
      <c r="H194" s="229"/>
    </row>
    <row r="195" spans="1:8" ht="15.6" x14ac:dyDescent="0.3">
      <c r="A195" s="247" t="s">
        <v>88</v>
      </c>
      <c r="B195" s="248">
        <v>2040</v>
      </c>
      <c r="C195" s="248" t="s">
        <v>353</v>
      </c>
      <c r="D195" s="249">
        <v>336.26829146330005</v>
      </c>
      <c r="E195" s="250">
        <v>19</v>
      </c>
      <c r="F195" s="251">
        <f>(SUM(D195:D205)+E195*D205)/1000000</f>
        <v>9.7746651893758519E-3</v>
      </c>
      <c r="G195" s="229"/>
      <c r="H195" s="229"/>
    </row>
    <row r="196" spans="1:8" ht="15.6" x14ac:dyDescent="0.3">
      <c r="A196" s="247" t="s">
        <v>88</v>
      </c>
      <c r="B196" s="248">
        <v>2041</v>
      </c>
      <c r="C196" s="248" t="s">
        <v>354</v>
      </c>
      <c r="D196" s="249">
        <v>334.35280974900923</v>
      </c>
      <c r="E196" s="250">
        <v>20</v>
      </c>
      <c r="F196" s="251">
        <f>(SUM(D196:D205)+E196*D205)/1000000</f>
        <v>9.7623407855672722E-3</v>
      </c>
      <c r="G196" s="229"/>
      <c r="H196" s="229"/>
    </row>
    <row r="197" spans="1:8" ht="15.6" x14ac:dyDescent="0.3">
      <c r="A197" s="247" t="s">
        <v>88</v>
      </c>
      <c r="B197" s="248">
        <v>2042</v>
      </c>
      <c r="C197" s="248" t="s">
        <v>355</v>
      </c>
      <c r="D197" s="249">
        <v>332.6153478971126</v>
      </c>
      <c r="E197" s="250">
        <v>21</v>
      </c>
      <c r="F197" s="251">
        <f>(SUM(D197:D205)+E197*D205)/1000000</f>
        <v>9.7519318634729825E-3</v>
      </c>
      <c r="G197" s="229"/>
      <c r="H197" s="229"/>
    </row>
    <row r="198" spans="1:8" ht="15.6" x14ac:dyDescent="0.3">
      <c r="A198" s="247" t="s">
        <v>88</v>
      </c>
      <c r="B198" s="248">
        <v>2043</v>
      </c>
      <c r="C198" s="248" t="s">
        <v>356</v>
      </c>
      <c r="D198" s="249">
        <v>331.04772966865568</v>
      </c>
      <c r="E198" s="250">
        <v>22</v>
      </c>
      <c r="F198" s="251">
        <f>(SUM(D198:D205)+E198*D205)/1000000</f>
        <v>9.7432604032305897E-3</v>
      </c>
      <c r="G198" s="229"/>
      <c r="H198" s="229"/>
    </row>
    <row r="199" spans="1:8" ht="15.6" x14ac:dyDescent="0.3">
      <c r="A199" s="247" t="s">
        <v>88</v>
      </c>
      <c r="B199" s="248">
        <v>2044</v>
      </c>
      <c r="C199" s="248" t="s">
        <v>357</v>
      </c>
      <c r="D199" s="249">
        <v>329.65482722123505</v>
      </c>
      <c r="E199" s="250">
        <v>23</v>
      </c>
      <c r="F199" s="251">
        <f>(SUM(D199:D205)+E199*D205)/1000000</f>
        <v>9.7361565612166558E-3</v>
      </c>
      <c r="G199" s="229"/>
      <c r="H199" s="229"/>
    </row>
    <row r="200" spans="1:8" ht="15.6" x14ac:dyDescent="0.3">
      <c r="A200" s="247" t="s">
        <v>88</v>
      </c>
      <c r="B200" s="248">
        <v>2045</v>
      </c>
      <c r="C200" s="248" t="s">
        <v>358</v>
      </c>
      <c r="D200" s="249">
        <v>328.38715705872818</v>
      </c>
      <c r="E200" s="250">
        <v>24</v>
      </c>
      <c r="F200" s="251">
        <f>(SUM(D200:D205)+E200*D205)/1000000</f>
        <v>9.7304456216501401E-3</v>
      </c>
      <c r="G200" s="229"/>
      <c r="H200" s="229"/>
    </row>
    <row r="201" spans="1:8" ht="15.6" x14ac:dyDescent="0.3">
      <c r="A201" s="247" t="s">
        <v>88</v>
      </c>
      <c r="B201" s="248">
        <v>2046</v>
      </c>
      <c r="C201" s="248" t="s">
        <v>359</v>
      </c>
      <c r="D201" s="249">
        <v>327.22900103795149</v>
      </c>
      <c r="E201" s="250">
        <v>25</v>
      </c>
      <c r="F201" s="251">
        <f>(SUM(D201:D205)+E201*D205)/1000000</f>
        <v>9.7260023522461343E-3</v>
      </c>
      <c r="G201" s="229"/>
      <c r="H201" s="229"/>
    </row>
    <row r="202" spans="1:8" ht="15.6" x14ac:dyDescent="0.3">
      <c r="A202" s="247" t="s">
        <v>88</v>
      </c>
      <c r="B202" s="248">
        <v>2047</v>
      </c>
      <c r="C202" s="248" t="s">
        <v>360</v>
      </c>
      <c r="D202" s="249">
        <v>326.25492499743052</v>
      </c>
      <c r="E202" s="250">
        <v>26</v>
      </c>
      <c r="F202" s="251">
        <f>(SUM(D202:D205)+E202*D205)/1000000</f>
        <v>9.7227172388629005E-3</v>
      </c>
      <c r="G202" s="229"/>
      <c r="H202" s="229"/>
    </row>
    <row r="203" spans="1:8" ht="15.6" x14ac:dyDescent="0.3">
      <c r="A203" s="247" t="s">
        <v>88</v>
      </c>
      <c r="B203" s="248">
        <v>2048</v>
      </c>
      <c r="C203" s="248" t="s">
        <v>361</v>
      </c>
      <c r="D203" s="249">
        <v>325.35873014889393</v>
      </c>
      <c r="E203" s="250">
        <v>27</v>
      </c>
      <c r="F203" s="251">
        <f>(SUM(D203:D205)+E203*D205)/1000000</f>
        <v>9.720406201520192E-3</v>
      </c>
      <c r="G203" s="229"/>
      <c r="H203" s="229"/>
    </row>
    <row r="204" spans="1:8" ht="15.6" x14ac:dyDescent="0.3">
      <c r="A204" s="247" t="s">
        <v>88</v>
      </c>
      <c r="B204" s="248">
        <v>2049</v>
      </c>
      <c r="C204" s="248" t="s">
        <v>362</v>
      </c>
      <c r="D204" s="249">
        <v>324.61861703912928</v>
      </c>
      <c r="E204" s="250">
        <v>28</v>
      </c>
      <c r="F204" s="251">
        <f>(SUM(D204:D205)+E204*D205)/1000000</f>
        <v>9.7189913590260187E-3</v>
      </c>
      <c r="G204" s="229"/>
      <c r="H204" s="229"/>
    </row>
    <row r="205" spans="1:8" ht="15.6" x14ac:dyDescent="0.3">
      <c r="A205" s="247" t="s">
        <v>88</v>
      </c>
      <c r="B205" s="248">
        <v>2050</v>
      </c>
      <c r="C205" s="248" t="s">
        <v>363</v>
      </c>
      <c r="D205" s="249">
        <v>323.9438876547203</v>
      </c>
      <c r="E205" s="250">
        <v>29</v>
      </c>
      <c r="F205" s="251">
        <f>(SUM(D205:D205)+E205*D205)/1000000</f>
        <v>9.7183166296416091E-3</v>
      </c>
      <c r="G205" s="229"/>
      <c r="H205" s="229"/>
    </row>
    <row r="206" spans="1:8" ht="15.6" x14ac:dyDescent="0.3">
      <c r="A206" s="247" t="s">
        <v>89</v>
      </c>
      <c r="B206" s="248">
        <v>2017</v>
      </c>
      <c r="C206" s="248" t="s">
        <v>364</v>
      </c>
      <c r="D206" s="249">
        <v>494.1114643303959</v>
      </c>
      <c r="E206" s="252">
        <v>0</v>
      </c>
      <c r="F206" s="251">
        <f>(SUM(D206:D235))/1000000</f>
        <v>1.1209215670274081E-2</v>
      </c>
      <c r="G206" s="229"/>
      <c r="H206" s="229"/>
    </row>
    <row r="207" spans="1:8" ht="15.6" x14ac:dyDescent="0.3">
      <c r="A207" s="247" t="s">
        <v>89</v>
      </c>
      <c r="B207" s="248">
        <v>2018</v>
      </c>
      <c r="C207" s="248" t="s">
        <v>365</v>
      </c>
      <c r="D207" s="249">
        <v>480.61844733660587</v>
      </c>
      <c r="E207" s="250">
        <v>0</v>
      </c>
      <c r="F207" s="251">
        <f>(SUM(D207:D236))/1000000</f>
        <v>1.1041310462951048E-2</v>
      </c>
      <c r="G207" s="229"/>
      <c r="H207" s="229"/>
    </row>
    <row r="208" spans="1:8" ht="15.6" x14ac:dyDescent="0.3">
      <c r="A208" s="247" t="s">
        <v>89</v>
      </c>
      <c r="B208" s="248">
        <v>2019</v>
      </c>
      <c r="C208" s="248" t="s">
        <v>366</v>
      </c>
      <c r="D208" s="249">
        <v>466.68529191539989</v>
      </c>
      <c r="E208" s="250">
        <v>0</v>
      </c>
      <c r="F208" s="251">
        <f>(SUM(D208:D237))/1000000</f>
        <v>1.0886602862082715E-2</v>
      </c>
      <c r="G208" s="229"/>
      <c r="H208" s="229"/>
    </row>
    <row r="209" spans="1:8" ht="15.6" x14ac:dyDescent="0.3">
      <c r="A209" s="247" t="s">
        <v>89</v>
      </c>
      <c r="B209" s="248">
        <v>2020</v>
      </c>
      <c r="C209" s="248" t="s">
        <v>367</v>
      </c>
      <c r="D209" s="249">
        <v>452.57488585248387</v>
      </c>
      <c r="E209" s="250">
        <v>0</v>
      </c>
      <c r="F209" s="251">
        <f>(SUM(D209:D238))/1000000</f>
        <v>1.0745602824964111E-2</v>
      </c>
      <c r="G209" s="229"/>
      <c r="H209" s="229"/>
    </row>
    <row r="210" spans="1:8" ht="15.6" x14ac:dyDescent="0.3">
      <c r="A210" s="247" t="s">
        <v>89</v>
      </c>
      <c r="B210" s="248">
        <v>2021</v>
      </c>
      <c r="C210" s="248" t="s">
        <v>368</v>
      </c>
      <c r="D210" s="249">
        <v>439.43528642205138</v>
      </c>
      <c r="E210" s="250">
        <v>0</v>
      </c>
      <c r="F210" s="251">
        <f>(SUM(D210:D239))/1000000</f>
        <v>1.0618529360794833E-2</v>
      </c>
      <c r="G210" s="229"/>
      <c r="H210" s="229"/>
    </row>
    <row r="211" spans="1:8" ht="15.6" x14ac:dyDescent="0.3">
      <c r="A211" s="247" t="s">
        <v>89</v>
      </c>
      <c r="B211" s="248">
        <v>2022</v>
      </c>
      <c r="C211" s="248" t="s">
        <v>369</v>
      </c>
      <c r="D211" s="249">
        <v>427.32216091964528</v>
      </c>
      <c r="E211" s="250">
        <v>1</v>
      </c>
      <c r="F211" s="251">
        <f>(SUM(D211:D239)+E211*D239)/1000000</f>
        <v>1.0504595496055985E-2</v>
      </c>
      <c r="G211" s="229"/>
      <c r="H211" s="229"/>
    </row>
    <row r="212" spans="1:8" ht="15.6" x14ac:dyDescent="0.3">
      <c r="A212" s="247" t="s">
        <v>89</v>
      </c>
      <c r="B212" s="248">
        <v>2023</v>
      </c>
      <c r="C212" s="248" t="s">
        <v>370</v>
      </c>
      <c r="D212" s="249">
        <v>416.0947609818233</v>
      </c>
      <c r="E212" s="250">
        <v>2</v>
      </c>
      <c r="F212" s="251">
        <f>(SUM(D212:D239)+E212*D239)/1000000</f>
        <v>1.0402774756819545E-2</v>
      </c>
      <c r="G212" s="229"/>
      <c r="H212" s="229"/>
    </row>
    <row r="213" spans="1:8" ht="15.6" x14ac:dyDescent="0.3">
      <c r="A213" s="247" t="s">
        <v>89</v>
      </c>
      <c r="B213" s="248">
        <v>2024</v>
      </c>
      <c r="C213" s="248" t="s">
        <v>371</v>
      </c>
      <c r="D213" s="249">
        <v>405.76724714330584</v>
      </c>
      <c r="E213" s="250">
        <v>3</v>
      </c>
      <c r="F213" s="251">
        <f>(SUM(D213:D239)+E213*D239)/1000000</f>
        <v>1.0312181417520924E-2</v>
      </c>
      <c r="G213" s="229"/>
      <c r="H213" s="229"/>
    </row>
    <row r="214" spans="1:8" ht="15.6" x14ac:dyDescent="0.3">
      <c r="A214" s="247" t="s">
        <v>89</v>
      </c>
      <c r="B214" s="248">
        <v>2025</v>
      </c>
      <c r="C214" s="248" t="s">
        <v>372</v>
      </c>
      <c r="D214" s="249">
        <v>396.28593863260892</v>
      </c>
      <c r="E214" s="250">
        <v>4</v>
      </c>
      <c r="F214" s="251">
        <f>(SUM(D214:D239)+E214*D239)/1000000</f>
        <v>1.0231915592060823E-2</v>
      </c>
      <c r="G214" s="229"/>
      <c r="H214" s="229"/>
    </row>
    <row r="215" spans="1:8" ht="15.6" x14ac:dyDescent="0.3">
      <c r="A215" s="247" t="s">
        <v>89</v>
      </c>
      <c r="B215" s="248">
        <v>2026</v>
      </c>
      <c r="C215" s="248" t="s">
        <v>373</v>
      </c>
      <c r="D215" s="249">
        <v>387.19738162061685</v>
      </c>
      <c r="E215" s="250">
        <v>5</v>
      </c>
      <c r="F215" s="251">
        <f>(SUM(D215:D239)+E215*D239)/1000000</f>
        <v>1.0161131075111417E-2</v>
      </c>
      <c r="G215" s="229"/>
      <c r="H215" s="229"/>
    </row>
    <row r="216" spans="1:8" ht="15.6" x14ac:dyDescent="0.3">
      <c r="A216" s="247" t="s">
        <v>89</v>
      </c>
      <c r="B216" s="248">
        <v>2027</v>
      </c>
      <c r="C216" s="248" t="s">
        <v>374</v>
      </c>
      <c r="D216" s="249">
        <v>378.90545736849458</v>
      </c>
      <c r="E216" s="250">
        <v>6</v>
      </c>
      <c r="F216" s="251">
        <f>(SUM(D216:D239)+E216*D239)/1000000</f>
        <v>1.0099435115174004E-2</v>
      </c>
      <c r="G216" s="229"/>
      <c r="H216" s="229"/>
    </row>
    <row r="217" spans="1:8" ht="15.6" x14ac:dyDescent="0.3">
      <c r="A217" s="247" t="s">
        <v>89</v>
      </c>
      <c r="B217" s="248">
        <v>2028</v>
      </c>
      <c r="C217" s="248" t="s">
        <v>375</v>
      </c>
      <c r="D217" s="249">
        <v>371.56037432095826</v>
      </c>
      <c r="E217" s="250">
        <v>7</v>
      </c>
      <c r="F217" s="251">
        <f>(SUM(D217:D239)+E217*D239)/1000000</f>
        <v>1.0046031079488713E-2</v>
      </c>
      <c r="G217" s="229"/>
      <c r="H217" s="229"/>
    </row>
    <row r="218" spans="1:8" ht="15.6" x14ac:dyDescent="0.3">
      <c r="A218" s="247" t="s">
        <v>89</v>
      </c>
      <c r="B218" s="248">
        <v>2029</v>
      </c>
      <c r="C218" s="248" t="s">
        <v>376</v>
      </c>
      <c r="D218" s="249">
        <v>365.01627734606177</v>
      </c>
      <c r="E218" s="250">
        <v>8</v>
      </c>
      <c r="F218" s="251">
        <f>(SUM(D218:D239)+E218*D239)/1000000</f>
        <v>9.9999721268509579E-3</v>
      </c>
      <c r="G218" s="229"/>
      <c r="H218" s="229"/>
    </row>
    <row r="219" spans="1:8" ht="15.6" x14ac:dyDescent="0.3">
      <c r="A219" s="247" t="s">
        <v>89</v>
      </c>
      <c r="B219" s="248">
        <v>2030</v>
      </c>
      <c r="C219" s="248" t="s">
        <v>377</v>
      </c>
      <c r="D219" s="249">
        <v>359.29559413457929</v>
      </c>
      <c r="E219" s="250">
        <v>9</v>
      </c>
      <c r="F219" s="251">
        <f>(SUM(D219:D239)+E219*D239)/1000000</f>
        <v>9.9604572711881004E-3</v>
      </c>
      <c r="G219" s="229"/>
      <c r="H219" s="229"/>
    </row>
    <row r="220" spans="1:8" ht="15.6" x14ac:dyDescent="0.3">
      <c r="A220" s="247" t="s">
        <v>89</v>
      </c>
      <c r="B220" s="248">
        <v>2031</v>
      </c>
      <c r="C220" s="248" t="s">
        <v>378</v>
      </c>
      <c r="D220" s="249">
        <v>354.25918205783984</v>
      </c>
      <c r="E220" s="250">
        <v>10</v>
      </c>
      <c r="F220" s="251">
        <f>(SUM(D220:D239)+E220*D239)/1000000</f>
        <v>9.9266630987367242E-3</v>
      </c>
      <c r="G220" s="229"/>
      <c r="H220" s="229"/>
    </row>
    <row r="221" spans="1:8" ht="15.6" x14ac:dyDescent="0.3">
      <c r="A221" s="247" t="s">
        <v>89</v>
      </c>
      <c r="B221" s="248">
        <v>2032</v>
      </c>
      <c r="C221" s="248" t="s">
        <v>379</v>
      </c>
      <c r="D221" s="249">
        <v>349.85663402610857</v>
      </c>
      <c r="E221" s="250">
        <v>11</v>
      </c>
      <c r="F221" s="251">
        <f>(SUM(D221:D239)+E221*D239)/1000000</f>
        <v>9.8979053383620886E-3</v>
      </c>
      <c r="G221" s="229"/>
      <c r="H221" s="229"/>
    </row>
    <row r="222" spans="1:8" ht="15.6" x14ac:dyDescent="0.3">
      <c r="A222" s="247" t="s">
        <v>89</v>
      </c>
      <c r="B222" s="248">
        <v>2033</v>
      </c>
      <c r="C222" s="248" t="s">
        <v>380</v>
      </c>
      <c r="D222" s="249">
        <v>346.00233349065581</v>
      </c>
      <c r="E222" s="250">
        <v>12</v>
      </c>
      <c r="F222" s="251">
        <f>(SUM(D222:D239)+E222*D239)/1000000</f>
        <v>9.8735501260191847E-3</v>
      </c>
      <c r="G222" s="229"/>
      <c r="H222" s="229"/>
    </row>
    <row r="223" spans="1:8" ht="15.6" x14ac:dyDescent="0.3">
      <c r="A223" s="247" t="s">
        <v>89</v>
      </c>
      <c r="B223" s="248">
        <v>2034</v>
      </c>
      <c r="C223" s="248" t="s">
        <v>381</v>
      </c>
      <c r="D223" s="249">
        <v>342.64820642113369</v>
      </c>
      <c r="E223" s="250">
        <v>13</v>
      </c>
      <c r="F223" s="251">
        <f>(SUM(D223:D239)+E223*D239)/1000000</f>
        <v>9.8530492142117326E-3</v>
      </c>
      <c r="G223" s="229"/>
      <c r="H223" s="229"/>
    </row>
    <row r="224" spans="1:8" ht="15.6" x14ac:dyDescent="0.3">
      <c r="A224" s="247" t="s">
        <v>89</v>
      </c>
      <c r="B224" s="248">
        <v>2035</v>
      </c>
      <c r="C224" s="248" t="s">
        <v>382</v>
      </c>
      <c r="D224" s="249">
        <v>339.78996369486566</v>
      </c>
      <c r="E224" s="250">
        <v>14</v>
      </c>
      <c r="F224" s="251">
        <f>(SUM(D224:D239)+E224*D239)/1000000</f>
        <v>9.8359024294738025E-3</v>
      </c>
      <c r="G224" s="229"/>
      <c r="H224" s="229"/>
    </row>
    <row r="225" spans="1:8" ht="15.6" x14ac:dyDescent="0.3">
      <c r="A225" s="247" t="s">
        <v>89</v>
      </c>
      <c r="B225" s="248">
        <v>2036</v>
      </c>
      <c r="C225" s="248" t="s">
        <v>383</v>
      </c>
      <c r="D225" s="249">
        <v>337.30613010943335</v>
      </c>
      <c r="E225" s="250">
        <v>15</v>
      </c>
      <c r="F225" s="251">
        <f>(SUM(D225:D239)+E225*D239)/1000000</f>
        <v>9.8216138874621418E-3</v>
      </c>
      <c r="G225" s="229"/>
      <c r="H225" s="229"/>
    </row>
    <row r="226" spans="1:8" ht="15.6" x14ac:dyDescent="0.3">
      <c r="A226" s="247" t="s">
        <v>89</v>
      </c>
      <c r="B226" s="248">
        <v>2037</v>
      </c>
      <c r="C226" s="248" t="s">
        <v>384</v>
      </c>
      <c r="D226" s="249">
        <v>335.19672281230754</v>
      </c>
      <c r="E226" s="250">
        <v>16</v>
      </c>
      <c r="F226" s="251">
        <f>(SUM(D226:D239)+E226*D239)/1000000</f>
        <v>9.809809179035912E-3</v>
      </c>
      <c r="G226" s="229"/>
      <c r="H226" s="229"/>
    </row>
    <row r="227" spans="1:8" ht="15.6" x14ac:dyDescent="0.3">
      <c r="A227" s="247" t="s">
        <v>89</v>
      </c>
      <c r="B227" s="248">
        <v>2038</v>
      </c>
      <c r="C227" s="248" t="s">
        <v>385</v>
      </c>
      <c r="D227" s="249">
        <v>333.41224193967957</v>
      </c>
      <c r="E227" s="250">
        <v>17</v>
      </c>
      <c r="F227" s="251">
        <f>(SUM(D227:D239)+E227*D239)/1000000</f>
        <v>9.8001138779068089E-3</v>
      </c>
      <c r="G227" s="229"/>
      <c r="H227" s="229"/>
    </row>
    <row r="228" spans="1:8" ht="15.6" x14ac:dyDescent="0.3">
      <c r="A228" s="247" t="s">
        <v>89</v>
      </c>
      <c r="B228" s="248">
        <v>2039</v>
      </c>
      <c r="C228" s="248" t="s">
        <v>386</v>
      </c>
      <c r="D228" s="249">
        <v>331.90142583137794</v>
      </c>
      <c r="E228" s="250">
        <v>18</v>
      </c>
      <c r="F228" s="251">
        <f>(SUM(D228:D239)+E228*D239)/1000000</f>
        <v>9.7922030576503335E-3</v>
      </c>
      <c r="G228" s="229"/>
      <c r="H228" s="229"/>
    </row>
    <row r="229" spans="1:8" ht="15.6" x14ac:dyDescent="0.3">
      <c r="A229" s="247" t="s">
        <v>89</v>
      </c>
      <c r="B229" s="248">
        <v>2040</v>
      </c>
      <c r="C229" s="248" t="s">
        <v>387</v>
      </c>
      <c r="D229" s="249">
        <v>330.63578736283432</v>
      </c>
      <c r="E229" s="250">
        <v>19</v>
      </c>
      <c r="F229" s="251">
        <f>(SUM(D229:D239)+E229*D239)/1000000</f>
        <v>9.7858030535021567E-3</v>
      </c>
      <c r="G229" s="229"/>
      <c r="H229" s="229"/>
    </row>
    <row r="230" spans="1:8" ht="15.6" x14ac:dyDescent="0.3">
      <c r="A230" s="247" t="s">
        <v>89</v>
      </c>
      <c r="B230" s="248">
        <v>2041</v>
      </c>
      <c r="C230" s="248" t="s">
        <v>388</v>
      </c>
      <c r="D230" s="249">
        <v>329.60022427991203</v>
      </c>
      <c r="E230" s="250">
        <v>20</v>
      </c>
      <c r="F230" s="251">
        <f>(SUM(D230:D239)+E230*D239)/1000000</f>
        <v>9.7806686878225274E-3</v>
      </c>
      <c r="G230" s="229"/>
      <c r="H230" s="229"/>
    </row>
    <row r="231" spans="1:8" ht="15.6" x14ac:dyDescent="0.3">
      <c r="A231" s="247" t="s">
        <v>89</v>
      </c>
      <c r="B231" s="248">
        <v>2042</v>
      </c>
      <c r="C231" s="248" t="s">
        <v>389</v>
      </c>
      <c r="D231" s="249">
        <v>328.75216672685264</v>
      </c>
      <c r="E231" s="250">
        <v>21</v>
      </c>
      <c r="F231" s="251">
        <f>(SUM(D231:D239)+E231*D239)/1000000</f>
        <v>9.7765698852258203E-3</v>
      </c>
      <c r="G231" s="229"/>
      <c r="H231" s="229"/>
    </row>
    <row r="232" spans="1:8" ht="15.6" x14ac:dyDescent="0.3">
      <c r="A232" s="247" t="s">
        <v>89</v>
      </c>
      <c r="B232" s="248">
        <v>2043</v>
      </c>
      <c r="C232" s="248" t="s">
        <v>390</v>
      </c>
      <c r="D232" s="249">
        <v>328.03670879639753</v>
      </c>
      <c r="E232" s="250">
        <v>22</v>
      </c>
      <c r="F232" s="251">
        <f>(SUM(D232:D239)+E232*D239)/1000000</f>
        <v>9.7733191401821722E-3</v>
      </c>
      <c r="G232" s="229"/>
      <c r="H232" s="229"/>
    </row>
    <row r="233" spans="1:8" ht="15.6" x14ac:dyDescent="0.3">
      <c r="A233" s="247" t="s">
        <v>89</v>
      </c>
      <c r="B233" s="248">
        <v>2044</v>
      </c>
      <c r="C233" s="248" t="s">
        <v>391</v>
      </c>
      <c r="D233" s="249">
        <v>327.45351563503175</v>
      </c>
      <c r="E233" s="250">
        <v>23</v>
      </c>
      <c r="F233" s="251">
        <f>(SUM(D233:D239)+E233*D239)/1000000</f>
        <v>9.7707838530689782E-3</v>
      </c>
      <c r="G233" s="229"/>
      <c r="H233" s="229"/>
    </row>
    <row r="234" spans="1:8" ht="15.6" x14ac:dyDescent="0.3">
      <c r="A234" s="247" t="s">
        <v>89</v>
      </c>
      <c r="B234" s="248">
        <v>2045</v>
      </c>
      <c r="C234" s="248" t="s">
        <v>392</v>
      </c>
      <c r="D234" s="249">
        <v>326.95478129025742</v>
      </c>
      <c r="E234" s="250">
        <v>24</v>
      </c>
      <c r="F234" s="251">
        <f>(SUM(D234:D239)+E234*D239)/1000000</f>
        <v>9.7688317591171515E-3</v>
      </c>
      <c r="G234" s="229"/>
      <c r="H234" s="229"/>
    </row>
    <row r="235" spans="1:8" ht="15.6" x14ac:dyDescent="0.3">
      <c r="A235" s="247" t="s">
        <v>89</v>
      </c>
      <c r="B235" s="248">
        <v>2046</v>
      </c>
      <c r="C235" s="248" t="s">
        <v>393</v>
      </c>
      <c r="D235" s="249">
        <v>326.53907747436625</v>
      </c>
      <c r="E235" s="250">
        <v>25</v>
      </c>
      <c r="F235" s="251">
        <f>(SUM(D235:D239)+E235*D239)/1000000</f>
        <v>9.7673783995100971E-3</v>
      </c>
      <c r="G235" s="229"/>
      <c r="H235" s="229"/>
    </row>
    <row r="236" spans="1:8" ht="15.6" x14ac:dyDescent="0.3">
      <c r="A236" s="247" t="s">
        <v>89</v>
      </c>
      <c r="B236" s="248">
        <v>2047</v>
      </c>
      <c r="C236" s="248" t="s">
        <v>394</v>
      </c>
      <c r="D236" s="249">
        <v>326.2062570073569</v>
      </c>
      <c r="E236" s="250">
        <v>26</v>
      </c>
      <c r="F236" s="251">
        <f>(SUM(D236:D239)+E236*D239)/1000000</f>
        <v>9.7663407437189355E-3</v>
      </c>
      <c r="G236" s="229"/>
      <c r="H236" s="229"/>
    </row>
    <row r="237" spans="1:8" ht="15.6" x14ac:dyDescent="0.3">
      <c r="A237" s="247" t="s">
        <v>89</v>
      </c>
      <c r="B237" s="248">
        <v>2048</v>
      </c>
      <c r="C237" s="248" t="s">
        <v>395</v>
      </c>
      <c r="D237" s="249">
        <v>325.91084646827557</v>
      </c>
      <c r="E237" s="250">
        <v>27</v>
      </c>
      <c r="F237" s="251">
        <f>(SUM(D237:D239)+E237*D239)/1000000</f>
        <v>9.7656359083947812E-3</v>
      </c>
      <c r="G237" s="229"/>
      <c r="H237" s="229"/>
    </row>
    <row r="238" spans="1:8" ht="15.6" x14ac:dyDescent="0.3">
      <c r="A238" s="247" t="s">
        <v>89</v>
      </c>
      <c r="B238" s="248">
        <v>2049</v>
      </c>
      <c r="C238" s="248" t="s">
        <v>396</v>
      </c>
      <c r="D238" s="249">
        <v>325.68525479679442</v>
      </c>
      <c r="E238" s="250">
        <v>28</v>
      </c>
      <c r="F238" s="251">
        <f>(SUM(D238:D239)+E238*D239)/1000000</f>
        <v>9.7652264836097097E-3</v>
      </c>
      <c r="G238" s="229"/>
      <c r="H238" s="229"/>
    </row>
    <row r="239" spans="1:8" ht="15.6" x14ac:dyDescent="0.3">
      <c r="A239" s="247" t="s">
        <v>89</v>
      </c>
      <c r="B239" s="248">
        <v>2050</v>
      </c>
      <c r="C239" s="248" t="s">
        <v>397</v>
      </c>
      <c r="D239" s="249">
        <v>325.501421683204</v>
      </c>
      <c r="E239" s="250">
        <v>29</v>
      </c>
      <c r="F239" s="251">
        <f>(SUM(D239:D239)+E239*D239)/1000000</f>
        <v>9.7650426504961203E-3</v>
      </c>
      <c r="G239" s="229"/>
      <c r="H239" s="229"/>
    </row>
    <row r="240" spans="1:8" ht="15.6" x14ac:dyDescent="0.3">
      <c r="A240" s="247" t="s">
        <v>90</v>
      </c>
      <c r="B240" s="248">
        <v>2017</v>
      </c>
      <c r="C240" s="248" t="s">
        <v>398</v>
      </c>
      <c r="D240" s="249">
        <v>473.23433308659872</v>
      </c>
      <c r="E240" s="252">
        <v>0</v>
      </c>
      <c r="F240" s="251">
        <f>(SUM(D240:D269))/1000000</f>
        <v>1.089875651705745E-2</v>
      </c>
      <c r="G240" s="229"/>
      <c r="H240" s="229"/>
    </row>
    <row r="241" spans="1:8" ht="15.6" x14ac:dyDescent="0.3">
      <c r="A241" s="247" t="s">
        <v>90</v>
      </c>
      <c r="B241" s="248">
        <v>2018</v>
      </c>
      <c r="C241" s="248" t="s">
        <v>399</v>
      </c>
      <c r="D241" s="249">
        <v>461.38507395322711</v>
      </c>
      <c r="E241" s="250">
        <v>0</v>
      </c>
      <c r="F241" s="251">
        <f>(SUM(D241:D270))/1000000</f>
        <v>1.0745361300830343E-2</v>
      </c>
      <c r="G241" s="229"/>
      <c r="H241" s="229"/>
    </row>
    <row r="242" spans="1:8" ht="15.6" x14ac:dyDescent="0.3">
      <c r="A242" s="247" t="s">
        <v>90</v>
      </c>
      <c r="B242" s="248">
        <v>2019</v>
      </c>
      <c r="C242" s="248" t="s">
        <v>400</v>
      </c>
      <c r="D242" s="249">
        <v>449.09697710099556</v>
      </c>
      <c r="E242" s="250">
        <v>0</v>
      </c>
      <c r="F242" s="251">
        <f>(SUM(D242:D271))/1000000</f>
        <v>1.0603572350213695E-2</v>
      </c>
      <c r="G242" s="229"/>
      <c r="H242" s="229"/>
    </row>
    <row r="243" spans="1:8" ht="15.6" x14ac:dyDescent="0.3">
      <c r="A243" s="247" t="s">
        <v>90</v>
      </c>
      <c r="B243" s="248">
        <v>2020</v>
      </c>
      <c r="C243" s="248" t="s">
        <v>401</v>
      </c>
      <c r="D243" s="249">
        <v>436.49534494579518</v>
      </c>
      <c r="E243" s="250">
        <v>0</v>
      </c>
      <c r="F243" s="251">
        <f>(SUM(D243:D272))/1000000</f>
        <v>1.0473888989970698E-2</v>
      </c>
      <c r="G243" s="229"/>
      <c r="H243" s="229"/>
    </row>
    <row r="244" spans="1:8" ht="15.6" x14ac:dyDescent="0.3">
      <c r="A244" s="247" t="s">
        <v>90</v>
      </c>
      <c r="B244" s="248">
        <v>2021</v>
      </c>
      <c r="C244" s="248" t="s">
        <v>402</v>
      </c>
      <c r="D244" s="249">
        <v>424.6597538991079</v>
      </c>
      <c r="E244" s="250">
        <v>0</v>
      </c>
      <c r="F244" s="251">
        <f>(SUM(D244:D273))/1000000</f>
        <v>1.0356665662055623E-2</v>
      </c>
      <c r="G244" s="229"/>
      <c r="H244" s="229"/>
    </row>
    <row r="245" spans="1:8" ht="15.6" x14ac:dyDescent="0.3">
      <c r="A245" s="247" t="s">
        <v>90</v>
      </c>
      <c r="B245" s="248">
        <v>2022</v>
      </c>
      <c r="C245" s="248" t="s">
        <v>403</v>
      </c>
      <c r="D245" s="249">
        <v>413.66211280904776</v>
      </c>
      <c r="E245" s="250">
        <v>1</v>
      </c>
      <c r="F245" s="251">
        <f>(SUM(D245:D273)+E245*D273)/1000000</f>
        <v>1.0251277925187232E-2</v>
      </c>
      <c r="G245" s="229"/>
      <c r="H245" s="229"/>
    </row>
    <row r="246" spans="1:8" ht="15.6" x14ac:dyDescent="0.3">
      <c r="A246" s="247" t="s">
        <v>90</v>
      </c>
      <c r="B246" s="248">
        <v>2023</v>
      </c>
      <c r="C246" s="248" t="s">
        <v>404</v>
      </c>
      <c r="D246" s="249">
        <v>403.37567448071866</v>
      </c>
      <c r="E246" s="250">
        <v>2</v>
      </c>
      <c r="F246" s="251">
        <f>(SUM(D246:D273)+E246*D273)/1000000</f>
        <v>1.0156887829408899E-2</v>
      </c>
      <c r="G246" s="229"/>
      <c r="H246" s="229"/>
    </row>
    <row r="247" spans="1:8" ht="15.6" x14ac:dyDescent="0.3">
      <c r="A247" s="247" t="s">
        <v>90</v>
      </c>
      <c r="B247" s="248">
        <v>2024</v>
      </c>
      <c r="C247" s="248" t="s">
        <v>405</v>
      </c>
      <c r="D247" s="249">
        <v>393.82336437056733</v>
      </c>
      <c r="E247" s="250">
        <v>3</v>
      </c>
      <c r="F247" s="251">
        <f>(SUM(D247:D273)+E247*D273)/1000000</f>
        <v>1.0072784171958902E-2</v>
      </c>
      <c r="G247" s="229"/>
      <c r="H247" s="229"/>
    </row>
    <row r="248" spans="1:8" ht="15.6" x14ac:dyDescent="0.3">
      <c r="A248" s="247" t="s">
        <v>90</v>
      </c>
      <c r="B248" s="248">
        <v>2025</v>
      </c>
      <c r="C248" s="248" t="s">
        <v>406</v>
      </c>
      <c r="D248" s="249">
        <v>384.9752150742537</v>
      </c>
      <c r="E248" s="250">
        <v>4</v>
      </c>
      <c r="F248" s="251">
        <f>(SUM(D248:D273)+E248*D273)/1000000</f>
        <v>9.9982328246190511E-3</v>
      </c>
      <c r="G248" s="229"/>
      <c r="H248" s="229"/>
    </row>
    <row r="249" spans="1:8" ht="15.6" x14ac:dyDescent="0.3">
      <c r="A249" s="247" t="s">
        <v>90</v>
      </c>
      <c r="B249" s="248">
        <v>2026</v>
      </c>
      <c r="C249" s="248" t="s">
        <v>407</v>
      </c>
      <c r="D249" s="249">
        <v>376.41615137865068</v>
      </c>
      <c r="E249" s="250">
        <v>5</v>
      </c>
      <c r="F249" s="251">
        <f>(SUM(D249:D273)+E249*D273)/1000000</f>
        <v>9.9325296265755161E-3</v>
      </c>
      <c r="G249" s="229"/>
      <c r="H249" s="229"/>
    </row>
    <row r="250" spans="1:8" ht="15.6" x14ac:dyDescent="0.3">
      <c r="A250" s="247" t="s">
        <v>90</v>
      </c>
      <c r="B250" s="248">
        <v>2027</v>
      </c>
      <c r="C250" s="248" t="s">
        <v>408</v>
      </c>
      <c r="D250" s="249">
        <v>368.55485051941395</v>
      </c>
      <c r="E250" s="250">
        <v>6</v>
      </c>
      <c r="F250" s="251">
        <f>(SUM(D250:D273)+E250*D273)/1000000</f>
        <v>9.8753854922275838E-3</v>
      </c>
      <c r="G250" s="229"/>
      <c r="H250" s="229"/>
    </row>
    <row r="251" spans="1:8" ht="15.6" x14ac:dyDescent="0.3">
      <c r="A251" s="247" t="s">
        <v>90</v>
      </c>
      <c r="B251" s="248">
        <v>2028</v>
      </c>
      <c r="C251" s="248" t="s">
        <v>409</v>
      </c>
      <c r="D251" s="249">
        <v>361.54849450617593</v>
      </c>
      <c r="E251" s="250">
        <v>7</v>
      </c>
      <c r="F251" s="251">
        <f>(SUM(D251:D273)+E251*D273)/1000000</f>
        <v>9.8261026587388896E-3</v>
      </c>
      <c r="G251" s="229"/>
      <c r="H251" s="229"/>
    </row>
    <row r="252" spans="1:8" ht="15.6" x14ac:dyDescent="0.3">
      <c r="A252" s="247" t="s">
        <v>90</v>
      </c>
      <c r="B252" s="248">
        <v>2029</v>
      </c>
      <c r="C252" s="248" t="s">
        <v>410</v>
      </c>
      <c r="D252" s="249">
        <v>355.30074833654709</v>
      </c>
      <c r="E252" s="250">
        <v>8</v>
      </c>
      <c r="F252" s="251">
        <f>(SUM(D252:D273)+E252*D273)/1000000</f>
        <v>9.7838261812634338E-3</v>
      </c>
      <c r="G252" s="229"/>
      <c r="H252" s="229"/>
    </row>
    <row r="253" spans="1:8" ht="15.6" x14ac:dyDescent="0.3">
      <c r="A253" s="247" t="s">
        <v>90</v>
      </c>
      <c r="B253" s="248">
        <v>2030</v>
      </c>
      <c r="C253" s="248" t="s">
        <v>411</v>
      </c>
      <c r="D253" s="249">
        <v>349.84904940021966</v>
      </c>
      <c r="E253" s="250">
        <v>9</v>
      </c>
      <c r="F253" s="251">
        <f>(SUM(D253:D273)+E253*D273)/1000000</f>
        <v>9.7477974499576049E-3</v>
      </c>
      <c r="G253" s="229"/>
      <c r="H253" s="229"/>
    </row>
    <row r="254" spans="1:8" ht="15.6" x14ac:dyDescent="0.3">
      <c r="A254" s="247" t="s">
        <v>90</v>
      </c>
      <c r="B254" s="248">
        <v>2031</v>
      </c>
      <c r="C254" s="248" t="s">
        <v>412</v>
      </c>
      <c r="D254" s="249">
        <v>345.04041262867958</v>
      </c>
      <c r="E254" s="250">
        <v>10</v>
      </c>
      <c r="F254" s="251">
        <f>(SUM(D254:D273)+E254*D273)/1000000</f>
        <v>9.7172204175881034E-3</v>
      </c>
      <c r="G254" s="229"/>
      <c r="H254" s="229"/>
    </row>
    <row r="255" spans="1:8" ht="15.6" x14ac:dyDescent="0.3">
      <c r="A255" s="247" t="s">
        <v>90</v>
      </c>
      <c r="B255" s="248">
        <v>2032</v>
      </c>
      <c r="C255" s="248" t="s">
        <v>413</v>
      </c>
      <c r="D255" s="249">
        <v>340.86478841999991</v>
      </c>
      <c r="E255" s="250">
        <v>11</v>
      </c>
      <c r="F255" s="251">
        <f>(SUM(D255:D273)+E255*D273)/1000000</f>
        <v>9.6914520219901421E-3</v>
      </c>
      <c r="G255" s="229"/>
      <c r="H255" s="229"/>
    </row>
    <row r="256" spans="1:8" ht="15.6" x14ac:dyDescent="0.3">
      <c r="A256" s="247" t="s">
        <v>90</v>
      </c>
      <c r="B256" s="248">
        <v>2033</v>
      </c>
      <c r="C256" s="248" t="s">
        <v>414</v>
      </c>
      <c r="D256" s="249">
        <v>337.24593397808951</v>
      </c>
      <c r="E256" s="250">
        <v>12</v>
      </c>
      <c r="F256" s="251">
        <f>(SUM(D256:D273)+E256*D273)/1000000</f>
        <v>9.6698592506008606E-3</v>
      </c>
      <c r="G256" s="229"/>
      <c r="H256" s="229"/>
    </row>
    <row r="257" spans="1:8" ht="15.6" x14ac:dyDescent="0.3">
      <c r="A257" s="247" t="s">
        <v>90</v>
      </c>
      <c r="B257" s="248">
        <v>2034</v>
      </c>
      <c r="C257" s="248" t="s">
        <v>415</v>
      </c>
      <c r="D257" s="249">
        <v>334.1259788897068</v>
      </c>
      <c r="E257" s="250">
        <v>13</v>
      </c>
      <c r="F257" s="251">
        <f>(SUM(D257:D273)+E257*D273)/1000000</f>
        <v>9.6518853336534909E-3</v>
      </c>
      <c r="G257" s="229"/>
      <c r="H257" s="229"/>
    </row>
    <row r="258" spans="1:8" ht="15.6" x14ac:dyDescent="0.3">
      <c r="A258" s="247" t="s">
        <v>90</v>
      </c>
      <c r="B258" s="248">
        <v>2035</v>
      </c>
      <c r="C258" s="248" t="s">
        <v>416</v>
      </c>
      <c r="D258" s="249">
        <v>331.49422388522731</v>
      </c>
      <c r="E258" s="250">
        <v>14</v>
      </c>
      <c r="F258" s="251">
        <f>(SUM(D258:D273)+E258*D273)/1000000</f>
        <v>9.6370313717945022E-3</v>
      </c>
      <c r="G258" s="229"/>
      <c r="H258" s="229"/>
    </row>
    <row r="259" spans="1:8" ht="15.6" x14ac:dyDescent="0.3">
      <c r="A259" s="247" t="s">
        <v>90</v>
      </c>
      <c r="B259" s="248">
        <v>2036</v>
      </c>
      <c r="C259" s="248" t="s">
        <v>417</v>
      </c>
      <c r="D259" s="249">
        <v>329.24705208433079</v>
      </c>
      <c r="E259" s="250">
        <v>15</v>
      </c>
      <c r="F259" s="251">
        <f>(SUM(D259:D273)+E259*D273)/1000000</f>
        <v>9.6248091649399937E-3</v>
      </c>
      <c r="G259" s="229"/>
      <c r="H259" s="229"/>
    </row>
    <row r="260" spans="1:8" ht="15.6" x14ac:dyDescent="0.3">
      <c r="A260" s="247" t="s">
        <v>90</v>
      </c>
      <c r="B260" s="248">
        <v>2037</v>
      </c>
      <c r="C260" s="248" t="s">
        <v>418</v>
      </c>
      <c r="D260" s="249">
        <v>327.36819738172369</v>
      </c>
      <c r="E260" s="250">
        <v>16</v>
      </c>
      <c r="F260" s="251">
        <f>(SUM(D260:D273)+E260*D273)/1000000</f>
        <v>9.6148341298863821E-3</v>
      </c>
      <c r="G260" s="229"/>
      <c r="H260" s="229"/>
    </row>
    <row r="261" spans="1:8" ht="15.6" x14ac:dyDescent="0.3">
      <c r="A261" s="247" t="s">
        <v>90</v>
      </c>
      <c r="B261" s="248">
        <v>2038</v>
      </c>
      <c r="C261" s="248" t="s">
        <v>419</v>
      </c>
      <c r="D261" s="249">
        <v>325.81055436489919</v>
      </c>
      <c r="E261" s="250">
        <v>17</v>
      </c>
      <c r="F261" s="251">
        <f>(SUM(D261:D273)+E261*D273)/1000000</f>
        <v>9.6067379495353745E-3</v>
      </c>
      <c r="G261" s="229"/>
      <c r="H261" s="229"/>
    </row>
    <row r="262" spans="1:8" ht="15.6" x14ac:dyDescent="0.3">
      <c r="A262" s="247" t="s">
        <v>90</v>
      </c>
      <c r="B262" s="248">
        <v>2039</v>
      </c>
      <c r="C262" s="248" t="s">
        <v>420</v>
      </c>
      <c r="D262" s="249">
        <v>324.51258438475224</v>
      </c>
      <c r="E262" s="250">
        <v>18</v>
      </c>
      <c r="F262" s="251">
        <f>(SUM(D262:D273)+E262*D273)/1000000</f>
        <v>9.6001994122011953E-3</v>
      </c>
      <c r="G262" s="229"/>
      <c r="H262" s="229"/>
    </row>
    <row r="263" spans="1:8" ht="15.6" x14ac:dyDescent="0.3">
      <c r="A263" s="247" t="s">
        <v>90</v>
      </c>
      <c r="B263" s="248">
        <v>2040</v>
      </c>
      <c r="C263" s="248" t="s">
        <v>421</v>
      </c>
      <c r="D263" s="249">
        <v>323.45102724461157</v>
      </c>
      <c r="E263" s="250">
        <v>19</v>
      </c>
      <c r="F263" s="251">
        <f>(SUM(D263:D273)+E263*D273)/1000000</f>
        <v>9.5949588448471599E-3</v>
      </c>
      <c r="G263" s="229"/>
      <c r="H263" s="229"/>
    </row>
    <row r="264" spans="1:8" ht="15.6" x14ac:dyDescent="0.3">
      <c r="A264" s="247" t="s">
        <v>90</v>
      </c>
      <c r="B264" s="248">
        <v>2041</v>
      </c>
      <c r="C264" s="248" t="s">
        <v>422</v>
      </c>
      <c r="D264" s="249">
        <v>322.59408407261918</v>
      </c>
      <c r="E264" s="250">
        <v>20</v>
      </c>
      <c r="F264" s="251">
        <f>(SUM(D264:D273)+E264*D273)/1000000</f>
        <v>9.5907798346332677E-3</v>
      </c>
      <c r="G264" s="229"/>
      <c r="H264" s="229"/>
    </row>
    <row r="265" spans="1:8" ht="15.6" x14ac:dyDescent="0.3">
      <c r="A265" s="247" t="s">
        <v>90</v>
      </c>
      <c r="B265" s="248">
        <v>2042</v>
      </c>
      <c r="C265" s="248" t="s">
        <v>423</v>
      </c>
      <c r="D265" s="249">
        <v>321.90079470123334</v>
      </c>
      <c r="E265" s="250">
        <v>21</v>
      </c>
      <c r="F265" s="251">
        <f>(SUM(D265:D273)+E265*D273)/1000000</f>
        <v>9.5874577675913678E-3</v>
      </c>
      <c r="G265" s="229"/>
      <c r="H265" s="229"/>
    </row>
    <row r="266" spans="1:8" ht="15.6" x14ac:dyDescent="0.3">
      <c r="A266" s="247" t="s">
        <v>90</v>
      </c>
      <c r="B266" s="248">
        <v>2043</v>
      </c>
      <c r="C266" s="248" t="s">
        <v>424</v>
      </c>
      <c r="D266" s="249">
        <v>321.31492337762967</v>
      </c>
      <c r="E266" s="250">
        <v>22</v>
      </c>
      <c r="F266" s="251">
        <f>(SUM(D266:D273)+E266*D273)/1000000</f>
        <v>9.584828989920852E-3</v>
      </c>
      <c r="G266" s="229"/>
      <c r="H266" s="229"/>
    </row>
    <row r="267" spans="1:8" ht="15.6" x14ac:dyDescent="0.3">
      <c r="A267" s="247" t="s">
        <v>90</v>
      </c>
      <c r="B267" s="248">
        <v>2044</v>
      </c>
      <c r="C267" s="248" t="s">
        <v>425</v>
      </c>
      <c r="D267" s="249">
        <v>320.84560012550838</v>
      </c>
      <c r="E267" s="250">
        <v>23</v>
      </c>
      <c r="F267" s="251">
        <f>(SUM(D267:D273)+E267*D273)/1000000</f>
        <v>9.5827860835739406E-3</v>
      </c>
      <c r="G267" s="229"/>
      <c r="H267" s="229"/>
    </row>
    <row r="268" spans="1:8" ht="15.6" x14ac:dyDescent="0.3">
      <c r="A268" s="247" t="s">
        <v>90</v>
      </c>
      <c r="B268" s="248">
        <v>2045</v>
      </c>
      <c r="C268" s="248" t="s">
        <v>426</v>
      </c>
      <c r="D268" s="249">
        <v>320.45100087478215</v>
      </c>
      <c r="E268" s="250">
        <v>24</v>
      </c>
      <c r="F268" s="251">
        <f>(SUM(D268:D273)+E268*D273)/1000000</f>
        <v>9.5812125004791516E-3</v>
      </c>
      <c r="G268" s="229"/>
      <c r="H268" s="229"/>
    </row>
    <row r="269" spans="1:8" ht="15.6" x14ac:dyDescent="0.3">
      <c r="A269" s="247" t="s">
        <v>90</v>
      </c>
      <c r="B269" s="248">
        <v>2046</v>
      </c>
      <c r="C269" s="248" t="s">
        <v>427</v>
      </c>
      <c r="D269" s="249">
        <v>320.11221678233233</v>
      </c>
      <c r="E269" s="250">
        <v>25</v>
      </c>
      <c r="F269" s="251">
        <f>(SUM(D269:D273)+E269*D273)/1000000</f>
        <v>9.5800335166350888E-3</v>
      </c>
      <c r="G269" s="229"/>
      <c r="H269" s="229"/>
    </row>
    <row r="270" spans="1:8" ht="15.6" x14ac:dyDescent="0.3">
      <c r="A270" s="247" t="s">
        <v>90</v>
      </c>
      <c r="B270" s="248">
        <v>2047</v>
      </c>
      <c r="C270" s="248" t="s">
        <v>428</v>
      </c>
      <c r="D270" s="249">
        <v>319.83911685949442</v>
      </c>
      <c r="E270" s="250">
        <v>26</v>
      </c>
      <c r="F270" s="251">
        <f>(SUM(D270:D273)+E270*D273)/1000000</f>
        <v>9.5791933168834741E-3</v>
      </c>
      <c r="G270" s="229"/>
      <c r="H270" s="229"/>
    </row>
    <row r="271" spans="1:8" ht="15.6" x14ac:dyDescent="0.3">
      <c r="A271" s="247" t="s">
        <v>90</v>
      </c>
      <c r="B271" s="248">
        <v>2048</v>
      </c>
      <c r="C271" s="248" t="s">
        <v>429</v>
      </c>
      <c r="D271" s="249">
        <v>319.59612333657975</v>
      </c>
      <c r="E271" s="250">
        <v>27</v>
      </c>
      <c r="F271" s="251">
        <f>(SUM(D271:D273)+E271*D273)/1000000</f>
        <v>9.5786262170546987E-3</v>
      </c>
      <c r="G271" s="229"/>
      <c r="H271" s="229"/>
    </row>
    <row r="272" spans="1:8" ht="15.6" x14ac:dyDescent="0.3">
      <c r="A272" s="247" t="s">
        <v>90</v>
      </c>
      <c r="B272" s="248">
        <v>2049</v>
      </c>
      <c r="C272" s="248" t="s">
        <v>430</v>
      </c>
      <c r="D272" s="249">
        <v>319.41361685800086</v>
      </c>
      <c r="E272" s="250">
        <v>28</v>
      </c>
      <c r="F272" s="251">
        <f>(SUM(D272:D273)+E272*D273)/1000000</f>
        <v>9.5783021107488358E-3</v>
      </c>
      <c r="G272" s="229"/>
      <c r="H272" s="229"/>
    </row>
    <row r="273" spans="1:8" ht="15.6" x14ac:dyDescent="0.3">
      <c r="A273" s="247" t="s">
        <v>90</v>
      </c>
      <c r="B273" s="248">
        <v>2050</v>
      </c>
      <c r="C273" s="248" t="s">
        <v>431</v>
      </c>
      <c r="D273" s="249">
        <v>319.27201703071847</v>
      </c>
      <c r="E273" s="250">
        <v>29</v>
      </c>
      <c r="F273" s="251">
        <f>(SUM(D273:D273)+E273*D273)/1000000</f>
        <v>9.5781605109215538E-3</v>
      </c>
      <c r="G273" s="229"/>
      <c r="H273" s="229"/>
    </row>
    <row r="274" spans="1:8" ht="15.6" x14ac:dyDescent="0.3">
      <c r="A274" s="247" t="s">
        <v>91</v>
      </c>
      <c r="B274" s="248">
        <v>2017</v>
      </c>
      <c r="C274" s="248" t="s">
        <v>432</v>
      </c>
      <c r="D274" s="249">
        <v>525.6446471229923</v>
      </c>
      <c r="E274" s="252">
        <v>0</v>
      </c>
      <c r="F274" s="251">
        <f>(SUM(D274:D303))/1000000</f>
        <v>1.2004697875398667E-2</v>
      </c>
      <c r="G274" s="229"/>
      <c r="H274" s="229"/>
    </row>
    <row r="275" spans="1:8" ht="15.6" x14ac:dyDescent="0.3">
      <c r="A275" s="247" t="s">
        <v>91</v>
      </c>
      <c r="B275" s="248">
        <v>2018</v>
      </c>
      <c r="C275" s="248" t="s">
        <v>433</v>
      </c>
      <c r="D275" s="249">
        <v>514.43274665044555</v>
      </c>
      <c r="E275" s="250">
        <v>0</v>
      </c>
      <c r="F275" s="251">
        <f>(SUM(D275:D304))/1000000</f>
        <v>1.1814880534475533E-2</v>
      </c>
      <c r="G275" s="229"/>
      <c r="H275" s="229"/>
    </row>
    <row r="276" spans="1:8" ht="15.6" x14ac:dyDescent="0.3">
      <c r="A276" s="247" t="s">
        <v>91</v>
      </c>
      <c r="B276" s="248">
        <v>2019</v>
      </c>
      <c r="C276" s="248" t="s">
        <v>434</v>
      </c>
      <c r="D276" s="249">
        <v>502.26211835512714</v>
      </c>
      <c r="E276" s="250">
        <v>0</v>
      </c>
      <c r="F276" s="251">
        <f>(SUM(D276:D305))/1000000</f>
        <v>1.1635435059389987E-2</v>
      </c>
      <c r="G276" s="229"/>
      <c r="H276" s="229"/>
    </row>
    <row r="277" spans="1:8" ht="15.6" x14ac:dyDescent="0.3">
      <c r="A277" s="247" t="s">
        <v>91</v>
      </c>
      <c r="B277" s="248">
        <v>2020</v>
      </c>
      <c r="C277" s="248" t="s">
        <v>435</v>
      </c>
      <c r="D277" s="249">
        <v>489.48325911688369</v>
      </c>
      <c r="E277" s="250">
        <v>0</v>
      </c>
      <c r="F277" s="251">
        <f>(SUM(D277:D306))/1000000</f>
        <v>1.1467476172836229E-2</v>
      </c>
      <c r="G277" s="229"/>
      <c r="H277" s="229"/>
    </row>
    <row r="278" spans="1:8" ht="15.6" x14ac:dyDescent="0.3">
      <c r="A278" s="247" t="s">
        <v>91</v>
      </c>
      <c r="B278" s="248">
        <v>2021</v>
      </c>
      <c r="C278" s="248" t="s">
        <v>436</v>
      </c>
      <c r="D278" s="249">
        <v>477.24284599974908</v>
      </c>
      <c r="E278" s="250">
        <v>0</v>
      </c>
      <c r="F278" s="251">
        <f>(SUM(D278:D307))/1000000</f>
        <v>1.1311706747460864E-2</v>
      </c>
      <c r="G278" s="229"/>
      <c r="H278" s="229"/>
    </row>
    <row r="279" spans="1:8" ht="15.6" x14ac:dyDescent="0.3">
      <c r="A279" s="247" t="s">
        <v>91</v>
      </c>
      <c r="B279" s="248">
        <v>2022</v>
      </c>
      <c r="C279" s="248" t="s">
        <v>437</v>
      </c>
      <c r="D279" s="249">
        <v>465.64818381901733</v>
      </c>
      <c r="E279" s="250">
        <v>1</v>
      </c>
      <c r="F279" s="251">
        <f>(SUM(D279:D307)+E279*D307)/1000000</f>
        <v>1.1168177735202629E-2</v>
      </c>
      <c r="G279" s="229"/>
      <c r="H279" s="229"/>
    </row>
    <row r="280" spans="1:8" ht="15.6" x14ac:dyDescent="0.3">
      <c r="A280" s="247" t="s">
        <v>91</v>
      </c>
      <c r="B280" s="248">
        <v>2023</v>
      </c>
      <c r="C280" s="248" t="s">
        <v>438</v>
      </c>
      <c r="D280" s="249">
        <v>454.60970823801449</v>
      </c>
      <c r="E280" s="250">
        <v>2</v>
      </c>
      <c r="F280" s="251">
        <f>(SUM(D280:D307)+E280*D307)/1000000</f>
        <v>1.1036243385125131E-2</v>
      </c>
      <c r="G280" s="229"/>
      <c r="H280" s="229"/>
    </row>
    <row r="281" spans="1:8" ht="15.6" x14ac:dyDescent="0.3">
      <c r="A281" s="247" t="s">
        <v>91</v>
      </c>
      <c r="B281" s="248">
        <v>2024</v>
      </c>
      <c r="C281" s="248" t="s">
        <v>439</v>
      </c>
      <c r="D281" s="249">
        <v>444.20869757467869</v>
      </c>
      <c r="E281" s="250">
        <v>3</v>
      </c>
      <c r="F281" s="251">
        <f>(SUM(D281:D307)+E281*D307)/1000000</f>
        <v>1.0915347510628634E-2</v>
      </c>
      <c r="G281" s="229"/>
      <c r="H281" s="229"/>
    </row>
    <row r="282" spans="1:8" ht="15.6" x14ac:dyDescent="0.3">
      <c r="A282" s="247" t="s">
        <v>91</v>
      </c>
      <c r="B282" s="248">
        <v>2025</v>
      </c>
      <c r="C282" s="248" t="s">
        <v>440</v>
      </c>
      <c r="D282" s="249">
        <v>434.47799146467565</v>
      </c>
      <c r="E282" s="250">
        <v>4</v>
      </c>
      <c r="F282" s="251">
        <f>(SUM(D282:D307)+E282*D307)/1000000</f>
        <v>1.0804852646795472E-2</v>
      </c>
      <c r="G282" s="229"/>
      <c r="H282" s="229"/>
    </row>
    <row r="283" spans="1:8" ht="15.6" x14ac:dyDescent="0.3">
      <c r="A283" s="247" t="s">
        <v>91</v>
      </c>
      <c r="B283" s="248">
        <v>2026</v>
      </c>
      <c r="C283" s="248" t="s">
        <v>441</v>
      </c>
      <c r="D283" s="249">
        <v>424.64719594991061</v>
      </c>
      <c r="E283" s="250">
        <v>5</v>
      </c>
      <c r="F283" s="251">
        <f>(SUM(D283:D307)+E283*D307)/1000000</f>
        <v>1.0704088489072314E-2</v>
      </c>
      <c r="G283" s="229"/>
      <c r="H283" s="229"/>
    </row>
    <row r="284" spans="1:8" ht="15.6" x14ac:dyDescent="0.3">
      <c r="A284" s="247" t="s">
        <v>91</v>
      </c>
      <c r="B284" s="248">
        <v>2027</v>
      </c>
      <c r="C284" s="248" t="s">
        <v>442</v>
      </c>
      <c r="D284" s="249">
        <v>415.24250540741309</v>
      </c>
      <c r="E284" s="250">
        <v>6</v>
      </c>
      <c r="F284" s="251">
        <f>(SUM(D284:D307)+E284*D307)/1000000</f>
        <v>1.061315512686392E-2</v>
      </c>
      <c r="G284" s="229"/>
      <c r="H284" s="229"/>
    </row>
    <row r="285" spans="1:8" ht="15.6" x14ac:dyDescent="0.3">
      <c r="A285" s="247" t="s">
        <v>91</v>
      </c>
      <c r="B285" s="248">
        <v>2028</v>
      </c>
      <c r="C285" s="248" t="s">
        <v>443</v>
      </c>
      <c r="D285" s="249">
        <v>406.49916759395938</v>
      </c>
      <c r="E285" s="250">
        <v>7</v>
      </c>
      <c r="F285" s="251">
        <f>(SUM(D285:D307)+E285*D307)/1000000</f>
        <v>1.0531626455198024E-2</v>
      </c>
      <c r="G285" s="229"/>
      <c r="H285" s="229"/>
    </row>
    <row r="286" spans="1:8" ht="15.6" x14ac:dyDescent="0.3">
      <c r="A286" s="247" t="s">
        <v>91</v>
      </c>
      <c r="B286" s="248">
        <v>2029</v>
      </c>
      <c r="C286" s="248" t="s">
        <v>444</v>
      </c>
      <c r="D286" s="249">
        <v>398.34889015427109</v>
      </c>
      <c r="E286" s="250">
        <v>8</v>
      </c>
      <c r="F286" s="251">
        <f>(SUM(D286:D307)+E286*D307)/1000000</f>
        <v>1.0458841121345579E-2</v>
      </c>
      <c r="G286" s="229"/>
      <c r="H286" s="229"/>
    </row>
    <row r="287" spans="1:8" ht="15.6" x14ac:dyDescent="0.3">
      <c r="A287" s="247" t="s">
        <v>91</v>
      </c>
      <c r="B287" s="248">
        <v>2030</v>
      </c>
      <c r="C287" s="248" t="s">
        <v>445</v>
      </c>
      <c r="D287" s="249">
        <v>390.86994726379726</v>
      </c>
      <c r="E287" s="250">
        <v>9</v>
      </c>
      <c r="F287" s="251">
        <f>(SUM(D287:D307)+E287*D307)/1000000</f>
        <v>1.0394206064932824E-2</v>
      </c>
      <c r="G287" s="229"/>
      <c r="H287" s="229"/>
    </row>
    <row r="288" spans="1:8" ht="15.6" x14ac:dyDescent="0.3">
      <c r="A288" s="247" t="s">
        <v>91</v>
      </c>
      <c r="B288" s="248">
        <v>2031</v>
      </c>
      <c r="C288" s="248" t="s">
        <v>446</v>
      </c>
      <c r="D288" s="249">
        <v>383.97145974824116</v>
      </c>
      <c r="E288" s="250">
        <v>10</v>
      </c>
      <c r="F288" s="251">
        <f>(SUM(D288:D307)+E288*D307)/1000000</f>
        <v>1.0337049951410547E-2</v>
      </c>
      <c r="G288" s="229"/>
      <c r="H288" s="229"/>
    </row>
    <row r="289" spans="1:8" ht="15.6" x14ac:dyDescent="0.3">
      <c r="A289" s="247" t="s">
        <v>91</v>
      </c>
      <c r="B289" s="248">
        <v>2032</v>
      </c>
      <c r="C289" s="248" t="s">
        <v>447</v>
      </c>
      <c r="D289" s="249">
        <v>377.69856515866326</v>
      </c>
      <c r="E289" s="250">
        <v>11</v>
      </c>
      <c r="F289" s="251">
        <f>(SUM(D289:D307)+E289*D307)/1000000</f>
        <v>1.0286792325403821E-2</v>
      </c>
      <c r="G289" s="229"/>
      <c r="H289" s="229"/>
    </row>
    <row r="290" spans="1:8" ht="15.6" x14ac:dyDescent="0.3">
      <c r="A290" s="247" t="s">
        <v>91</v>
      </c>
      <c r="B290" s="248">
        <v>2033</v>
      </c>
      <c r="C290" s="248" t="s">
        <v>448</v>
      </c>
      <c r="D290" s="249">
        <v>372.02110231915151</v>
      </c>
      <c r="E290" s="250">
        <v>12</v>
      </c>
      <c r="F290" s="251">
        <f>(SUM(D290:D307)+E290*D307)/1000000</f>
        <v>1.0242807593986675E-2</v>
      </c>
      <c r="G290" s="229"/>
      <c r="H290" s="229"/>
    </row>
    <row r="291" spans="1:8" ht="15.6" x14ac:dyDescent="0.3">
      <c r="A291" s="247" t="s">
        <v>91</v>
      </c>
      <c r="B291" s="248">
        <v>2034</v>
      </c>
      <c r="C291" s="248" t="s">
        <v>449</v>
      </c>
      <c r="D291" s="249">
        <v>366.86355904033928</v>
      </c>
      <c r="E291" s="250">
        <v>13</v>
      </c>
      <c r="F291" s="251">
        <f>(SUM(D291:D307)+E291*D307)/1000000</f>
        <v>1.020450032540904E-2</v>
      </c>
      <c r="G291" s="229"/>
      <c r="H291" s="229"/>
    </row>
    <row r="292" spans="1:8" ht="15.6" x14ac:dyDescent="0.3">
      <c r="A292" s="247" t="s">
        <v>91</v>
      </c>
      <c r="B292" s="248">
        <v>2035</v>
      </c>
      <c r="C292" s="248" t="s">
        <v>450</v>
      </c>
      <c r="D292" s="249">
        <v>362.26714972524968</v>
      </c>
      <c r="E292" s="250">
        <v>14</v>
      </c>
      <c r="F292" s="251">
        <f>(SUM(D292:D307)+E292*D307)/1000000</f>
        <v>1.0171350600110219E-2</v>
      </c>
      <c r="G292" s="229"/>
      <c r="H292" s="229"/>
    </row>
    <row r="293" spans="1:8" ht="15.6" x14ac:dyDescent="0.3">
      <c r="A293" s="247" t="s">
        <v>91</v>
      </c>
      <c r="B293" s="248">
        <v>2036</v>
      </c>
      <c r="C293" s="248" t="s">
        <v>451</v>
      </c>
      <c r="D293" s="249">
        <v>358.13362080717633</v>
      </c>
      <c r="E293" s="250">
        <v>15</v>
      </c>
      <c r="F293" s="251">
        <f>(SUM(D293:D307)+E293*D307)/1000000</f>
        <v>1.0142797284126485E-2</v>
      </c>
      <c r="G293" s="229"/>
      <c r="H293" s="229"/>
    </row>
    <row r="294" spans="1:8" ht="15.6" x14ac:dyDescent="0.3">
      <c r="A294" s="247" t="s">
        <v>91</v>
      </c>
      <c r="B294" s="248">
        <v>2037</v>
      </c>
      <c r="C294" s="248" t="s">
        <v>452</v>
      </c>
      <c r="D294" s="249">
        <v>354.49956923305552</v>
      </c>
      <c r="E294" s="250">
        <v>16</v>
      </c>
      <c r="F294" s="251">
        <f>(SUM(D294:D307)+E294*D307)/1000000</f>
        <v>1.0118377497060826E-2</v>
      </c>
      <c r="G294" s="229"/>
      <c r="H294" s="229"/>
    </row>
    <row r="295" spans="1:8" ht="15.6" x14ac:dyDescent="0.3">
      <c r="A295" s="247" t="s">
        <v>91</v>
      </c>
      <c r="B295" s="248">
        <v>2038</v>
      </c>
      <c r="C295" s="248" t="s">
        <v>453</v>
      </c>
      <c r="D295" s="249">
        <v>351.26937624749803</v>
      </c>
      <c r="E295" s="250">
        <v>17</v>
      </c>
      <c r="F295" s="251">
        <f>(SUM(D295:D307)+E295*D307)/1000000</f>
        <v>1.0097591761569288E-2</v>
      </c>
      <c r="G295" s="229"/>
      <c r="H295" s="229"/>
    </row>
    <row r="296" spans="1:8" ht="15.6" x14ac:dyDescent="0.3">
      <c r="A296" s="247" t="s">
        <v>91</v>
      </c>
      <c r="B296" s="248">
        <v>2039</v>
      </c>
      <c r="C296" s="248" t="s">
        <v>454</v>
      </c>
      <c r="D296" s="249">
        <v>348.45448761665097</v>
      </c>
      <c r="E296" s="250">
        <v>18</v>
      </c>
      <c r="F296" s="251">
        <f>(SUM(D296:D307)+E296*D307)/1000000</f>
        <v>1.0080036219063306E-2</v>
      </c>
      <c r="G296" s="229"/>
      <c r="H296" s="229"/>
    </row>
    <row r="297" spans="1:8" ht="15.6" x14ac:dyDescent="0.3">
      <c r="A297" s="247" t="s">
        <v>91</v>
      </c>
      <c r="B297" s="248">
        <v>2040</v>
      </c>
      <c r="C297" s="248" t="s">
        <v>455</v>
      </c>
      <c r="D297" s="249">
        <v>345.97523366372189</v>
      </c>
      <c r="E297" s="250">
        <v>19</v>
      </c>
      <c r="F297" s="251">
        <f>(SUM(D297:D307)+E297*D307)/1000000</f>
        <v>1.0065295565188172E-2</v>
      </c>
      <c r="G297" s="229"/>
      <c r="H297" s="229"/>
    </row>
    <row r="298" spans="1:8" ht="15.6" x14ac:dyDescent="0.3">
      <c r="A298" s="247" t="s">
        <v>91</v>
      </c>
      <c r="B298" s="248">
        <v>2041</v>
      </c>
      <c r="C298" s="248" t="s">
        <v>456</v>
      </c>
      <c r="D298" s="249">
        <v>343.86292272393263</v>
      </c>
      <c r="E298" s="250">
        <v>20</v>
      </c>
      <c r="F298" s="251">
        <f>(SUM(D298:D307)+E298*D307)/1000000</f>
        <v>1.0053034165265968E-2</v>
      </c>
      <c r="G298" s="229"/>
      <c r="H298" s="229"/>
    </row>
    <row r="299" spans="1:8" ht="15.6" x14ac:dyDescent="0.3">
      <c r="A299" s="247" t="s">
        <v>91</v>
      </c>
      <c r="B299" s="248">
        <v>2042</v>
      </c>
      <c r="C299" s="248" t="s">
        <v>457</v>
      </c>
      <c r="D299" s="249">
        <v>342.05590136907352</v>
      </c>
      <c r="E299" s="250">
        <v>21</v>
      </c>
      <c r="F299" s="251">
        <f>(SUM(D299:D307)+E299*D307)/1000000</f>
        <v>1.0042885076283552E-2</v>
      </c>
      <c r="G299" s="229"/>
      <c r="H299" s="229"/>
    </row>
    <row r="300" spans="1:8" ht="15.6" x14ac:dyDescent="0.3">
      <c r="A300" s="247" t="s">
        <v>91</v>
      </c>
      <c r="B300" s="248">
        <v>2043</v>
      </c>
      <c r="C300" s="248" t="s">
        <v>458</v>
      </c>
      <c r="D300" s="249">
        <v>340.42218339592301</v>
      </c>
      <c r="E300" s="250">
        <v>22</v>
      </c>
      <c r="F300" s="251">
        <f>(SUM(D300:D307)+E300*D307)/1000000</f>
        <v>1.0034543008655996E-2</v>
      </c>
      <c r="G300" s="229"/>
      <c r="H300" s="229"/>
    </row>
    <row r="301" spans="1:8" ht="15.6" x14ac:dyDescent="0.3">
      <c r="A301" s="247" t="s">
        <v>91</v>
      </c>
      <c r="B301" s="248">
        <v>2044</v>
      </c>
      <c r="C301" s="248" t="s">
        <v>459</v>
      </c>
      <c r="D301" s="249">
        <v>339.0530031138569</v>
      </c>
      <c r="E301" s="250">
        <v>23</v>
      </c>
      <c r="F301" s="251">
        <f>(SUM(D301:D307)+E301*D307)/1000000</f>
        <v>1.0027834659001591E-2</v>
      </c>
      <c r="G301" s="229"/>
      <c r="H301" s="229"/>
    </row>
    <row r="302" spans="1:8" ht="15.6" x14ac:dyDescent="0.3">
      <c r="A302" s="247" t="s">
        <v>91</v>
      </c>
      <c r="B302" s="248">
        <v>2045</v>
      </c>
      <c r="C302" s="248" t="s">
        <v>460</v>
      </c>
      <c r="D302" s="249">
        <v>337.79559574320399</v>
      </c>
      <c r="E302" s="250">
        <v>24</v>
      </c>
      <c r="F302" s="251">
        <f>(SUM(D302:D307)+E302*D307)/1000000</f>
        <v>1.002249548962925E-2</v>
      </c>
      <c r="G302" s="229"/>
      <c r="H302" s="229"/>
    </row>
    <row r="303" spans="1:8" ht="15.6" x14ac:dyDescent="0.3">
      <c r="A303" s="247" t="s">
        <v>91</v>
      </c>
      <c r="B303" s="248">
        <v>2046</v>
      </c>
      <c r="C303" s="248" t="s">
        <v>461</v>
      </c>
      <c r="D303" s="249">
        <v>336.73624078199401</v>
      </c>
      <c r="E303" s="250">
        <v>25</v>
      </c>
      <c r="F303" s="251">
        <f>(SUM(D303:D307)+E303*D307)/1000000</f>
        <v>1.0018413727627563E-2</v>
      </c>
      <c r="G303" s="229"/>
      <c r="H303" s="229"/>
    </row>
    <row r="304" spans="1:8" ht="15.6" x14ac:dyDescent="0.3">
      <c r="A304" s="247" t="s">
        <v>91</v>
      </c>
      <c r="B304" s="248">
        <v>2047</v>
      </c>
      <c r="C304" s="248" t="s">
        <v>462</v>
      </c>
      <c r="D304" s="249">
        <v>335.82730619986114</v>
      </c>
      <c r="E304" s="250">
        <v>26</v>
      </c>
      <c r="F304" s="251">
        <f>(SUM(D304:D307)+E304*D307)/1000000</f>
        <v>1.0015391320587085E-2</v>
      </c>
      <c r="G304" s="229"/>
      <c r="H304" s="229"/>
    </row>
    <row r="305" spans="1:8" ht="15.6" x14ac:dyDescent="0.3">
      <c r="A305" s="247" t="s">
        <v>91</v>
      </c>
      <c r="B305" s="248">
        <v>2048</v>
      </c>
      <c r="C305" s="248" t="s">
        <v>463</v>
      </c>
      <c r="D305" s="249">
        <v>334.98727156489895</v>
      </c>
      <c r="E305" s="250">
        <v>27</v>
      </c>
      <c r="F305" s="251">
        <f>(SUM(D305:D307)+E305*D307)/1000000</f>
        <v>1.001327784812874E-2</v>
      </c>
      <c r="G305" s="229"/>
      <c r="H305" s="229"/>
    </row>
    <row r="306" spans="1:8" ht="15.6" x14ac:dyDescent="0.3">
      <c r="A306" s="247" t="s">
        <v>91</v>
      </c>
      <c r="B306" s="248">
        <v>2049</v>
      </c>
      <c r="C306" s="248" t="s">
        <v>464</v>
      </c>
      <c r="D306" s="249">
        <v>334.30323180136867</v>
      </c>
      <c r="E306" s="250">
        <v>28</v>
      </c>
      <c r="F306" s="251">
        <f>(SUM(D306:D307)+E306*D307)/1000000</f>
        <v>1.0012004410305359E-2</v>
      </c>
      <c r="G306" s="229"/>
      <c r="H306" s="229"/>
    </row>
    <row r="307" spans="1:8" ht="15.6" x14ac:dyDescent="0.3">
      <c r="A307" s="247" t="s">
        <v>91</v>
      </c>
      <c r="B307" s="248">
        <v>2050</v>
      </c>
      <c r="C307" s="248" t="s">
        <v>465</v>
      </c>
      <c r="D307" s="249">
        <v>333.71383374151691</v>
      </c>
      <c r="E307" s="250">
        <v>29</v>
      </c>
      <c r="F307" s="251">
        <f>(SUM(D307:D307)+E307*D307)/1000000</f>
        <v>1.0011415012245506E-2</v>
      </c>
      <c r="G307" s="229"/>
      <c r="H307" s="229"/>
    </row>
    <row r="308" spans="1:8" ht="15.6" x14ac:dyDescent="0.3">
      <c r="A308" s="247" t="s">
        <v>92</v>
      </c>
      <c r="B308" s="248">
        <v>2017</v>
      </c>
      <c r="C308" s="248" t="s">
        <v>466</v>
      </c>
      <c r="D308" s="249">
        <v>504.4340032448759</v>
      </c>
      <c r="E308" s="252">
        <v>0</v>
      </c>
      <c r="F308" s="251">
        <f>(SUM(D308:D337))/1000000</f>
        <v>1.1424015701612245E-2</v>
      </c>
      <c r="G308" s="229"/>
      <c r="H308" s="229"/>
    </row>
    <row r="309" spans="1:8" ht="15.6" x14ac:dyDescent="0.3">
      <c r="A309" s="247" t="s">
        <v>92</v>
      </c>
      <c r="B309" s="248">
        <v>2018</v>
      </c>
      <c r="C309" s="248" t="s">
        <v>467</v>
      </c>
      <c r="D309" s="249">
        <v>491.48292714280961</v>
      </c>
      <c r="E309" s="250">
        <v>0</v>
      </c>
      <c r="F309" s="251">
        <f>(SUM(D309:D338))/1000000</f>
        <v>1.1249207271044736E-2</v>
      </c>
      <c r="G309" s="229"/>
      <c r="H309" s="229"/>
    </row>
    <row r="310" spans="1:8" ht="15.6" x14ac:dyDescent="0.3">
      <c r="A310" s="247" t="s">
        <v>92</v>
      </c>
      <c r="B310" s="248">
        <v>2019</v>
      </c>
      <c r="C310" s="248" t="s">
        <v>468</v>
      </c>
      <c r="D310" s="249">
        <v>474.72988458574628</v>
      </c>
      <c r="E310" s="250">
        <v>0</v>
      </c>
      <c r="F310" s="251">
        <f>(SUM(D310:D339))/1000000</f>
        <v>1.1086876928374683E-2</v>
      </c>
      <c r="G310" s="229"/>
      <c r="H310" s="229"/>
    </row>
    <row r="311" spans="1:8" ht="15.6" x14ac:dyDescent="0.3">
      <c r="A311" s="247" t="s">
        <v>92</v>
      </c>
      <c r="B311" s="248">
        <v>2020</v>
      </c>
      <c r="C311" s="248" t="s">
        <v>469</v>
      </c>
      <c r="D311" s="249">
        <v>461.12902177984205</v>
      </c>
      <c r="E311" s="250">
        <v>0</v>
      </c>
      <c r="F311" s="251">
        <f>(SUM(D311:D340))/1000000</f>
        <v>1.0940905711069681E-2</v>
      </c>
      <c r="G311" s="229"/>
      <c r="H311" s="229"/>
    </row>
    <row r="312" spans="1:8" ht="15.6" x14ac:dyDescent="0.3">
      <c r="A312" s="247" t="s">
        <v>92</v>
      </c>
      <c r="B312" s="248">
        <v>2021</v>
      </c>
      <c r="C312" s="248" t="s">
        <v>470</v>
      </c>
      <c r="D312" s="249">
        <v>448.4014343450778</v>
      </c>
      <c r="E312" s="250">
        <v>0</v>
      </c>
      <c r="F312" s="251">
        <f>(SUM(D312:D341))/1000000</f>
        <v>1.0808193493890962E-2</v>
      </c>
      <c r="G312" s="229"/>
      <c r="H312" s="229"/>
    </row>
    <row r="313" spans="1:8" ht="15.6" x14ac:dyDescent="0.3">
      <c r="A313" s="247" t="s">
        <v>92</v>
      </c>
      <c r="B313" s="248">
        <v>2022</v>
      </c>
      <c r="C313" s="248" t="s">
        <v>471</v>
      </c>
      <c r="D313" s="249">
        <v>436.57650845325668</v>
      </c>
      <c r="E313" s="250">
        <v>1</v>
      </c>
      <c r="F313" s="251">
        <f>(SUM(D313:D341)+E313*D341)/1000000</f>
        <v>1.0688208864147009E-2</v>
      </c>
      <c r="G313" s="229"/>
      <c r="H313" s="229"/>
    </row>
    <row r="314" spans="1:8" ht="15.6" x14ac:dyDescent="0.3">
      <c r="A314" s="247" t="s">
        <v>92</v>
      </c>
      <c r="B314" s="248">
        <v>2023</v>
      </c>
      <c r="C314" s="248" t="s">
        <v>472</v>
      </c>
      <c r="D314" s="249">
        <v>425.53226688721401</v>
      </c>
      <c r="E314" s="250">
        <v>2</v>
      </c>
      <c r="F314" s="251">
        <f>(SUM(D314:D341)+E314*D341)/1000000</f>
        <v>1.0580049160294874E-2</v>
      </c>
      <c r="G314" s="229"/>
      <c r="H314" s="229"/>
    </row>
    <row r="315" spans="1:8" ht="15.6" x14ac:dyDescent="0.3">
      <c r="A315" s="247" t="s">
        <v>92</v>
      </c>
      <c r="B315" s="248">
        <v>2024</v>
      </c>
      <c r="C315" s="248" t="s">
        <v>473</v>
      </c>
      <c r="D315" s="249">
        <v>415.31656722463566</v>
      </c>
      <c r="E315" s="250">
        <v>3</v>
      </c>
      <c r="F315" s="251">
        <f>(SUM(D315:D341)+E315*D341)/1000000</f>
        <v>1.0482933698008783E-2</v>
      </c>
      <c r="G315" s="229"/>
      <c r="H315" s="229"/>
    </row>
    <row r="316" spans="1:8" ht="15.6" x14ac:dyDescent="0.3">
      <c r="A316" s="247" t="s">
        <v>92</v>
      </c>
      <c r="B316" s="248">
        <v>2025</v>
      </c>
      <c r="C316" s="248" t="s">
        <v>474</v>
      </c>
      <c r="D316" s="249">
        <v>405.91266904850306</v>
      </c>
      <c r="E316" s="250">
        <v>4</v>
      </c>
      <c r="F316" s="251">
        <f>(SUM(D316:D341)+E316*D341)/1000000</f>
        <v>1.039603393538527E-2</v>
      </c>
      <c r="G316" s="229"/>
      <c r="H316" s="229"/>
    </row>
    <row r="317" spans="1:8" ht="15.6" x14ac:dyDescent="0.3">
      <c r="A317" s="247" t="s">
        <v>92</v>
      </c>
      <c r="B317" s="248">
        <v>2026</v>
      </c>
      <c r="C317" s="248" t="s">
        <v>475</v>
      </c>
      <c r="D317" s="249">
        <v>396.70393172516646</v>
      </c>
      <c r="E317" s="250">
        <v>5</v>
      </c>
      <c r="F317" s="251">
        <f>(SUM(D317:D341)+E317*D341)/1000000</f>
        <v>1.0318538070937888E-2</v>
      </c>
      <c r="G317" s="229"/>
      <c r="H317" s="229"/>
    </row>
    <row r="318" spans="1:8" ht="15.6" x14ac:dyDescent="0.3">
      <c r="A318" s="247" t="s">
        <v>92</v>
      </c>
      <c r="B318" s="248">
        <v>2027</v>
      </c>
      <c r="C318" s="248" t="s">
        <v>476</v>
      </c>
      <c r="D318" s="249">
        <v>388.15425284212296</v>
      </c>
      <c r="E318" s="250">
        <v>6</v>
      </c>
      <c r="F318" s="251">
        <f>(SUM(D318:D341)+E318*D341)/1000000</f>
        <v>1.0250250943813845E-2</v>
      </c>
      <c r="G318" s="229"/>
      <c r="H318" s="229"/>
    </row>
    <row r="319" spans="1:8" ht="15.6" x14ac:dyDescent="0.3">
      <c r="A319" s="247" t="s">
        <v>92</v>
      </c>
      <c r="B319" s="248">
        <v>2028</v>
      </c>
      <c r="C319" s="248" t="s">
        <v>477</v>
      </c>
      <c r="D319" s="249">
        <v>380.44634262433453</v>
      </c>
      <c r="E319" s="250">
        <v>7</v>
      </c>
      <c r="F319" s="251">
        <f>(SUM(D319:D341)+E319*D341)/1000000</f>
        <v>1.0190513495572845E-2</v>
      </c>
      <c r="G319" s="229"/>
      <c r="H319" s="229"/>
    </row>
    <row r="320" spans="1:8" ht="15.6" x14ac:dyDescent="0.3">
      <c r="A320" s="247" t="s">
        <v>92</v>
      </c>
      <c r="B320" s="248">
        <v>2029</v>
      </c>
      <c r="C320" s="248" t="s">
        <v>478</v>
      </c>
      <c r="D320" s="249">
        <v>373.49114169324315</v>
      </c>
      <c r="E320" s="250">
        <v>8</v>
      </c>
      <c r="F320" s="251">
        <f>(SUM(D320:D341)+E320*D341)/1000000</f>
        <v>1.0138483957549634E-2</v>
      </c>
      <c r="G320" s="229"/>
      <c r="H320" s="229"/>
    </row>
    <row r="321" spans="1:8" ht="15.6" x14ac:dyDescent="0.3">
      <c r="A321" s="247" t="s">
        <v>92</v>
      </c>
      <c r="B321" s="248">
        <v>2030</v>
      </c>
      <c r="C321" s="248" t="s">
        <v>479</v>
      </c>
      <c r="D321" s="249">
        <v>367.32462086005353</v>
      </c>
      <c r="E321" s="250">
        <v>9</v>
      </c>
      <c r="F321" s="251">
        <f>(SUM(D321:D341)+E321*D341)/1000000</f>
        <v>1.0093409620457515E-2</v>
      </c>
      <c r="G321" s="229"/>
      <c r="H321" s="229"/>
    </row>
    <row r="322" spans="1:8" ht="15.6" x14ac:dyDescent="0.3">
      <c r="A322" s="247" t="s">
        <v>92</v>
      </c>
      <c r="B322" s="248">
        <v>2031</v>
      </c>
      <c r="C322" s="248" t="s">
        <v>480</v>
      </c>
      <c r="D322" s="249">
        <v>361.82727838271978</v>
      </c>
      <c r="E322" s="250">
        <v>10</v>
      </c>
      <c r="F322" s="251">
        <f>(SUM(D322:D341)+E322*D341)/1000000</f>
        <v>1.0054501804198581E-2</v>
      </c>
      <c r="G322" s="229"/>
      <c r="H322" s="229"/>
    </row>
    <row r="323" spans="1:8" ht="15.6" x14ac:dyDescent="0.3">
      <c r="A323" s="247" t="s">
        <v>92</v>
      </c>
      <c r="B323" s="248">
        <v>2032</v>
      </c>
      <c r="C323" s="248" t="s">
        <v>481</v>
      </c>
      <c r="D323" s="249">
        <v>357.00312580140167</v>
      </c>
      <c r="E323" s="250">
        <v>11</v>
      </c>
      <c r="F323" s="251">
        <f>(SUM(D323:D341)+E323*D341)/1000000</f>
        <v>1.0021091330416987E-2</v>
      </c>
      <c r="G323" s="229"/>
      <c r="H323" s="229"/>
    </row>
    <row r="324" spans="1:8" ht="15.6" x14ac:dyDescent="0.3">
      <c r="A324" s="247" t="s">
        <v>92</v>
      </c>
      <c r="B324" s="248">
        <v>2033</v>
      </c>
      <c r="C324" s="248" t="s">
        <v>482</v>
      </c>
      <c r="D324" s="249">
        <v>352.76832474350391</v>
      </c>
      <c r="E324" s="250">
        <v>12</v>
      </c>
      <c r="F324" s="251">
        <f>(SUM(D324:D341)+E324*D341)/1000000</f>
        <v>9.9925050092167077E-3</v>
      </c>
      <c r="G324" s="229"/>
      <c r="H324" s="229"/>
    </row>
    <row r="325" spans="1:8" ht="15.6" x14ac:dyDescent="0.3">
      <c r="A325" s="247" t="s">
        <v>92</v>
      </c>
      <c r="B325" s="248">
        <v>2034</v>
      </c>
      <c r="C325" s="248" t="s">
        <v>483</v>
      </c>
      <c r="D325" s="249">
        <v>349.08006633712074</v>
      </c>
      <c r="E325" s="250">
        <v>13</v>
      </c>
      <c r="F325" s="251">
        <f>(SUM(D325:D341)+E325*D341)/1000000</f>
        <v>9.9681534890743283E-3</v>
      </c>
      <c r="G325" s="229"/>
      <c r="H325" s="229"/>
    </row>
    <row r="326" spans="1:8" ht="15.6" x14ac:dyDescent="0.3">
      <c r="A326" s="247" t="s">
        <v>92</v>
      </c>
      <c r="B326" s="248">
        <v>2035</v>
      </c>
      <c r="C326" s="248" t="s">
        <v>484</v>
      </c>
      <c r="D326" s="249">
        <v>345.89913987744671</v>
      </c>
      <c r="E326" s="250">
        <v>14</v>
      </c>
      <c r="F326" s="251">
        <f>(SUM(D326:D341)+E326*D341)/1000000</f>
        <v>9.9474902273383303E-3</v>
      </c>
      <c r="G326" s="229"/>
      <c r="H326" s="229"/>
    </row>
    <row r="327" spans="1:8" ht="15.6" x14ac:dyDescent="0.3">
      <c r="A327" s="247" t="s">
        <v>92</v>
      </c>
      <c r="B327" s="248">
        <v>2036</v>
      </c>
      <c r="C327" s="248" t="s">
        <v>485</v>
      </c>
      <c r="D327" s="249">
        <v>343.1503729975671</v>
      </c>
      <c r="E327" s="250">
        <v>15</v>
      </c>
      <c r="F327" s="251">
        <f>(SUM(D327:D341)+E327*D341)/1000000</f>
        <v>9.9300078920620052E-3</v>
      </c>
      <c r="G327" s="229"/>
      <c r="H327" s="229"/>
    </row>
    <row r="328" spans="1:8" ht="15.6" x14ac:dyDescent="0.3">
      <c r="A328" s="247" t="s">
        <v>92</v>
      </c>
      <c r="B328" s="248">
        <v>2037</v>
      </c>
      <c r="C328" s="248" t="s">
        <v>486</v>
      </c>
      <c r="D328" s="249">
        <v>340.79793206002302</v>
      </c>
      <c r="E328" s="250">
        <v>16</v>
      </c>
      <c r="F328" s="251">
        <f>(SUM(D328:D341)+E328*D341)/1000000</f>
        <v>9.9152743236655631E-3</v>
      </c>
      <c r="G328" s="229"/>
      <c r="H328" s="229"/>
    </row>
    <row r="329" spans="1:8" ht="15.6" x14ac:dyDescent="0.3">
      <c r="A329" s="247" t="s">
        <v>92</v>
      </c>
      <c r="B329" s="248">
        <v>2038</v>
      </c>
      <c r="C329" s="248" t="s">
        <v>487</v>
      </c>
      <c r="D329" s="249">
        <v>338.7974171475816</v>
      </c>
      <c r="E329" s="250">
        <v>17</v>
      </c>
      <c r="F329" s="251">
        <f>(SUM(D329:D341)+E329*D341)/1000000</f>
        <v>9.9028931962066597E-3</v>
      </c>
      <c r="G329" s="229"/>
      <c r="H329" s="229"/>
    </row>
    <row r="330" spans="1:8" ht="15.6" x14ac:dyDescent="0.3">
      <c r="A330" s="247" t="s">
        <v>92</v>
      </c>
      <c r="B330" s="248">
        <v>2039</v>
      </c>
      <c r="C330" s="248" t="s">
        <v>488</v>
      </c>
      <c r="D330" s="249">
        <v>337.06842237670162</v>
      </c>
      <c r="E330" s="250">
        <v>18</v>
      </c>
      <c r="F330" s="251">
        <f>(SUM(D330:D341)+E330*D341)/1000000</f>
        <v>9.8925125836602044E-3</v>
      </c>
      <c r="G330" s="229"/>
      <c r="H330" s="229"/>
    </row>
    <row r="331" spans="1:8" ht="15.6" x14ac:dyDescent="0.3">
      <c r="A331" s="247" t="s">
        <v>92</v>
      </c>
      <c r="B331" s="248">
        <v>2040</v>
      </c>
      <c r="C331" s="248" t="s">
        <v>489</v>
      </c>
      <c r="D331" s="249">
        <v>335.59157272001823</v>
      </c>
      <c r="E331" s="250">
        <v>19</v>
      </c>
      <c r="F331" s="251">
        <f>(SUM(D331:D341)+E331*D341)/1000000</f>
        <v>9.8838609658846253E-3</v>
      </c>
      <c r="G331" s="229"/>
      <c r="H331" s="229"/>
    </row>
    <row r="332" spans="1:8" ht="15.6" x14ac:dyDescent="0.3">
      <c r="A332" s="247" t="s">
        <v>92</v>
      </c>
      <c r="B332" s="248">
        <v>2041</v>
      </c>
      <c r="C332" s="248" t="s">
        <v>490</v>
      </c>
      <c r="D332" s="249">
        <v>334.33813342370649</v>
      </c>
      <c r="E332" s="250">
        <v>20</v>
      </c>
      <c r="F332" s="251">
        <f>(SUM(D332:D341)+E332*D341)/1000000</f>
        <v>9.87668619776573E-3</v>
      </c>
      <c r="G332" s="229"/>
      <c r="H332" s="229"/>
    </row>
    <row r="333" spans="1:8" ht="15.6" x14ac:dyDescent="0.3">
      <c r="A333" s="247" t="s">
        <v>92</v>
      </c>
      <c r="B333" s="248">
        <v>2042</v>
      </c>
      <c r="C333" s="248" t="s">
        <v>491</v>
      </c>
      <c r="D333" s="249">
        <v>333.26438134078813</v>
      </c>
      <c r="E333" s="250">
        <v>21</v>
      </c>
      <c r="F333" s="251">
        <f>(SUM(D333:D341)+E333*D341)/1000000</f>
        <v>9.8707648689431455E-3</v>
      </c>
      <c r="G333" s="229"/>
      <c r="H333" s="229"/>
    </row>
    <row r="334" spans="1:8" ht="15.6" x14ac:dyDescent="0.3">
      <c r="A334" s="247" t="s">
        <v>92</v>
      </c>
      <c r="B334" s="248">
        <v>2043</v>
      </c>
      <c r="C334" s="248" t="s">
        <v>492</v>
      </c>
      <c r="D334" s="249">
        <v>332.32216508828822</v>
      </c>
      <c r="E334" s="250">
        <v>22</v>
      </c>
      <c r="F334" s="251">
        <f>(SUM(D334:D341)+E334*D341)/1000000</f>
        <v>9.865917292203482E-3</v>
      </c>
      <c r="G334" s="229"/>
      <c r="H334" s="229"/>
    </row>
    <row r="335" spans="1:8" ht="15.6" x14ac:dyDescent="0.3">
      <c r="A335" s="247" t="s">
        <v>92</v>
      </c>
      <c r="B335" s="248">
        <v>2044</v>
      </c>
      <c r="C335" s="248" t="s">
        <v>493</v>
      </c>
      <c r="D335" s="249">
        <v>331.51577296364206</v>
      </c>
      <c r="E335" s="250">
        <v>23</v>
      </c>
      <c r="F335" s="251">
        <f>(SUM(D335:D341)+E335*D341)/1000000</f>
        <v>9.8620119317163156E-3</v>
      </c>
      <c r="G335" s="229"/>
      <c r="H335" s="229"/>
    </row>
    <row r="336" spans="1:8" ht="15.6" x14ac:dyDescent="0.3">
      <c r="A336" s="247" t="s">
        <v>92</v>
      </c>
      <c r="B336" s="248">
        <v>2045</v>
      </c>
      <c r="C336" s="248" t="s">
        <v>494</v>
      </c>
      <c r="D336" s="249">
        <v>330.79641659692015</v>
      </c>
      <c r="E336" s="250">
        <v>24</v>
      </c>
      <c r="F336" s="251">
        <f>(SUM(D336:D341)+E336*D341)/1000000</f>
        <v>9.8589129633537952E-3</v>
      </c>
      <c r="G336" s="229"/>
      <c r="H336" s="229"/>
    </row>
    <row r="337" spans="1:8" ht="15.6" x14ac:dyDescent="0.3">
      <c r="A337" s="247" t="s">
        <v>92</v>
      </c>
      <c r="B337" s="248">
        <v>2046</v>
      </c>
      <c r="C337" s="248" t="s">
        <v>495</v>
      </c>
      <c r="D337" s="249">
        <v>330.15960729793142</v>
      </c>
      <c r="E337" s="250">
        <v>25</v>
      </c>
      <c r="F337" s="251">
        <f>(SUM(D337:D341)+E337*D341)/1000000</f>
        <v>9.8565333513579989E-3</v>
      </c>
      <c r="G337" s="229"/>
      <c r="H337" s="229"/>
    </row>
    <row r="338" spans="1:8" ht="15.6" x14ac:dyDescent="0.3">
      <c r="A338" s="247" t="s">
        <v>92</v>
      </c>
      <c r="B338" s="248">
        <v>2047</v>
      </c>
      <c r="C338" s="248" t="s">
        <v>496</v>
      </c>
      <c r="D338" s="249">
        <v>329.62557267736531</v>
      </c>
      <c r="E338" s="250">
        <v>26</v>
      </c>
      <c r="F338" s="251">
        <f>(SUM(D338:D341)+E338*D341)/1000000</f>
        <v>9.8547905486611933E-3</v>
      </c>
      <c r="G338" s="229"/>
      <c r="H338" s="229"/>
    </row>
    <row r="339" spans="1:8" ht="15.6" x14ac:dyDescent="0.3">
      <c r="A339" s="247" t="s">
        <v>92</v>
      </c>
      <c r="B339" s="248">
        <v>2048</v>
      </c>
      <c r="C339" s="248" t="s">
        <v>497</v>
      </c>
      <c r="D339" s="249">
        <v>329.15258447275818</v>
      </c>
      <c r="E339" s="250">
        <v>27</v>
      </c>
      <c r="F339" s="251">
        <f>(SUM(D339:D341)+E339*D341)/1000000</f>
        <v>9.853581780584951E-3</v>
      </c>
      <c r="G339" s="229"/>
      <c r="H339" s="229"/>
    </row>
    <row r="340" spans="1:8" ht="15.6" x14ac:dyDescent="0.3">
      <c r="A340" s="247" t="s">
        <v>92</v>
      </c>
      <c r="B340" s="248">
        <v>2049</v>
      </c>
      <c r="C340" s="248" t="s">
        <v>498</v>
      </c>
      <c r="D340" s="249">
        <v>328.7586672807447</v>
      </c>
      <c r="E340" s="250">
        <v>28</v>
      </c>
      <c r="F340" s="251">
        <f>(SUM(D340:D341)+E340*D341)/1000000</f>
        <v>9.852846000713315E-3</v>
      </c>
      <c r="G340" s="229"/>
      <c r="H340" s="229"/>
    </row>
    <row r="341" spans="1:8" ht="15.6" x14ac:dyDescent="0.3">
      <c r="A341" s="247" t="s">
        <v>92</v>
      </c>
      <c r="B341" s="248">
        <v>2050</v>
      </c>
      <c r="C341" s="248" t="s">
        <v>499</v>
      </c>
      <c r="D341" s="249">
        <v>328.41680460112309</v>
      </c>
      <c r="E341" s="250">
        <v>29</v>
      </c>
      <c r="F341" s="251">
        <f>(SUM(D341:D341)+E341*D341)/1000000</f>
        <v>9.8525041380336936E-3</v>
      </c>
      <c r="G341" s="229"/>
      <c r="H341" s="229"/>
    </row>
    <row r="342" spans="1:8" ht="15.6" x14ac:dyDescent="0.3">
      <c r="A342" s="247" t="s">
        <v>93</v>
      </c>
      <c r="B342" s="248">
        <v>2017</v>
      </c>
      <c r="C342" s="248" t="s">
        <v>500</v>
      </c>
      <c r="D342" s="249">
        <v>491.62716138546148</v>
      </c>
      <c r="E342" s="252">
        <v>0</v>
      </c>
      <c r="F342" s="251">
        <f>(SUM(D342:D371))/1000000</f>
        <v>1.1187550345625517E-2</v>
      </c>
      <c r="G342" s="229"/>
      <c r="H342" s="229"/>
    </row>
    <row r="343" spans="1:8" ht="15.6" x14ac:dyDescent="0.3">
      <c r="A343" s="247" t="s">
        <v>93</v>
      </c>
      <c r="B343" s="248">
        <v>2018</v>
      </c>
      <c r="C343" s="248" t="s">
        <v>501</v>
      </c>
      <c r="D343" s="249">
        <v>479.30022167529728</v>
      </c>
      <c r="E343" s="250">
        <v>0</v>
      </c>
      <c r="F343" s="251">
        <f>(SUM(D343:D372))/1000000</f>
        <v>1.1020589459281725E-2</v>
      </c>
      <c r="G343" s="229"/>
      <c r="H343" s="229"/>
    </row>
    <row r="344" spans="1:8" ht="15.6" x14ac:dyDescent="0.3">
      <c r="A344" s="247" t="s">
        <v>93</v>
      </c>
      <c r="B344" s="248">
        <v>2019</v>
      </c>
      <c r="C344" s="248" t="s">
        <v>502</v>
      </c>
      <c r="D344" s="249">
        <v>465.81103466956313</v>
      </c>
      <c r="E344" s="250">
        <v>0</v>
      </c>
      <c r="F344" s="251">
        <f>(SUM(D344:D373))/1000000</f>
        <v>1.0865678829404275E-2</v>
      </c>
      <c r="G344" s="229"/>
      <c r="H344" s="229"/>
    </row>
    <row r="345" spans="1:8" ht="15.6" x14ac:dyDescent="0.3">
      <c r="A345" s="247" t="s">
        <v>93</v>
      </c>
      <c r="B345" s="248">
        <v>2020</v>
      </c>
      <c r="C345" s="248" t="s">
        <v>503</v>
      </c>
      <c r="D345" s="249">
        <v>452.08739974650803</v>
      </c>
      <c r="E345" s="250">
        <v>0</v>
      </c>
      <c r="F345" s="251">
        <f>(SUM(D345:D374))/1000000</f>
        <v>1.0724056004020386E-2</v>
      </c>
      <c r="G345" s="229"/>
      <c r="H345" s="229"/>
    </row>
    <row r="346" spans="1:8" ht="15.6" x14ac:dyDescent="0.3">
      <c r="A346" s="247" t="s">
        <v>93</v>
      </c>
      <c r="B346" s="248">
        <v>2021</v>
      </c>
      <c r="C346" s="248" t="s">
        <v>504</v>
      </c>
      <c r="D346" s="249">
        <v>439.26495354232924</v>
      </c>
      <c r="E346" s="250">
        <v>0</v>
      </c>
      <c r="F346" s="251">
        <f>(SUM(D346:D375))/1000000</f>
        <v>1.0595993158429781E-2</v>
      </c>
      <c r="G346" s="229"/>
      <c r="H346" s="229"/>
    </row>
    <row r="347" spans="1:8" ht="15.6" x14ac:dyDescent="0.3">
      <c r="A347" s="247" t="s">
        <v>93</v>
      </c>
      <c r="B347" s="248">
        <v>2022</v>
      </c>
      <c r="C347" s="248" t="s">
        <v>505</v>
      </c>
      <c r="D347" s="249">
        <v>427.37632651129513</v>
      </c>
      <c r="E347" s="250">
        <v>1</v>
      </c>
      <c r="F347" s="251">
        <f>(SUM(D347:D375)+E347*D375)/1000000</f>
        <v>1.0480752759043355E-2</v>
      </c>
      <c r="G347" s="229"/>
      <c r="H347" s="229"/>
    </row>
    <row r="348" spans="1:8" ht="15.6" x14ac:dyDescent="0.3">
      <c r="A348" s="247" t="s">
        <v>93</v>
      </c>
      <c r="B348" s="248">
        <v>2023</v>
      </c>
      <c r="C348" s="248" t="s">
        <v>506</v>
      </c>
      <c r="D348" s="249">
        <v>416.30254011217704</v>
      </c>
      <c r="E348" s="250">
        <v>2</v>
      </c>
      <c r="F348" s="251">
        <f>(SUM(D348:D375)+E348*D375)/1000000</f>
        <v>1.0377400986687961E-2</v>
      </c>
      <c r="G348" s="229"/>
      <c r="H348" s="229"/>
    </row>
    <row r="349" spans="1:8" ht="15.6" x14ac:dyDescent="0.3">
      <c r="A349" s="247" t="s">
        <v>93</v>
      </c>
      <c r="B349" s="248">
        <v>2024</v>
      </c>
      <c r="C349" s="248" t="s">
        <v>507</v>
      </c>
      <c r="D349" s="249">
        <v>406.00051486017651</v>
      </c>
      <c r="E349" s="250">
        <v>3</v>
      </c>
      <c r="F349" s="251">
        <f>(SUM(D349:D375)+E349*D375)/1000000</f>
        <v>1.0285123000731686E-2</v>
      </c>
      <c r="G349" s="229"/>
      <c r="H349" s="229"/>
    </row>
    <row r="350" spans="1:8" ht="15.6" x14ac:dyDescent="0.3">
      <c r="A350" s="247" t="s">
        <v>93</v>
      </c>
      <c r="B350" s="248">
        <v>2025</v>
      </c>
      <c r="C350" s="248" t="s">
        <v>508</v>
      </c>
      <c r="D350" s="249">
        <v>396.59157299633324</v>
      </c>
      <c r="E350" s="250">
        <v>4</v>
      </c>
      <c r="F350" s="251">
        <f>(SUM(D350:D375)+E350*D375)/1000000</f>
        <v>1.0203147040027409E-2</v>
      </c>
      <c r="G350" s="229"/>
      <c r="H350" s="229"/>
    </row>
    <row r="351" spans="1:8" ht="15.6" x14ac:dyDescent="0.3">
      <c r="A351" s="247" t="s">
        <v>93</v>
      </c>
      <c r="B351" s="248">
        <v>2026</v>
      </c>
      <c r="C351" s="248" t="s">
        <v>509</v>
      </c>
      <c r="D351" s="249">
        <v>388.3416051814508</v>
      </c>
      <c r="E351" s="250">
        <v>5</v>
      </c>
      <c r="F351" s="251">
        <f>(SUM(D351:D375)+E351*D375)/1000000</f>
        <v>1.0130580021186981E-2</v>
      </c>
      <c r="G351" s="229"/>
      <c r="H351" s="229"/>
    </row>
    <row r="352" spans="1:8" ht="15.6" x14ac:dyDescent="0.3">
      <c r="A352" s="247" t="s">
        <v>93</v>
      </c>
      <c r="B352" s="248">
        <v>2027</v>
      </c>
      <c r="C352" s="248" t="s">
        <v>510</v>
      </c>
      <c r="D352" s="249">
        <v>379.83645547720289</v>
      </c>
      <c r="E352" s="250">
        <v>6</v>
      </c>
      <c r="F352" s="251">
        <f>(SUM(D352:D375)+E352*D375)/1000000</f>
        <v>1.0066262970161433E-2</v>
      </c>
      <c r="G352" s="229"/>
      <c r="H352" s="229"/>
    </row>
    <row r="353" spans="1:8" ht="15.6" x14ac:dyDescent="0.3">
      <c r="A353" s="247" t="s">
        <v>93</v>
      </c>
      <c r="B353" s="248">
        <v>2028</v>
      </c>
      <c r="C353" s="248" t="s">
        <v>511</v>
      </c>
      <c r="D353" s="249">
        <v>372.22013333347445</v>
      </c>
      <c r="E353" s="250">
        <v>7</v>
      </c>
      <c r="F353" s="251">
        <f>(SUM(D353:D375)+E353*D375)/1000000</f>
        <v>1.0010451068840135E-2</v>
      </c>
      <c r="G353" s="229"/>
      <c r="H353" s="229"/>
    </row>
    <row r="354" spans="1:8" ht="15.6" x14ac:dyDescent="0.3">
      <c r="A354" s="247" t="s">
        <v>93</v>
      </c>
      <c r="B354" s="248">
        <v>2029</v>
      </c>
      <c r="C354" s="248" t="s">
        <v>512</v>
      </c>
      <c r="D354" s="249">
        <v>365.38250985176057</v>
      </c>
      <c r="E354" s="250">
        <v>8</v>
      </c>
      <c r="F354" s="251">
        <f>(SUM(D354:D375)+E354*D375)/1000000</f>
        <v>9.9622554896625637E-3</v>
      </c>
      <c r="G354" s="229"/>
      <c r="H354" s="229"/>
    </row>
    <row r="355" spans="1:8" ht="15.6" x14ac:dyDescent="0.3">
      <c r="A355" s="247" t="s">
        <v>93</v>
      </c>
      <c r="B355" s="248">
        <v>2030</v>
      </c>
      <c r="C355" s="248" t="s">
        <v>513</v>
      </c>
      <c r="D355" s="249">
        <v>359.36064978854472</v>
      </c>
      <c r="E355" s="250">
        <v>9</v>
      </c>
      <c r="F355" s="251">
        <f>(SUM(D355:D375)+E355*D375)/1000000</f>
        <v>9.9208975339667074E-3</v>
      </c>
      <c r="G355" s="229"/>
      <c r="H355" s="229"/>
    </row>
    <row r="356" spans="1:8" ht="15.6" x14ac:dyDescent="0.3">
      <c r="A356" s="247" t="s">
        <v>93</v>
      </c>
      <c r="B356" s="248">
        <v>2031</v>
      </c>
      <c r="C356" s="248" t="s">
        <v>514</v>
      </c>
      <c r="D356" s="249">
        <v>354.01995825317681</v>
      </c>
      <c r="E356" s="250">
        <v>10</v>
      </c>
      <c r="F356" s="251">
        <f>(SUM(D356:D375)+E356*D375)/1000000</f>
        <v>9.8855614383340645E-3</v>
      </c>
      <c r="G356" s="229"/>
      <c r="H356" s="229"/>
    </row>
    <row r="357" spans="1:8" ht="15.6" x14ac:dyDescent="0.3">
      <c r="A357" s="247" t="s">
        <v>93</v>
      </c>
      <c r="B357" s="248">
        <v>2032</v>
      </c>
      <c r="C357" s="248" t="s">
        <v>515</v>
      </c>
      <c r="D357" s="249">
        <v>349.34647806285619</v>
      </c>
      <c r="E357" s="250">
        <v>11</v>
      </c>
      <c r="F357" s="251">
        <f>(SUM(D357:D375)+E357*D375)/1000000</f>
        <v>9.8555660342367919E-3</v>
      </c>
      <c r="G357" s="229"/>
      <c r="H357" s="229"/>
    </row>
    <row r="358" spans="1:8" ht="15.6" x14ac:dyDescent="0.3">
      <c r="A358" s="247" t="s">
        <v>93</v>
      </c>
      <c r="B358" s="248">
        <v>2033</v>
      </c>
      <c r="C358" s="248" t="s">
        <v>516</v>
      </c>
      <c r="D358" s="249">
        <v>345.25176671985554</v>
      </c>
      <c r="E358" s="250">
        <v>12</v>
      </c>
      <c r="F358" s="251">
        <f>(SUM(D358:D375)+E358*D375)/1000000</f>
        <v>9.8302441103298374E-3</v>
      </c>
      <c r="G358" s="229"/>
      <c r="H358" s="229"/>
    </row>
    <row r="359" spans="1:8" ht="15.6" x14ac:dyDescent="0.3">
      <c r="A359" s="247" t="s">
        <v>93</v>
      </c>
      <c r="B359" s="248">
        <v>2034</v>
      </c>
      <c r="C359" s="248" t="s">
        <v>517</v>
      </c>
      <c r="D359" s="249">
        <v>341.69781858396539</v>
      </c>
      <c r="E359" s="250">
        <v>13</v>
      </c>
      <c r="F359" s="251">
        <f>(SUM(D359:D375)+E359*D375)/1000000</f>
        <v>9.8090168977658845E-3</v>
      </c>
      <c r="G359" s="229"/>
      <c r="H359" s="229"/>
    </row>
    <row r="360" spans="1:8" ht="15.6" x14ac:dyDescent="0.3">
      <c r="A360" s="247" t="s">
        <v>93</v>
      </c>
      <c r="B360" s="248">
        <v>2035</v>
      </c>
      <c r="C360" s="248" t="s">
        <v>518</v>
      </c>
      <c r="D360" s="249">
        <v>338.66634174655508</v>
      </c>
      <c r="E360" s="250">
        <v>14</v>
      </c>
      <c r="F360" s="251">
        <f>(SUM(D360:D375)+E360*D375)/1000000</f>
        <v>9.7913436333378224E-3</v>
      </c>
      <c r="G360" s="229"/>
      <c r="H360" s="229"/>
    </row>
    <row r="361" spans="1:8" ht="15.6" x14ac:dyDescent="0.3">
      <c r="A361" s="247" t="s">
        <v>93</v>
      </c>
      <c r="B361" s="248">
        <v>2036</v>
      </c>
      <c r="C361" s="248" t="s">
        <v>519</v>
      </c>
      <c r="D361" s="249">
        <v>336.03959720334007</v>
      </c>
      <c r="E361" s="250">
        <v>15</v>
      </c>
      <c r="F361" s="251">
        <f>(SUM(D361:D375)+E361*D375)/1000000</f>
        <v>9.7767018457471707E-3</v>
      </c>
      <c r="G361" s="229"/>
      <c r="H361" s="229"/>
    </row>
    <row r="362" spans="1:8" ht="15.6" x14ac:dyDescent="0.3">
      <c r="A362" s="247" t="s">
        <v>93</v>
      </c>
      <c r="B362" s="248">
        <v>2037</v>
      </c>
      <c r="C362" s="248" t="s">
        <v>520</v>
      </c>
      <c r="D362" s="249">
        <v>333.81595582876639</v>
      </c>
      <c r="E362" s="250">
        <v>16</v>
      </c>
      <c r="F362" s="251">
        <f>(SUM(D362:D375)+E362*D375)/1000000</f>
        <v>9.7646868026997329E-3</v>
      </c>
      <c r="G362" s="229"/>
      <c r="H362" s="229"/>
    </row>
    <row r="363" spans="1:8" ht="15.6" x14ac:dyDescent="0.3">
      <c r="A363" s="247" t="s">
        <v>93</v>
      </c>
      <c r="B363" s="248">
        <v>2038</v>
      </c>
      <c r="C363" s="248" t="s">
        <v>521</v>
      </c>
      <c r="D363" s="249">
        <v>331.94554136458538</v>
      </c>
      <c r="E363" s="250">
        <v>17</v>
      </c>
      <c r="F363" s="251">
        <f>(SUM(D363:D375)+E363*D375)/1000000</f>
        <v>9.754895401026871E-3</v>
      </c>
      <c r="G363" s="229"/>
      <c r="H363" s="229"/>
    </row>
    <row r="364" spans="1:8" ht="15.6" x14ac:dyDescent="0.3">
      <c r="A364" s="247" t="s">
        <v>93</v>
      </c>
      <c r="B364" s="248">
        <v>2039</v>
      </c>
      <c r="C364" s="248" t="s">
        <v>522</v>
      </c>
      <c r="D364" s="249">
        <v>330.37064219854722</v>
      </c>
      <c r="E364" s="250">
        <v>18</v>
      </c>
      <c r="F364" s="251">
        <f>(SUM(D364:D375)+E364*D375)/1000000</f>
        <v>9.7469744138181883E-3</v>
      </c>
      <c r="G364" s="229"/>
      <c r="H364" s="229"/>
    </row>
    <row r="365" spans="1:8" ht="15.6" x14ac:dyDescent="0.3">
      <c r="A365" s="247" t="s">
        <v>93</v>
      </c>
      <c r="B365" s="248">
        <v>2040</v>
      </c>
      <c r="C365" s="248" t="s">
        <v>523</v>
      </c>
      <c r="D365" s="249">
        <v>329.07112073489947</v>
      </c>
      <c r="E365" s="250">
        <v>19</v>
      </c>
      <c r="F365" s="251">
        <f>(SUM(D365:D375)+E365*D375)/1000000</f>
        <v>9.7406283257755431E-3</v>
      </c>
      <c r="G365" s="229"/>
      <c r="H365" s="229"/>
    </row>
    <row r="366" spans="1:8" ht="15.6" x14ac:dyDescent="0.3">
      <c r="A366" s="247" t="s">
        <v>93</v>
      </c>
      <c r="B366" s="248">
        <v>2041</v>
      </c>
      <c r="C366" s="248" t="s">
        <v>524</v>
      </c>
      <c r="D366" s="249">
        <v>328.01495729632506</v>
      </c>
      <c r="E366" s="250">
        <v>20</v>
      </c>
      <c r="F366" s="251">
        <f>(SUM(D366:D375)+E366*D375)/1000000</f>
        <v>9.7355817591965477E-3</v>
      </c>
      <c r="G366" s="229"/>
      <c r="H366" s="229"/>
    </row>
    <row r="367" spans="1:8" ht="15.6" x14ac:dyDescent="0.3">
      <c r="A367" s="247" t="s">
        <v>93</v>
      </c>
      <c r="B367" s="248">
        <v>2042</v>
      </c>
      <c r="C367" s="248" t="s">
        <v>525</v>
      </c>
      <c r="D367" s="249">
        <v>327.1569925869166</v>
      </c>
      <c r="E367" s="250">
        <v>21</v>
      </c>
      <c r="F367" s="251">
        <f>(SUM(D367:D375)+E367*D375)/1000000</f>
        <v>9.7315913560561251E-3</v>
      </c>
      <c r="G367" s="229"/>
      <c r="H367" s="229"/>
    </row>
    <row r="368" spans="1:8" ht="15.6" x14ac:dyDescent="0.3">
      <c r="A368" s="247" t="s">
        <v>93</v>
      </c>
      <c r="B368" s="248">
        <v>2043</v>
      </c>
      <c r="C368" s="248" t="s">
        <v>526</v>
      </c>
      <c r="D368" s="249">
        <v>326.43649440714768</v>
      </c>
      <c r="E368" s="250">
        <v>22</v>
      </c>
      <c r="F368" s="251">
        <f>(SUM(D368:D375)+E368*D375)/1000000</f>
        <v>9.7284589176251119E-3</v>
      </c>
      <c r="G368" s="229"/>
      <c r="H368" s="229"/>
    </row>
    <row r="369" spans="1:8" ht="15.6" x14ac:dyDescent="0.3">
      <c r="A369" s="247" t="s">
        <v>93</v>
      </c>
      <c r="B369" s="248">
        <v>2044</v>
      </c>
      <c r="C369" s="248" t="s">
        <v>527</v>
      </c>
      <c r="D369" s="249">
        <v>325.85783411555911</v>
      </c>
      <c r="E369" s="250">
        <v>23</v>
      </c>
      <c r="F369" s="251">
        <f>(SUM(D369:D375)+E369*D375)/1000000</f>
        <v>9.7260469773738662E-3</v>
      </c>
      <c r="G369" s="229"/>
      <c r="H369" s="229"/>
    </row>
    <row r="370" spans="1:8" ht="15.6" x14ac:dyDescent="0.3">
      <c r="A370" s="247" t="s">
        <v>93</v>
      </c>
      <c r="B370" s="248">
        <v>2045</v>
      </c>
      <c r="C370" s="248" t="s">
        <v>528</v>
      </c>
      <c r="D370" s="249">
        <v>325.37696673077329</v>
      </c>
      <c r="E370" s="250">
        <v>24</v>
      </c>
      <c r="F370" s="251">
        <f>(SUM(D370:D375)+E370*D375)/1000000</f>
        <v>9.7242136974142121E-3</v>
      </c>
      <c r="G370" s="229"/>
      <c r="H370" s="229"/>
    </row>
    <row r="371" spans="1:8" ht="15.6" x14ac:dyDescent="0.3">
      <c r="A371" s="247" t="s">
        <v>93</v>
      </c>
      <c r="B371" s="248">
        <v>2046</v>
      </c>
      <c r="C371" s="248" t="s">
        <v>529</v>
      </c>
      <c r="D371" s="249">
        <v>324.97880066067177</v>
      </c>
      <c r="E371" s="250">
        <v>25</v>
      </c>
      <c r="F371" s="251">
        <f>(SUM(D371:D375)+E371*D375)/1000000</f>
        <v>9.7228612848393424E-3</v>
      </c>
      <c r="G371" s="229"/>
      <c r="H371" s="229"/>
    </row>
    <row r="372" spans="1:8" ht="15.6" x14ac:dyDescent="0.3">
      <c r="A372" s="247" t="s">
        <v>93</v>
      </c>
      <c r="B372" s="248">
        <v>2047</v>
      </c>
      <c r="C372" s="248" t="s">
        <v>530</v>
      </c>
      <c r="D372" s="249">
        <v>324.66627504166826</v>
      </c>
      <c r="E372" s="250">
        <v>26</v>
      </c>
      <c r="F372" s="251">
        <f>(SUM(D372:D375)+E372*D375)/1000000</f>
        <v>9.7219070383345717E-3</v>
      </c>
      <c r="G372" s="229"/>
      <c r="H372" s="229"/>
    </row>
    <row r="373" spans="1:8" ht="15.6" x14ac:dyDescent="0.3">
      <c r="A373" s="247" t="s">
        <v>93</v>
      </c>
      <c r="B373" s="248">
        <v>2048</v>
      </c>
      <c r="C373" s="248" t="s">
        <v>531</v>
      </c>
      <c r="D373" s="249">
        <v>324.38959179784757</v>
      </c>
      <c r="E373" s="250">
        <v>27</v>
      </c>
      <c r="F373" s="251">
        <f>(SUM(D373:D375)+E373*D375)/1000000</f>
        <v>9.7212653174488083E-3</v>
      </c>
      <c r="G373" s="229"/>
      <c r="H373" s="229"/>
    </row>
    <row r="374" spans="1:8" ht="15.6" x14ac:dyDescent="0.3">
      <c r="A374" s="247" t="s">
        <v>93</v>
      </c>
      <c r="B374" s="248">
        <v>2049</v>
      </c>
      <c r="C374" s="248" t="s">
        <v>532</v>
      </c>
      <c r="D374" s="249">
        <v>324.18820928567436</v>
      </c>
      <c r="E374" s="250">
        <v>28</v>
      </c>
      <c r="F374" s="251">
        <f>(SUM(D374:D375)+E374*D375)/1000000</f>
        <v>9.7209002798068628E-3</v>
      </c>
      <c r="G374" s="229"/>
      <c r="H374" s="229"/>
    </row>
    <row r="375" spans="1:8" ht="15.6" x14ac:dyDescent="0.3">
      <c r="A375" s="247" t="s">
        <v>93</v>
      </c>
      <c r="B375" s="248">
        <v>2050</v>
      </c>
      <c r="C375" s="248" t="s">
        <v>533</v>
      </c>
      <c r="D375" s="249">
        <v>324.02455415590305</v>
      </c>
      <c r="E375" s="250">
        <v>29</v>
      </c>
      <c r="F375" s="251">
        <f>(SUM(D375:D375)+E375*D375)/1000000</f>
        <v>9.720736624677092E-3</v>
      </c>
      <c r="G375" s="229"/>
      <c r="H375" s="229"/>
    </row>
    <row r="376" spans="1:8" ht="15.6" x14ac:dyDescent="0.3">
      <c r="A376" s="247" t="s">
        <v>94</v>
      </c>
      <c r="B376" s="248">
        <v>2017</v>
      </c>
      <c r="C376" s="248" t="s">
        <v>534</v>
      </c>
      <c r="D376" s="249">
        <v>504.29764149710775</v>
      </c>
      <c r="E376" s="252">
        <v>0</v>
      </c>
      <c r="F376" s="251">
        <f>(SUM(D376:D405))/1000000</f>
        <v>1.1362909300928923E-2</v>
      </c>
      <c r="G376" s="229"/>
      <c r="H376" s="229"/>
    </row>
    <row r="377" spans="1:8" ht="15.6" x14ac:dyDescent="0.3">
      <c r="A377" s="247" t="s">
        <v>94</v>
      </c>
      <c r="B377" s="248">
        <v>2018</v>
      </c>
      <c r="C377" s="248" t="s">
        <v>535</v>
      </c>
      <c r="D377" s="249">
        <v>490.34124047800009</v>
      </c>
      <c r="E377" s="250">
        <v>0</v>
      </c>
      <c r="F377" s="251">
        <f>(SUM(D377:D406))/1000000</f>
        <v>1.1187986334130817E-2</v>
      </c>
      <c r="G377" s="229"/>
      <c r="H377" s="229"/>
    </row>
    <row r="378" spans="1:8" ht="15.6" x14ac:dyDescent="0.3">
      <c r="A378" s="247" t="s">
        <v>94</v>
      </c>
      <c r="B378" s="248">
        <v>2019</v>
      </c>
      <c r="C378" s="248" t="s">
        <v>536</v>
      </c>
      <c r="D378" s="249">
        <v>475.91136945569508</v>
      </c>
      <c r="E378" s="250">
        <v>0</v>
      </c>
      <c r="F378" s="251">
        <f>(SUM(D378:D407))/1000000</f>
        <v>1.1026733320619568E-2</v>
      </c>
      <c r="G378" s="229"/>
      <c r="H378" s="229"/>
    </row>
    <row r="379" spans="1:8" ht="15.6" x14ac:dyDescent="0.3">
      <c r="A379" s="247" t="s">
        <v>94</v>
      </c>
      <c r="B379" s="248">
        <v>2020</v>
      </c>
      <c r="C379" s="248" t="s">
        <v>537</v>
      </c>
      <c r="D379" s="249">
        <v>461.28589750347601</v>
      </c>
      <c r="E379" s="250">
        <v>0</v>
      </c>
      <c r="F379" s="251">
        <f>(SUM(D379:D408))/1000000</f>
        <v>1.0879699065235247E-2</v>
      </c>
      <c r="G379" s="229"/>
      <c r="H379" s="229"/>
    </row>
    <row r="380" spans="1:8" ht="15.6" x14ac:dyDescent="0.3">
      <c r="A380" s="247" t="s">
        <v>94</v>
      </c>
      <c r="B380" s="248">
        <v>2021</v>
      </c>
      <c r="C380" s="248" t="s">
        <v>538</v>
      </c>
      <c r="D380" s="249">
        <v>447.58456109888027</v>
      </c>
      <c r="E380" s="250">
        <v>0</v>
      </c>
      <c r="F380" s="251">
        <f>(SUM(D380:D409))/1000000</f>
        <v>1.07471258541873E-2</v>
      </c>
      <c r="G380" s="229"/>
      <c r="H380" s="229"/>
    </row>
    <row r="381" spans="1:8" ht="15.6" x14ac:dyDescent="0.3">
      <c r="A381" s="247" t="s">
        <v>94</v>
      </c>
      <c r="B381" s="248">
        <v>2022</v>
      </c>
      <c r="C381" s="248" t="s">
        <v>539</v>
      </c>
      <c r="D381" s="249">
        <v>434.93715097567753</v>
      </c>
      <c r="E381" s="250">
        <v>1</v>
      </c>
      <c r="F381" s="251">
        <f>(SUM(D381:D409)+E381*D409)/1000000</f>
        <v>1.0628253979543952E-2</v>
      </c>
      <c r="G381" s="229"/>
      <c r="H381" s="229"/>
    </row>
    <row r="382" spans="1:8" ht="15.6" x14ac:dyDescent="0.3">
      <c r="A382" s="247" t="s">
        <v>94</v>
      </c>
      <c r="B382" s="248">
        <v>2023</v>
      </c>
      <c r="C382" s="248" t="s">
        <v>540</v>
      </c>
      <c r="D382" s="249">
        <v>423.20364884737899</v>
      </c>
      <c r="E382" s="250">
        <v>2</v>
      </c>
      <c r="F382" s="251">
        <f>(SUM(D382:D409)+E382*D409)/1000000</f>
        <v>1.0522029515023805E-2</v>
      </c>
      <c r="G382" s="229"/>
      <c r="H382" s="229"/>
    </row>
    <row r="383" spans="1:8" ht="15.6" x14ac:dyDescent="0.3">
      <c r="A383" s="247" t="s">
        <v>94</v>
      </c>
      <c r="B383" s="248">
        <v>2024</v>
      </c>
      <c r="C383" s="248" t="s">
        <v>541</v>
      </c>
      <c r="D383" s="249">
        <v>412.41288484148401</v>
      </c>
      <c r="E383" s="250">
        <v>3</v>
      </c>
      <c r="F383" s="251">
        <f>(SUM(D383:D409)+E383*D409)/1000000</f>
        <v>1.0427538552631958E-2</v>
      </c>
      <c r="G383" s="229"/>
      <c r="H383" s="229"/>
    </row>
    <row r="384" spans="1:8" ht="15.6" x14ac:dyDescent="0.3">
      <c r="A384" s="247" t="s">
        <v>94</v>
      </c>
      <c r="B384" s="248">
        <v>2025</v>
      </c>
      <c r="C384" s="248" t="s">
        <v>542</v>
      </c>
      <c r="D384" s="249">
        <v>402.53203759751614</v>
      </c>
      <c r="E384" s="250">
        <v>4</v>
      </c>
      <c r="F384" s="251">
        <f>(SUM(D384:D409)+E384*D409)/1000000</f>
        <v>1.0343838354246003E-2</v>
      </c>
      <c r="G384" s="229"/>
      <c r="H384" s="229"/>
    </row>
    <row r="385" spans="1:8" ht="15.6" x14ac:dyDescent="0.3">
      <c r="A385" s="247" t="s">
        <v>94</v>
      </c>
      <c r="B385" s="248">
        <v>2026</v>
      </c>
      <c r="C385" s="248" t="s">
        <v>543</v>
      </c>
      <c r="D385" s="249">
        <v>393.03595429829551</v>
      </c>
      <c r="E385" s="250">
        <v>5</v>
      </c>
      <c r="F385" s="251">
        <f>(SUM(D385:D409)+E385*D409)/1000000</f>
        <v>1.0270019003104017E-2</v>
      </c>
      <c r="G385" s="229"/>
      <c r="H385" s="229"/>
    </row>
    <row r="386" spans="1:8" ht="15.6" x14ac:dyDescent="0.3">
      <c r="A386" s="247" t="s">
        <v>94</v>
      </c>
      <c r="B386" s="248">
        <v>2027</v>
      </c>
      <c r="C386" s="248" t="s">
        <v>544</v>
      </c>
      <c r="D386" s="249">
        <v>384.34492415074311</v>
      </c>
      <c r="E386" s="250">
        <v>6</v>
      </c>
      <c r="F386" s="251">
        <f>(SUM(D386:D409)+E386*D409)/1000000</f>
        <v>1.0205695735261252E-2</v>
      </c>
      <c r="G386" s="229"/>
      <c r="H386" s="229"/>
    </row>
    <row r="387" spans="1:8" ht="15.6" x14ac:dyDescent="0.3">
      <c r="A387" s="247" t="s">
        <v>94</v>
      </c>
      <c r="B387" s="248">
        <v>2028</v>
      </c>
      <c r="C387" s="248" t="s">
        <v>545</v>
      </c>
      <c r="D387" s="249">
        <v>376.62570100806983</v>
      </c>
      <c r="E387" s="250">
        <v>7</v>
      </c>
      <c r="F387" s="251">
        <f>(SUM(D387:D409)+E387*D409)/1000000</f>
        <v>1.0150063497566041E-2</v>
      </c>
      <c r="G387" s="229"/>
      <c r="H387" s="229"/>
    </row>
    <row r="388" spans="1:8" ht="15.6" x14ac:dyDescent="0.3">
      <c r="A388" s="247" t="s">
        <v>94</v>
      </c>
      <c r="B388" s="248">
        <v>2029</v>
      </c>
      <c r="C388" s="248" t="s">
        <v>546</v>
      </c>
      <c r="D388" s="249">
        <v>369.73666988397264</v>
      </c>
      <c r="E388" s="250">
        <v>8</v>
      </c>
      <c r="F388" s="251">
        <f>(SUM(D388:D409)+E388*D409)/1000000</f>
        <v>1.0102150483013501E-2</v>
      </c>
      <c r="G388" s="229"/>
      <c r="H388" s="229"/>
    </row>
    <row r="389" spans="1:8" ht="15.6" x14ac:dyDescent="0.3">
      <c r="A389" s="247" t="s">
        <v>94</v>
      </c>
      <c r="B389" s="248">
        <v>2030</v>
      </c>
      <c r="C389" s="248" t="s">
        <v>547</v>
      </c>
      <c r="D389" s="249">
        <v>363.72088608202768</v>
      </c>
      <c r="E389" s="250">
        <v>9</v>
      </c>
      <c r="F389" s="251">
        <f>(SUM(D389:D409)+E389*D409)/1000000</f>
        <v>1.0061126499585059E-2</v>
      </c>
      <c r="G389" s="229"/>
      <c r="H389" s="229"/>
    </row>
    <row r="390" spans="1:8" ht="15.6" x14ac:dyDescent="0.3">
      <c r="A390" s="247" t="s">
        <v>94</v>
      </c>
      <c r="B390" s="248">
        <v>2031</v>
      </c>
      <c r="C390" s="248" t="s">
        <v>548</v>
      </c>
      <c r="D390" s="249">
        <v>358.41584721147001</v>
      </c>
      <c r="E390" s="250">
        <v>10</v>
      </c>
      <c r="F390" s="251">
        <f>(SUM(D390:D409)+E390*D409)/1000000</f>
        <v>1.0026118299958562E-2</v>
      </c>
      <c r="G390" s="229"/>
      <c r="H390" s="229"/>
    </row>
    <row r="391" spans="1:8" ht="15.6" x14ac:dyDescent="0.3">
      <c r="A391" s="247" t="s">
        <v>94</v>
      </c>
      <c r="B391" s="248">
        <v>2032</v>
      </c>
      <c r="C391" s="248" t="s">
        <v>549</v>
      </c>
      <c r="D391" s="249">
        <v>353.79018747328263</v>
      </c>
      <c r="E391" s="250">
        <v>11</v>
      </c>
      <c r="F391" s="251">
        <f>(SUM(D391:D409)+E391*D409)/1000000</f>
        <v>9.9964151392026249E-3</v>
      </c>
      <c r="G391" s="229"/>
      <c r="H391" s="229"/>
    </row>
    <row r="392" spans="1:8" ht="15.6" x14ac:dyDescent="0.3">
      <c r="A392" s="247" t="s">
        <v>94</v>
      </c>
      <c r="B392" s="248">
        <v>2033</v>
      </c>
      <c r="C392" s="248" t="s">
        <v>550</v>
      </c>
      <c r="D392" s="249">
        <v>349.77023877844499</v>
      </c>
      <c r="E392" s="250">
        <v>12</v>
      </c>
      <c r="F392" s="251">
        <f>(SUM(D392:D409)+E392*D409)/1000000</f>
        <v>9.9713376381848715E-3</v>
      </c>
      <c r="G392" s="229"/>
      <c r="H392" s="229"/>
    </row>
    <row r="393" spans="1:8" ht="15.6" x14ac:dyDescent="0.3">
      <c r="A393" s="247" t="s">
        <v>94</v>
      </c>
      <c r="B393" s="248">
        <v>2034</v>
      </c>
      <c r="C393" s="248" t="s">
        <v>551</v>
      </c>
      <c r="D393" s="249">
        <v>346.27845287995854</v>
      </c>
      <c r="E393" s="250">
        <v>13</v>
      </c>
      <c r="F393" s="251">
        <f>(SUM(D393:D409)+E393*D409)/1000000</f>
        <v>9.9502800858619553E-3</v>
      </c>
      <c r="G393" s="229"/>
      <c r="H393" s="229"/>
    </row>
    <row r="394" spans="1:8" ht="15.6" x14ac:dyDescent="0.3">
      <c r="A394" s="247" t="s">
        <v>94</v>
      </c>
      <c r="B394" s="248">
        <v>2035</v>
      </c>
      <c r="C394" s="248" t="s">
        <v>552</v>
      </c>
      <c r="D394" s="249">
        <v>343.31223788305607</v>
      </c>
      <c r="E394" s="250">
        <v>14</v>
      </c>
      <c r="F394" s="251">
        <f>(SUM(D394:D409)+E394*D409)/1000000</f>
        <v>9.9327143194375273E-3</v>
      </c>
      <c r="G394" s="229"/>
      <c r="H394" s="229"/>
    </row>
    <row r="395" spans="1:8" ht="15.6" x14ac:dyDescent="0.3">
      <c r="A395" s="247" t="s">
        <v>94</v>
      </c>
      <c r="B395" s="248">
        <v>2036</v>
      </c>
      <c r="C395" s="248" t="s">
        <v>553</v>
      </c>
      <c r="D395" s="249">
        <v>340.73917682941993</v>
      </c>
      <c r="E395" s="250">
        <v>15</v>
      </c>
      <c r="F395" s="251">
        <f>(SUM(D395:D409)+E395*D409)/1000000</f>
        <v>9.9181147680100033E-3</v>
      </c>
      <c r="G395" s="229"/>
      <c r="H395" s="229"/>
    </row>
    <row r="396" spans="1:8" ht="15.6" x14ac:dyDescent="0.3">
      <c r="A396" s="247" t="s">
        <v>94</v>
      </c>
      <c r="B396" s="248">
        <v>2037</v>
      </c>
      <c r="C396" s="248" t="s">
        <v>554</v>
      </c>
      <c r="D396" s="249">
        <v>338.55512119556158</v>
      </c>
      <c r="E396" s="250">
        <v>16</v>
      </c>
      <c r="F396" s="251">
        <f>(SUM(D396:D409)+E396*D409)/1000000</f>
        <v>9.9060882776361159E-3</v>
      </c>
      <c r="G396" s="229"/>
      <c r="H396" s="229"/>
    </row>
    <row r="397" spans="1:8" ht="15.6" x14ac:dyDescent="0.3">
      <c r="A397" s="247" t="s">
        <v>94</v>
      </c>
      <c r="B397" s="248">
        <v>2038</v>
      </c>
      <c r="C397" s="248" t="s">
        <v>555</v>
      </c>
      <c r="D397" s="249">
        <v>336.71799474734308</v>
      </c>
      <c r="E397" s="250">
        <v>17</v>
      </c>
      <c r="F397" s="251">
        <f>(SUM(D397:D409)+E397*D409)/1000000</f>
        <v>9.8962458428960842E-3</v>
      </c>
      <c r="G397" s="229"/>
      <c r="H397" s="229"/>
    </row>
    <row r="398" spans="1:8" ht="15.6" x14ac:dyDescent="0.3">
      <c r="A398" s="247" t="s">
        <v>94</v>
      </c>
      <c r="B398" s="248">
        <v>2039</v>
      </c>
      <c r="C398" s="248" t="s">
        <v>556</v>
      </c>
      <c r="D398" s="249">
        <v>335.15385560517512</v>
      </c>
      <c r="E398" s="250">
        <v>18</v>
      </c>
      <c r="F398" s="251">
        <f>(SUM(D398:D409)+E398*D409)/1000000</f>
        <v>9.8882405346042718E-3</v>
      </c>
      <c r="G398" s="229"/>
      <c r="H398" s="229"/>
    </row>
    <row r="399" spans="1:8" ht="15.6" x14ac:dyDescent="0.3">
      <c r="A399" s="247" t="s">
        <v>94</v>
      </c>
      <c r="B399" s="248">
        <v>2040</v>
      </c>
      <c r="C399" s="248" t="s">
        <v>557</v>
      </c>
      <c r="D399" s="249">
        <v>333.86161910851092</v>
      </c>
      <c r="E399" s="250">
        <v>19</v>
      </c>
      <c r="F399" s="251">
        <f>(SUM(D399:D409)+E399*D409)/1000000</f>
        <v>9.8817993654546285E-3</v>
      </c>
      <c r="G399" s="229"/>
      <c r="H399" s="229"/>
    </row>
    <row r="400" spans="1:8" ht="15.6" x14ac:dyDescent="0.3">
      <c r="A400" s="247" t="s">
        <v>94</v>
      </c>
      <c r="B400" s="248">
        <v>2041</v>
      </c>
      <c r="C400" s="248" t="s">
        <v>558</v>
      </c>
      <c r="D400" s="249">
        <v>332.80000643954503</v>
      </c>
      <c r="E400" s="250">
        <v>20</v>
      </c>
      <c r="F400" s="251">
        <f>(SUM(D400:D409)+E400*D409)/1000000</f>
        <v>9.8766504328016477E-3</v>
      </c>
      <c r="G400" s="229"/>
      <c r="H400" s="229"/>
    </row>
    <row r="401" spans="1:8" ht="15.6" x14ac:dyDescent="0.3">
      <c r="A401" s="247" t="s">
        <v>94</v>
      </c>
      <c r="B401" s="248">
        <v>2042</v>
      </c>
      <c r="C401" s="248" t="s">
        <v>559</v>
      </c>
      <c r="D401" s="249">
        <v>331.93119635614983</v>
      </c>
      <c r="E401" s="250">
        <v>21</v>
      </c>
      <c r="F401" s="251">
        <f>(SUM(D401:D409)+E401*D409)/1000000</f>
        <v>9.8725631128176311E-3</v>
      </c>
      <c r="G401" s="229"/>
      <c r="H401" s="229"/>
    </row>
    <row r="402" spans="1:8" ht="15.6" x14ac:dyDescent="0.3">
      <c r="A402" s="247" t="s">
        <v>94</v>
      </c>
      <c r="B402" s="248">
        <v>2043</v>
      </c>
      <c r="C402" s="248" t="s">
        <v>560</v>
      </c>
      <c r="D402" s="249">
        <v>331.19494802174353</v>
      </c>
      <c r="E402" s="250">
        <v>22</v>
      </c>
      <c r="F402" s="251">
        <f>(SUM(D402:D409)+E402*D409)/1000000</f>
        <v>9.8693446029170136E-3</v>
      </c>
      <c r="G402" s="229"/>
      <c r="H402" s="229"/>
    </row>
    <row r="403" spans="1:8" ht="15.6" x14ac:dyDescent="0.3">
      <c r="A403" s="247" t="s">
        <v>94</v>
      </c>
      <c r="B403" s="248">
        <v>2044</v>
      </c>
      <c r="C403" s="248" t="s">
        <v>561</v>
      </c>
      <c r="D403" s="249">
        <v>330.60488745544143</v>
      </c>
      <c r="E403" s="250">
        <v>23</v>
      </c>
      <c r="F403" s="251">
        <f>(SUM(D403:D409)+E403*D409)/1000000</f>
        <v>9.8668623413508006E-3</v>
      </c>
      <c r="G403" s="229"/>
      <c r="H403" s="229"/>
    </row>
    <row r="404" spans="1:8" ht="15.6" x14ac:dyDescent="0.3">
      <c r="A404" s="247" t="s">
        <v>94</v>
      </c>
      <c r="B404" s="248">
        <v>2045</v>
      </c>
      <c r="C404" s="248" t="s">
        <v>562</v>
      </c>
      <c r="D404" s="249">
        <v>330.11209700394511</v>
      </c>
      <c r="E404" s="250">
        <v>24</v>
      </c>
      <c r="F404" s="251">
        <f>(SUM(D404:D409)+E404*D409)/1000000</f>
        <v>9.8649701403508896E-3</v>
      </c>
      <c r="G404" s="229"/>
      <c r="H404" s="229"/>
    </row>
    <row r="405" spans="1:8" ht="15.6" x14ac:dyDescent="0.3">
      <c r="A405" s="247" t="s">
        <v>94</v>
      </c>
      <c r="B405" s="248">
        <v>2046</v>
      </c>
      <c r="C405" s="248" t="s">
        <v>563</v>
      </c>
      <c r="D405" s="249">
        <v>329.70086622155287</v>
      </c>
      <c r="E405" s="250">
        <v>25</v>
      </c>
      <c r="F405" s="251">
        <f>(SUM(D405:D409)+E405*D409)/1000000</f>
        <v>9.8635707298024757E-3</v>
      </c>
      <c r="G405" s="229"/>
      <c r="H405" s="229"/>
    </row>
    <row r="406" spans="1:8" ht="15.6" x14ac:dyDescent="0.3">
      <c r="A406" s="247" t="s">
        <v>94</v>
      </c>
      <c r="B406" s="248">
        <v>2047</v>
      </c>
      <c r="C406" s="248" t="s">
        <v>564</v>
      </c>
      <c r="D406" s="249">
        <v>329.37467469900099</v>
      </c>
      <c r="E406" s="250">
        <v>26</v>
      </c>
      <c r="F406" s="251">
        <f>(SUM(D406:D409)+E406*D409)/1000000</f>
        <v>9.8625825500364538E-3</v>
      </c>
      <c r="G406" s="229"/>
      <c r="H406" s="229"/>
    </row>
    <row r="407" spans="1:8" ht="15.6" x14ac:dyDescent="0.3">
      <c r="A407" s="247" t="s">
        <v>94</v>
      </c>
      <c r="B407" s="248">
        <v>2048</v>
      </c>
      <c r="C407" s="248" t="s">
        <v>565</v>
      </c>
      <c r="D407" s="249">
        <v>329.08822696674935</v>
      </c>
      <c r="E407" s="250">
        <v>27</v>
      </c>
      <c r="F407" s="251">
        <f>(SUM(D407:D409)+E407*D409)/1000000</f>
        <v>9.8619205617929834E-3</v>
      </c>
      <c r="G407" s="229"/>
      <c r="H407" s="229"/>
    </row>
    <row r="408" spans="1:8" ht="15.6" x14ac:dyDescent="0.3">
      <c r="A408" s="247" t="s">
        <v>94</v>
      </c>
      <c r="B408" s="248">
        <v>2049</v>
      </c>
      <c r="C408" s="248" t="s">
        <v>566</v>
      </c>
      <c r="D408" s="249">
        <v>328.87711407137368</v>
      </c>
      <c r="E408" s="250">
        <v>28</v>
      </c>
      <c r="F408" s="251">
        <f>(SUM(D408:D409)+E408*D409)/1000000</f>
        <v>9.8615450212817656E-3</v>
      </c>
      <c r="G408" s="229"/>
      <c r="H408" s="229"/>
    </row>
    <row r="409" spans="1:8" ht="15.6" x14ac:dyDescent="0.3">
      <c r="A409" s="247" t="s">
        <v>94</v>
      </c>
      <c r="B409" s="248">
        <v>2050</v>
      </c>
      <c r="C409" s="248" t="s">
        <v>567</v>
      </c>
      <c r="D409" s="249">
        <v>328.71268645553073</v>
      </c>
      <c r="E409" s="250">
        <v>29</v>
      </c>
      <c r="F409" s="251">
        <f>(SUM(D409:D409)+E409*D409)/1000000</f>
        <v>9.8613805936659214E-3</v>
      </c>
      <c r="G409" s="229"/>
      <c r="H409" s="229"/>
    </row>
    <row r="410" spans="1:8" ht="15.6" x14ac:dyDescent="0.3">
      <c r="A410" s="247" t="s">
        <v>2166</v>
      </c>
      <c r="B410" s="248">
        <v>2017</v>
      </c>
      <c r="C410" s="248" t="s">
        <v>2504</v>
      </c>
      <c r="D410" s="249">
        <v>504.53252155960962</v>
      </c>
      <c r="E410" s="252">
        <v>0</v>
      </c>
      <c r="F410" s="251">
        <f>(SUM(D410:D439))/1000000</f>
        <v>1.1557462202597655E-2</v>
      </c>
      <c r="G410" s="229"/>
      <c r="H410" s="229"/>
    </row>
    <row r="411" spans="1:8" ht="15.6" x14ac:dyDescent="0.3">
      <c r="A411" s="247" t="s">
        <v>2166</v>
      </c>
      <c r="B411" s="248">
        <v>2018</v>
      </c>
      <c r="C411" s="248" t="s">
        <v>2505</v>
      </c>
      <c r="D411" s="249">
        <v>491.53140968750813</v>
      </c>
      <c r="E411" s="250">
        <v>0</v>
      </c>
      <c r="F411" s="251">
        <f>(SUM(D411:D440))/1000000</f>
        <v>1.1389457762766685E-2</v>
      </c>
      <c r="G411" s="229"/>
      <c r="H411" s="229"/>
    </row>
    <row r="412" spans="1:8" ht="15.6" x14ac:dyDescent="0.3">
      <c r="A412" s="247" t="s">
        <v>2166</v>
      </c>
      <c r="B412" s="248">
        <v>2019</v>
      </c>
      <c r="C412" s="248" t="s">
        <v>2506</v>
      </c>
      <c r="D412" s="249">
        <v>478.07804988744761</v>
      </c>
      <c r="E412" s="250">
        <v>0</v>
      </c>
      <c r="F412" s="251">
        <f>(SUM(D412:D441))/1000000</f>
        <v>1.1234088538402853E-2</v>
      </c>
      <c r="G412" s="229"/>
      <c r="H412" s="229"/>
    </row>
    <row r="413" spans="1:8" ht="15.6" x14ac:dyDescent="0.3">
      <c r="A413" s="247" t="s">
        <v>2166</v>
      </c>
      <c r="B413" s="248">
        <v>2020</v>
      </c>
      <c r="C413" s="248" t="s">
        <v>2507</v>
      </c>
      <c r="D413" s="249">
        <v>464.38212365547503</v>
      </c>
      <c r="E413" s="250">
        <v>0</v>
      </c>
      <c r="F413" s="251">
        <f>(SUM(D413:D442))/1000000</f>
        <v>1.1091876014220268E-2</v>
      </c>
      <c r="G413" s="229"/>
      <c r="H413" s="229"/>
    </row>
    <row r="414" spans="1:8" ht="15.6" x14ac:dyDescent="0.3">
      <c r="A414" s="247" t="s">
        <v>2166</v>
      </c>
      <c r="B414" s="248">
        <v>2021</v>
      </c>
      <c r="C414" s="248" t="s">
        <v>2508</v>
      </c>
      <c r="D414" s="249">
        <v>451.5162192023098</v>
      </c>
      <c r="E414" s="250">
        <v>0</v>
      </c>
      <c r="F414" s="251">
        <f>(SUM(D414:D443))/1000000</f>
        <v>1.0963140476244557E-2</v>
      </c>
      <c r="G414" s="229"/>
      <c r="H414" s="229"/>
    </row>
    <row r="415" spans="1:8" ht="15.6" x14ac:dyDescent="0.3">
      <c r="A415" s="247" t="s">
        <v>2166</v>
      </c>
      <c r="B415" s="248">
        <v>2022</v>
      </c>
      <c r="C415" s="248" t="s">
        <v>2509</v>
      </c>
      <c r="D415" s="249">
        <v>439.57455101571378</v>
      </c>
      <c r="E415" s="250">
        <v>1</v>
      </c>
      <c r="F415" s="251">
        <f>(SUM(D415:D443)+E415*D443)/1000000</f>
        <v>1.0847270842722013E-2</v>
      </c>
      <c r="G415" s="229"/>
      <c r="H415" s="229"/>
    </row>
    <row r="416" spans="1:8" ht="15.6" x14ac:dyDescent="0.3">
      <c r="A416" s="247" t="s">
        <v>2166</v>
      </c>
      <c r="B416" s="248">
        <v>2023</v>
      </c>
      <c r="C416" s="248" t="s">
        <v>2510</v>
      </c>
      <c r="D416" s="249">
        <v>428.48694234337245</v>
      </c>
      <c r="E416" s="250">
        <v>2</v>
      </c>
      <c r="F416" s="251">
        <f>(SUM(D416:D443)+E416*D443)/1000000</f>
        <v>1.074334287738607E-2</v>
      </c>
      <c r="G416" s="229"/>
      <c r="H416" s="229"/>
    </row>
    <row r="417" spans="1:8" ht="15.6" x14ac:dyDescent="0.3">
      <c r="A417" s="247" t="s">
        <v>2166</v>
      </c>
      <c r="B417" s="248">
        <v>2024</v>
      </c>
      <c r="C417" s="248" t="s">
        <v>2511</v>
      </c>
      <c r="D417" s="249">
        <v>418.23081654385953</v>
      </c>
      <c r="E417" s="250">
        <v>3</v>
      </c>
      <c r="F417" s="251">
        <f>(SUM(D417:D443)+E417*D443)/1000000</f>
        <v>1.0650502520722461E-2</v>
      </c>
      <c r="G417" s="229"/>
      <c r="H417" s="229"/>
    </row>
    <row r="418" spans="1:8" ht="15.6" x14ac:dyDescent="0.3">
      <c r="A418" s="247" t="s">
        <v>2166</v>
      </c>
      <c r="B418" s="248">
        <v>2025</v>
      </c>
      <c r="C418" s="248" t="s">
        <v>2512</v>
      </c>
      <c r="D418" s="249">
        <v>408.82547399355582</v>
      </c>
      <c r="E418" s="250">
        <v>4</v>
      </c>
      <c r="F418" s="251">
        <f>(SUM(D418:D443)+E418*D443)/1000000</f>
        <v>1.0567918289858369E-2</v>
      </c>
      <c r="G418" s="229"/>
      <c r="H418" s="229"/>
    </row>
    <row r="419" spans="1:8" ht="15.6" x14ac:dyDescent="0.3">
      <c r="A419" s="247" t="s">
        <v>2166</v>
      </c>
      <c r="B419" s="248">
        <v>2026</v>
      </c>
      <c r="C419" s="248" t="s">
        <v>2513</v>
      </c>
      <c r="D419" s="249">
        <v>399.79765634767904</v>
      </c>
      <c r="E419" s="250">
        <v>5</v>
      </c>
      <c r="F419" s="251">
        <f>(SUM(D419:D443)+E419*D443)/1000000</f>
        <v>1.0494739401544577E-2</v>
      </c>
      <c r="G419" s="229"/>
      <c r="H419" s="229"/>
    </row>
    <row r="420" spans="1:8" ht="15.6" x14ac:dyDescent="0.3">
      <c r="A420" s="247" t="s">
        <v>2166</v>
      </c>
      <c r="B420" s="248">
        <v>2027</v>
      </c>
      <c r="C420" s="248" t="s">
        <v>2514</v>
      </c>
      <c r="D420" s="249">
        <v>391.51714262108067</v>
      </c>
      <c r="E420" s="250">
        <v>6</v>
      </c>
      <c r="F420" s="251">
        <f>(SUM(D420:D443)+E420*D443)/1000000</f>
        <v>1.0430588330876667E-2</v>
      </c>
      <c r="G420" s="229"/>
      <c r="H420" s="229"/>
    </row>
    <row r="421" spans="1:8" ht="15.6" x14ac:dyDescent="0.3">
      <c r="A421" s="247" t="s">
        <v>2166</v>
      </c>
      <c r="B421" s="248">
        <v>2028</v>
      </c>
      <c r="C421" s="248" t="s">
        <v>2515</v>
      </c>
      <c r="D421" s="249">
        <v>384.13344145720839</v>
      </c>
      <c r="E421" s="250">
        <v>7</v>
      </c>
      <c r="F421" s="251">
        <f>(SUM(D421:D443)+E421*D443)/1000000</f>
        <v>1.0374717773935352E-2</v>
      </c>
      <c r="G421" s="229"/>
      <c r="H421" s="229"/>
    </row>
    <row r="422" spans="1:8" ht="15.6" x14ac:dyDescent="0.3">
      <c r="A422" s="247" t="s">
        <v>2166</v>
      </c>
      <c r="B422" s="248">
        <v>2029</v>
      </c>
      <c r="C422" s="248" t="s">
        <v>2516</v>
      </c>
      <c r="D422" s="249">
        <v>377.48901967431271</v>
      </c>
      <c r="E422" s="250">
        <v>8</v>
      </c>
      <c r="F422" s="251">
        <f>(SUM(D422:D443)+E422*D443)/1000000</f>
        <v>1.032623091815791E-2</v>
      </c>
      <c r="G422" s="229"/>
      <c r="H422" s="229"/>
    </row>
    <row r="423" spans="1:8" ht="15.6" x14ac:dyDescent="0.3">
      <c r="A423" s="247" t="s">
        <v>2166</v>
      </c>
      <c r="B423" s="248">
        <v>2030</v>
      </c>
      <c r="C423" s="248" t="s">
        <v>2517</v>
      </c>
      <c r="D423" s="249">
        <v>371.65255852012581</v>
      </c>
      <c r="E423" s="250">
        <v>9</v>
      </c>
      <c r="F423" s="251">
        <f>(SUM(D423:D443)+E423*D443)/1000000</f>
        <v>1.0284388484163364E-2</v>
      </c>
      <c r="G423" s="229"/>
      <c r="H423" s="229"/>
    </row>
    <row r="424" spans="1:8" ht="15.6" x14ac:dyDescent="0.3">
      <c r="A424" s="247" t="s">
        <v>2166</v>
      </c>
      <c r="B424" s="248">
        <v>2031</v>
      </c>
      <c r="C424" s="248" t="s">
        <v>2518</v>
      </c>
      <c r="D424" s="249">
        <v>366.45370251544227</v>
      </c>
      <c r="E424" s="250">
        <v>10</v>
      </c>
      <c r="F424" s="251">
        <f>(SUM(D424:D443)+E424*D443)/1000000</f>
        <v>1.0248382511323005E-2</v>
      </c>
      <c r="G424" s="229"/>
      <c r="H424" s="229"/>
    </row>
    <row r="425" spans="1:8" ht="15.6" x14ac:dyDescent="0.3">
      <c r="A425" s="247" t="s">
        <v>2166</v>
      </c>
      <c r="B425" s="248">
        <v>2032</v>
      </c>
      <c r="C425" s="248" t="s">
        <v>2519</v>
      </c>
      <c r="D425" s="249">
        <v>361.88430795835563</v>
      </c>
      <c r="E425" s="250">
        <v>11</v>
      </c>
      <c r="F425" s="251">
        <f>(SUM(D425:D443)+E425*D443)/1000000</f>
        <v>1.0217575394487328E-2</v>
      </c>
      <c r="G425" s="229"/>
      <c r="H425" s="229"/>
    </row>
    <row r="426" spans="1:8" ht="15.6" x14ac:dyDescent="0.3">
      <c r="A426" s="247" t="s">
        <v>2166</v>
      </c>
      <c r="B426" s="248">
        <v>2033</v>
      </c>
      <c r="C426" s="248" t="s">
        <v>2520</v>
      </c>
      <c r="D426" s="249">
        <v>357.86979690396356</v>
      </c>
      <c r="E426" s="250">
        <v>12</v>
      </c>
      <c r="F426" s="251">
        <f>(SUM(D426:D443)+E426*D443)/1000000</f>
        <v>1.0191337672208742E-2</v>
      </c>
      <c r="G426" s="229"/>
      <c r="H426" s="229"/>
    </row>
    <row r="427" spans="1:8" ht="15.6" x14ac:dyDescent="0.3">
      <c r="A427" s="247" t="s">
        <v>2166</v>
      </c>
      <c r="B427" s="248">
        <v>2034</v>
      </c>
      <c r="C427" s="248" t="s">
        <v>2521</v>
      </c>
      <c r="D427" s="249">
        <v>354.36011006450474</v>
      </c>
      <c r="E427" s="250">
        <v>13</v>
      </c>
      <c r="F427" s="251">
        <f>(SUM(D427:D443)+E427*D443)/1000000</f>
        <v>1.0169114460984544E-2</v>
      </c>
      <c r="G427" s="229"/>
      <c r="H427" s="229"/>
    </row>
    <row r="428" spans="1:8" ht="15.6" x14ac:dyDescent="0.3">
      <c r="A428" s="247" t="s">
        <v>2166</v>
      </c>
      <c r="B428" s="248">
        <v>2035</v>
      </c>
      <c r="C428" s="248" t="s">
        <v>2522</v>
      </c>
      <c r="D428" s="249">
        <v>351.35897046741627</v>
      </c>
      <c r="E428" s="250">
        <v>14</v>
      </c>
      <c r="F428" s="251">
        <f>(SUM(D428:D443)+E428*D443)/1000000</f>
        <v>1.0150400936599807E-2</v>
      </c>
      <c r="G428" s="229"/>
      <c r="H428" s="229"/>
    </row>
    <row r="429" spans="1:8" ht="15.6" x14ac:dyDescent="0.3">
      <c r="A429" s="247" t="s">
        <v>2166</v>
      </c>
      <c r="B429" s="248">
        <v>2036</v>
      </c>
      <c r="C429" s="248" t="s">
        <v>2523</v>
      </c>
      <c r="D429" s="249">
        <v>348.74784435089674</v>
      </c>
      <c r="E429" s="250">
        <v>15</v>
      </c>
      <c r="F429" s="251">
        <f>(SUM(D429:D443)+E429*D443)/1000000</f>
        <v>1.0134688551812156E-2</v>
      </c>
      <c r="G429" s="229"/>
      <c r="H429" s="229"/>
    </row>
    <row r="430" spans="1:8" ht="15.6" x14ac:dyDescent="0.3">
      <c r="A430" s="247" t="s">
        <v>2166</v>
      </c>
      <c r="B430" s="248">
        <v>2037</v>
      </c>
      <c r="C430" s="248" t="s">
        <v>2524</v>
      </c>
      <c r="D430" s="249">
        <v>346.51739729997752</v>
      </c>
      <c r="E430" s="250">
        <v>16</v>
      </c>
      <c r="F430" s="251">
        <f>(SUM(D430:D443)+E430*D443)/1000000</f>
        <v>1.0121587293141025E-2</v>
      </c>
      <c r="G430" s="229"/>
      <c r="H430" s="229"/>
    </row>
    <row r="431" spans="1:8" ht="15.6" x14ac:dyDescent="0.3">
      <c r="A431" s="247" t="s">
        <v>2166</v>
      </c>
      <c r="B431" s="248">
        <v>2038</v>
      </c>
      <c r="C431" s="248" t="s">
        <v>2525</v>
      </c>
      <c r="D431" s="249">
        <v>344.62478841287538</v>
      </c>
      <c r="E431" s="250">
        <v>17</v>
      </c>
      <c r="F431" s="251">
        <f>(SUM(D431:D443)+E431*D443)/1000000</f>
        <v>1.0110716481520815E-2</v>
      </c>
      <c r="G431" s="229"/>
      <c r="H431" s="229"/>
    </row>
    <row r="432" spans="1:8" ht="15.6" x14ac:dyDescent="0.3">
      <c r="A432" s="247" t="s">
        <v>2166</v>
      </c>
      <c r="B432" s="248">
        <v>2039</v>
      </c>
      <c r="C432" s="248" t="s">
        <v>2526</v>
      </c>
      <c r="D432" s="249">
        <v>343.00753855416383</v>
      </c>
      <c r="E432" s="250">
        <v>18</v>
      </c>
      <c r="F432" s="251">
        <f>(SUM(D432:D443)+E432*D443)/1000000</f>
        <v>1.0101738278787707E-2</v>
      </c>
      <c r="G432" s="229"/>
      <c r="H432" s="229"/>
    </row>
    <row r="433" spans="1:8" ht="15.6" x14ac:dyDescent="0.3">
      <c r="A433" s="247" t="s">
        <v>2166</v>
      </c>
      <c r="B433" s="248">
        <v>2040</v>
      </c>
      <c r="C433" s="248" t="s">
        <v>2527</v>
      </c>
      <c r="D433" s="249">
        <v>341.64921228559626</v>
      </c>
      <c r="E433" s="250">
        <v>19</v>
      </c>
      <c r="F433" s="251">
        <f>(SUM(D433:D443)+E433*D443)/1000000</f>
        <v>1.0094377325913308E-2</v>
      </c>
      <c r="G433" s="229"/>
      <c r="H433" s="229"/>
    </row>
    <row r="434" spans="1:8" ht="15.6" x14ac:dyDescent="0.3">
      <c r="A434" s="247" t="s">
        <v>2166</v>
      </c>
      <c r="B434" s="248">
        <v>2041</v>
      </c>
      <c r="C434" s="248" t="s">
        <v>2528</v>
      </c>
      <c r="D434" s="249">
        <v>340.51078718561826</v>
      </c>
      <c r="E434" s="250">
        <v>20</v>
      </c>
      <c r="F434" s="251">
        <f>(SUM(D434:D443)+E434*D443)/1000000</f>
        <v>1.0088374699307479E-2</v>
      </c>
      <c r="G434" s="229"/>
      <c r="H434" s="229"/>
    </row>
    <row r="435" spans="1:8" ht="15.6" x14ac:dyDescent="0.3">
      <c r="A435" s="247" t="s">
        <v>2166</v>
      </c>
      <c r="B435" s="248">
        <v>2042</v>
      </c>
      <c r="C435" s="248" t="s">
        <v>2529</v>
      </c>
      <c r="D435" s="249">
        <v>339.55673725694771</v>
      </c>
      <c r="E435" s="250">
        <v>21</v>
      </c>
      <c r="F435" s="251">
        <f>(SUM(D435:D443)+E435*D443)/1000000</f>
        <v>1.0083510497801628E-2</v>
      </c>
      <c r="G435" s="229"/>
      <c r="H435" s="229"/>
    </row>
    <row r="436" spans="1:8" ht="15.6" x14ac:dyDescent="0.3">
      <c r="A436" s="247" t="s">
        <v>2166</v>
      </c>
      <c r="B436" s="248">
        <v>2043</v>
      </c>
      <c r="C436" s="248" t="s">
        <v>2530</v>
      </c>
      <c r="D436" s="249">
        <v>338.73386515619922</v>
      </c>
      <c r="E436" s="250">
        <v>22</v>
      </c>
      <c r="F436" s="251">
        <f>(SUM(D436:D443)+E436*D443)/1000000</f>
        <v>1.0079600346224446E-2</v>
      </c>
      <c r="G436" s="229"/>
      <c r="H436" s="229"/>
    </row>
    <row r="437" spans="1:8" ht="15.6" x14ac:dyDescent="0.3">
      <c r="A437" s="247" t="s">
        <v>2166</v>
      </c>
      <c r="B437" s="248">
        <v>2044</v>
      </c>
      <c r="C437" s="248" t="s">
        <v>2531</v>
      </c>
      <c r="D437" s="249">
        <v>338.04416430225342</v>
      </c>
      <c r="E437" s="250">
        <v>23</v>
      </c>
      <c r="F437" s="251">
        <f>(SUM(D437:D443)+E437*D443)/1000000</f>
        <v>1.0076513066748014E-2</v>
      </c>
      <c r="G437" s="229"/>
      <c r="H437" s="229"/>
    </row>
    <row r="438" spans="1:8" ht="15.6" x14ac:dyDescent="0.3">
      <c r="A438" s="247" t="s">
        <v>2166</v>
      </c>
      <c r="B438" s="248">
        <v>2045</v>
      </c>
      <c r="C438" s="248" t="s">
        <v>2532</v>
      </c>
      <c r="D438" s="249">
        <v>337.45205730243111</v>
      </c>
      <c r="E438" s="250">
        <v>24</v>
      </c>
      <c r="F438" s="251">
        <f>(SUM(D438:D443)+E438*D443)/1000000</f>
        <v>1.0074115488125528E-2</v>
      </c>
      <c r="G438" s="229"/>
      <c r="H438" s="229"/>
    </row>
    <row r="439" spans="1:8" ht="15.6" x14ac:dyDescent="0.3">
      <c r="A439" s="247" t="s">
        <v>2166</v>
      </c>
      <c r="B439" s="248">
        <v>2046</v>
      </c>
      <c r="C439" s="248" t="s">
        <v>2533</v>
      </c>
      <c r="D439" s="249">
        <v>336.94299607175481</v>
      </c>
      <c r="E439" s="250">
        <v>25</v>
      </c>
      <c r="F439" s="251">
        <f>(SUM(D439:D443)+E439*D443)/1000000</f>
        <v>1.0072310016502863E-2</v>
      </c>
      <c r="G439" s="229"/>
      <c r="H439" s="229"/>
    </row>
    <row r="440" spans="1:8" ht="15.6" x14ac:dyDescent="0.3">
      <c r="A440" s="247" t="s">
        <v>2166</v>
      </c>
      <c r="B440" s="248">
        <v>2047</v>
      </c>
      <c r="C440" s="248" t="s">
        <v>2534</v>
      </c>
      <c r="D440" s="249">
        <v>336.52808172863985</v>
      </c>
      <c r="E440" s="250">
        <v>26</v>
      </c>
      <c r="F440" s="251">
        <f>(SUM(D440:D443)+E440*D443)/1000000</f>
        <v>1.0071013606110875E-2</v>
      </c>
      <c r="G440" s="229"/>
      <c r="H440" s="229"/>
    </row>
    <row r="441" spans="1:8" ht="15.6" x14ac:dyDescent="0.3">
      <c r="A441" s="247" t="s">
        <v>2166</v>
      </c>
      <c r="B441" s="248">
        <v>2048</v>
      </c>
      <c r="C441" s="248" t="s">
        <v>2535</v>
      </c>
      <c r="D441" s="249">
        <v>336.16218532367498</v>
      </c>
      <c r="E441" s="250">
        <v>27</v>
      </c>
      <c r="F441" s="251">
        <f>(SUM(D441:D443)+E441*D443)/1000000</f>
        <v>1.0070132110062E-2</v>
      </c>
      <c r="G441" s="229"/>
      <c r="H441" s="229"/>
    </row>
    <row r="442" spans="1:8" ht="15.6" x14ac:dyDescent="0.3">
      <c r="A442" s="247" t="s">
        <v>2166</v>
      </c>
      <c r="B442" s="248">
        <v>2049</v>
      </c>
      <c r="C442" s="248" t="s">
        <v>2536</v>
      </c>
      <c r="D442" s="249">
        <v>335.86552570486123</v>
      </c>
      <c r="E442" s="250">
        <v>28</v>
      </c>
      <c r="F442" s="251">
        <f>(SUM(D442:D443)+E442*D443)/1000000</f>
        <v>1.0069616510418091E-2</v>
      </c>
      <c r="G442" s="229"/>
      <c r="H442" s="229"/>
    </row>
    <row r="443" spans="1:8" ht="15.6" x14ac:dyDescent="0.3">
      <c r="A443" s="247" t="s">
        <v>2166</v>
      </c>
      <c r="B443" s="248">
        <v>2050</v>
      </c>
      <c r="C443" s="248" t="s">
        <v>2537</v>
      </c>
      <c r="D443" s="249">
        <v>335.64658567976659</v>
      </c>
      <c r="E443" s="250">
        <v>29</v>
      </c>
      <c r="F443" s="251">
        <f>(SUM(D443:D443)+E443*D443)/1000000</f>
        <v>1.0069397570392997E-2</v>
      </c>
      <c r="G443" s="229"/>
      <c r="H443" s="229"/>
    </row>
    <row r="444" spans="1:8" ht="15.6" x14ac:dyDescent="0.3">
      <c r="A444" s="247" t="s">
        <v>95</v>
      </c>
      <c r="B444" s="248">
        <v>2017</v>
      </c>
      <c r="C444" s="248" t="s">
        <v>568</v>
      </c>
      <c r="D444" s="249">
        <v>499.92322749115658</v>
      </c>
      <c r="E444" s="252">
        <v>0</v>
      </c>
      <c r="F444" s="251">
        <f>(SUM(D444:D473))/1000000</f>
        <v>1.1437474053510548E-2</v>
      </c>
      <c r="G444" s="229"/>
      <c r="H444" s="229"/>
    </row>
    <row r="445" spans="1:8" ht="15.6" x14ac:dyDescent="0.3">
      <c r="A445" s="247" t="s">
        <v>95</v>
      </c>
      <c r="B445" s="248">
        <v>2018</v>
      </c>
      <c r="C445" s="248" t="s">
        <v>569</v>
      </c>
      <c r="D445" s="249">
        <v>488.61714183892639</v>
      </c>
      <c r="E445" s="250">
        <v>0</v>
      </c>
      <c r="F445" s="251">
        <f>(SUM(D445:D474))/1000000</f>
        <v>1.126088382542495E-2</v>
      </c>
      <c r="G445" s="229"/>
      <c r="H445" s="229"/>
    </row>
    <row r="446" spans="1:8" ht="15.6" x14ac:dyDescent="0.3">
      <c r="A446" s="247" t="s">
        <v>95</v>
      </c>
      <c r="B446" s="248">
        <v>2019</v>
      </c>
      <c r="C446" s="248" t="s">
        <v>570</v>
      </c>
      <c r="D446" s="249">
        <v>476.53465105120301</v>
      </c>
      <c r="E446" s="250">
        <v>0</v>
      </c>
      <c r="F446" s="251">
        <f>(SUM(D446:D475))/1000000</f>
        <v>1.1094869510429215E-2</v>
      </c>
      <c r="G446" s="229"/>
      <c r="H446" s="229"/>
    </row>
    <row r="447" spans="1:8" ht="15.6" x14ac:dyDescent="0.3">
      <c r="A447" s="247" t="s">
        <v>95</v>
      </c>
      <c r="B447" s="248">
        <v>2020</v>
      </c>
      <c r="C447" s="248" t="s">
        <v>571</v>
      </c>
      <c r="D447" s="249">
        <v>463.91918801514356</v>
      </c>
      <c r="E447" s="250">
        <v>0</v>
      </c>
      <c r="F447" s="251">
        <f>(SUM(D447:D476))/1000000</f>
        <v>1.0940321141250299E-2</v>
      </c>
      <c r="G447" s="229"/>
      <c r="H447" s="229"/>
    </row>
    <row r="448" spans="1:8" ht="15.6" x14ac:dyDescent="0.3">
      <c r="A448" s="247" t="s">
        <v>95</v>
      </c>
      <c r="B448" s="248">
        <v>2021</v>
      </c>
      <c r="C448" s="248" t="s">
        <v>572</v>
      </c>
      <c r="D448" s="249">
        <v>451.905646984003</v>
      </c>
      <c r="E448" s="250">
        <v>0</v>
      </c>
      <c r="F448" s="251">
        <f>(SUM(D448:D477))/1000000</f>
        <v>1.0797869577154413E-2</v>
      </c>
      <c r="G448" s="229"/>
      <c r="H448" s="229"/>
    </row>
    <row r="449" spans="1:8" ht="15.6" x14ac:dyDescent="0.3">
      <c r="A449" s="247" t="s">
        <v>95</v>
      </c>
      <c r="B449" s="248">
        <v>2022</v>
      </c>
      <c r="C449" s="248" t="s">
        <v>573</v>
      </c>
      <c r="D449" s="249">
        <v>440.61502689553799</v>
      </c>
      <c r="E449" s="250">
        <v>1</v>
      </c>
      <c r="F449" s="251">
        <f>(SUM(D449:D477)+E449*D477)/1000000</f>
        <v>1.0667431554089673E-2</v>
      </c>
      <c r="G449" s="229"/>
      <c r="H449" s="229"/>
    </row>
    <row r="450" spans="1:8" ht="15.6" x14ac:dyDescent="0.3">
      <c r="A450" s="247" t="s">
        <v>95</v>
      </c>
      <c r="B450" s="248">
        <v>2023</v>
      </c>
      <c r="C450" s="248" t="s">
        <v>574</v>
      </c>
      <c r="D450" s="249">
        <v>429.98202916466755</v>
      </c>
      <c r="E450" s="250">
        <v>2</v>
      </c>
      <c r="F450" s="251">
        <f>(SUM(D450:D477)+E450*D477)/1000000</f>
        <v>1.0548284151113396E-2</v>
      </c>
      <c r="G450" s="229"/>
      <c r="H450" s="229"/>
    </row>
    <row r="451" spans="1:8" ht="15.6" x14ac:dyDescent="0.3">
      <c r="A451" s="247" t="s">
        <v>95</v>
      </c>
      <c r="B451" s="248">
        <v>2024</v>
      </c>
      <c r="C451" s="248" t="s">
        <v>575</v>
      </c>
      <c r="D451" s="249">
        <v>420.09010937824337</v>
      </c>
      <c r="E451" s="250">
        <v>3</v>
      </c>
      <c r="F451" s="251">
        <f>(SUM(D451:D477)+E451*D477)/1000000</f>
        <v>1.0439769745867985E-2</v>
      </c>
      <c r="G451" s="229"/>
      <c r="H451" s="229"/>
    </row>
    <row r="452" spans="1:8" ht="15.6" x14ac:dyDescent="0.3">
      <c r="A452" s="247" t="s">
        <v>95</v>
      </c>
      <c r="B452" s="248">
        <v>2025</v>
      </c>
      <c r="C452" s="248" t="s">
        <v>576</v>
      </c>
      <c r="D452" s="249">
        <v>411.01075413967521</v>
      </c>
      <c r="E452" s="250">
        <v>4</v>
      </c>
      <c r="F452" s="251">
        <f>(SUM(D452:D477)+E452*D477)/1000000</f>
        <v>1.0341147260409004E-2</v>
      </c>
      <c r="G452" s="229"/>
      <c r="H452" s="229"/>
    </row>
    <row r="453" spans="1:8" ht="15.6" x14ac:dyDescent="0.3">
      <c r="A453" s="247" t="s">
        <v>95</v>
      </c>
      <c r="B453" s="248">
        <v>2026</v>
      </c>
      <c r="C453" s="248" t="s">
        <v>577</v>
      </c>
      <c r="D453" s="249">
        <v>401.92515683661242</v>
      </c>
      <c r="E453" s="250">
        <v>5</v>
      </c>
      <c r="F453" s="251">
        <f>(SUM(D453:D477)+E453*D477)/1000000</f>
        <v>1.0251604130188587E-2</v>
      </c>
      <c r="G453" s="229"/>
      <c r="H453" s="229"/>
    </row>
    <row r="454" spans="1:8" ht="15.6" x14ac:dyDescent="0.3">
      <c r="A454" s="247" t="s">
        <v>95</v>
      </c>
      <c r="B454" s="248">
        <v>2027</v>
      </c>
      <c r="C454" s="248" t="s">
        <v>578</v>
      </c>
      <c r="D454" s="249">
        <v>393.31225827541135</v>
      </c>
      <c r="E454" s="250">
        <v>6</v>
      </c>
      <c r="F454" s="251">
        <f>(SUM(D454:D477)+E454*D477)/1000000</f>
        <v>1.0171146597271238E-2</v>
      </c>
      <c r="G454" s="229"/>
      <c r="H454" s="229"/>
    </row>
    <row r="455" spans="1:8" ht="15.6" x14ac:dyDescent="0.3">
      <c r="A455" s="247" t="s">
        <v>95</v>
      </c>
      <c r="B455" s="248">
        <v>2028</v>
      </c>
      <c r="C455" s="248" t="s">
        <v>579</v>
      </c>
      <c r="D455" s="249">
        <v>385.36971888781346</v>
      </c>
      <c r="E455" s="250">
        <v>7</v>
      </c>
      <c r="F455" s="251">
        <f>(SUM(D455:D477)+E455*D477)/1000000</f>
        <v>1.0099301962915086E-2</v>
      </c>
      <c r="G455" s="229"/>
      <c r="H455" s="229"/>
    </row>
    <row r="456" spans="1:8" ht="15.6" x14ac:dyDescent="0.3">
      <c r="A456" s="247" t="s">
        <v>95</v>
      </c>
      <c r="B456" s="248">
        <v>2029</v>
      </c>
      <c r="C456" s="248" t="s">
        <v>580</v>
      </c>
      <c r="D456" s="249">
        <v>378.06312442736123</v>
      </c>
      <c r="E456" s="250">
        <v>8</v>
      </c>
      <c r="F456" s="251">
        <f>(SUM(D456:D477)+E456*D477)/1000000</f>
        <v>1.0035399867946531E-2</v>
      </c>
      <c r="G456" s="229"/>
      <c r="H456" s="229"/>
    </row>
    <row r="457" spans="1:8" ht="15.6" x14ac:dyDescent="0.3">
      <c r="A457" s="247" t="s">
        <v>95</v>
      </c>
      <c r="B457" s="248">
        <v>2030</v>
      </c>
      <c r="C457" s="248" t="s">
        <v>581</v>
      </c>
      <c r="D457" s="249">
        <v>371.4119116515563</v>
      </c>
      <c r="E457" s="250">
        <v>9</v>
      </c>
      <c r="F457" s="251">
        <f>(SUM(D457:D477)+E457*D477)/1000000</f>
        <v>9.9788043674384312E-3</v>
      </c>
      <c r="G457" s="229"/>
      <c r="H457" s="229"/>
    </row>
    <row r="458" spans="1:8" ht="15.6" x14ac:dyDescent="0.3">
      <c r="A458" s="247" t="s">
        <v>95</v>
      </c>
      <c r="B458" s="248">
        <v>2031</v>
      </c>
      <c r="C458" s="248" t="s">
        <v>582</v>
      </c>
      <c r="D458" s="249">
        <v>365.32676646158262</v>
      </c>
      <c r="E458" s="250">
        <v>10</v>
      </c>
      <c r="F458" s="251">
        <f>(SUM(D458:D477)+E458*D477)/1000000</f>
        <v>9.9288600797061352E-3</v>
      </c>
      <c r="G458" s="229"/>
      <c r="H458" s="229"/>
    </row>
    <row r="459" spans="1:8" ht="15.6" x14ac:dyDescent="0.3">
      <c r="A459" s="247" t="s">
        <v>95</v>
      </c>
      <c r="B459" s="248">
        <v>2032</v>
      </c>
      <c r="C459" s="248" t="s">
        <v>583</v>
      </c>
      <c r="D459" s="249">
        <v>359.81491135740464</v>
      </c>
      <c r="E459" s="250">
        <v>11</v>
      </c>
      <c r="F459" s="251">
        <f>(SUM(D459:D477)+E459*D477)/1000000</f>
        <v>9.8850009371638115E-3</v>
      </c>
      <c r="G459" s="229"/>
      <c r="H459" s="229"/>
    </row>
    <row r="460" spans="1:8" ht="15.6" x14ac:dyDescent="0.3">
      <c r="A460" s="247" t="s">
        <v>95</v>
      </c>
      <c r="B460" s="248">
        <v>2033</v>
      </c>
      <c r="C460" s="248" t="s">
        <v>584</v>
      </c>
      <c r="D460" s="249">
        <v>354.85686266501648</v>
      </c>
      <c r="E460" s="250">
        <v>12</v>
      </c>
      <c r="F460" s="251">
        <f>(SUM(D460:D477)+E460*D477)/1000000</f>
        <v>9.8466536497256677E-3</v>
      </c>
      <c r="G460" s="229"/>
      <c r="H460" s="229"/>
    </row>
    <row r="461" spans="1:8" ht="15.6" x14ac:dyDescent="0.3">
      <c r="A461" s="247" t="s">
        <v>95</v>
      </c>
      <c r="B461" s="248">
        <v>2034</v>
      </c>
      <c r="C461" s="248" t="s">
        <v>585</v>
      </c>
      <c r="D461" s="249">
        <v>350.35930445035075</v>
      </c>
      <c r="E461" s="250">
        <v>13</v>
      </c>
      <c r="F461" s="251">
        <f>(SUM(D461:D477)+E461*D477)/1000000</f>
        <v>9.8132644109799102E-3</v>
      </c>
      <c r="G461" s="229"/>
      <c r="H461" s="229"/>
    </row>
    <row r="462" spans="1:8" ht="15.6" x14ac:dyDescent="0.3">
      <c r="A462" s="247" t="s">
        <v>95</v>
      </c>
      <c r="B462" s="248">
        <v>2035</v>
      </c>
      <c r="C462" s="248" t="s">
        <v>586</v>
      </c>
      <c r="D462" s="249">
        <v>346.38452539644913</v>
      </c>
      <c r="E462" s="250">
        <v>14</v>
      </c>
      <c r="F462" s="251">
        <f>(SUM(D462:D477)+E462*D477)/1000000</f>
        <v>9.7843727304488207E-3</v>
      </c>
      <c r="G462" s="229"/>
      <c r="H462" s="229"/>
    </row>
    <row r="463" spans="1:8" ht="15.6" x14ac:dyDescent="0.3">
      <c r="A463" s="247" t="s">
        <v>95</v>
      </c>
      <c r="B463" s="248">
        <v>2036</v>
      </c>
      <c r="C463" s="248" t="s">
        <v>587</v>
      </c>
      <c r="D463" s="249">
        <v>342.79748807452449</v>
      </c>
      <c r="E463" s="250">
        <v>15</v>
      </c>
      <c r="F463" s="251">
        <f>(SUM(D463:D477)+E463*D477)/1000000</f>
        <v>9.7594558289716294E-3</v>
      </c>
      <c r="G463" s="229"/>
      <c r="H463" s="229"/>
    </row>
    <row r="464" spans="1:8" ht="15.6" x14ac:dyDescent="0.3">
      <c r="A464" s="247" t="s">
        <v>95</v>
      </c>
      <c r="B464" s="248">
        <v>2037</v>
      </c>
      <c r="C464" s="248" t="s">
        <v>588</v>
      </c>
      <c r="D464" s="249">
        <v>339.65419749737907</v>
      </c>
      <c r="E464" s="250">
        <v>16</v>
      </c>
      <c r="F464" s="251">
        <f>(SUM(D464:D477)+E464*D477)/1000000</f>
        <v>9.7381259648163642E-3</v>
      </c>
      <c r="G464" s="229"/>
      <c r="H464" s="229"/>
    </row>
    <row r="465" spans="1:8" ht="15.6" x14ac:dyDescent="0.3">
      <c r="A465" s="247" t="s">
        <v>95</v>
      </c>
      <c r="B465" s="248">
        <v>2038</v>
      </c>
      <c r="C465" s="248" t="s">
        <v>589</v>
      </c>
      <c r="D465" s="249">
        <v>336.87428284610883</v>
      </c>
      <c r="E465" s="250">
        <v>17</v>
      </c>
      <c r="F465" s="251">
        <f>(SUM(D465:D477)+E465*D477)/1000000</f>
        <v>9.719939391238247E-3</v>
      </c>
      <c r="G465" s="229"/>
      <c r="H465" s="229"/>
    </row>
    <row r="466" spans="1:8" ht="15.6" x14ac:dyDescent="0.3">
      <c r="A466" s="247" t="s">
        <v>95</v>
      </c>
      <c r="B466" s="248">
        <v>2039</v>
      </c>
      <c r="C466" s="248" t="s">
        <v>590</v>
      </c>
      <c r="D466" s="249">
        <v>334.41965326593606</v>
      </c>
      <c r="E466" s="250">
        <v>18</v>
      </c>
      <c r="F466" s="251">
        <f>(SUM(D466:D477)+E466*D477)/1000000</f>
        <v>9.7045327323113974E-3</v>
      </c>
      <c r="G466" s="229"/>
      <c r="H466" s="229"/>
    </row>
    <row r="467" spans="1:8" ht="15.6" x14ac:dyDescent="0.3">
      <c r="A467" s="247" t="s">
        <v>95</v>
      </c>
      <c r="B467" s="248">
        <v>2040</v>
      </c>
      <c r="C467" s="248" t="s">
        <v>591</v>
      </c>
      <c r="D467" s="249">
        <v>332.28410732268355</v>
      </c>
      <c r="E467" s="250">
        <v>19</v>
      </c>
      <c r="F467" s="251">
        <f>(SUM(D467:D477)+E467*D477)/1000000</f>
        <v>9.6915807029647229E-3</v>
      </c>
      <c r="G467" s="229"/>
      <c r="H467" s="229"/>
    </row>
    <row r="468" spans="1:8" ht="15.6" x14ac:dyDescent="0.3">
      <c r="A468" s="247" t="s">
        <v>95</v>
      </c>
      <c r="B468" s="248">
        <v>2041</v>
      </c>
      <c r="C468" s="248" t="s">
        <v>592</v>
      </c>
      <c r="D468" s="249">
        <v>330.4336085350285</v>
      </c>
      <c r="E468" s="250">
        <v>20</v>
      </c>
      <c r="F468" s="251">
        <f>(SUM(D468:D477)+E468*D477)/1000000</f>
        <v>9.6807642195612977E-3</v>
      </c>
      <c r="G468" s="229"/>
      <c r="H468" s="229"/>
    </row>
    <row r="469" spans="1:8" ht="15.6" x14ac:dyDescent="0.3">
      <c r="A469" s="247" t="s">
        <v>95</v>
      </c>
      <c r="B469" s="248">
        <v>2042</v>
      </c>
      <c r="C469" s="248" t="s">
        <v>593</v>
      </c>
      <c r="D469" s="249">
        <v>328.80400924506807</v>
      </c>
      <c r="E469" s="250">
        <v>21</v>
      </c>
      <c r="F469" s="251">
        <f>(SUM(D469:D477)+E469*D477)/1000000</f>
        <v>9.6717982349455289E-3</v>
      </c>
      <c r="G469" s="229"/>
      <c r="H469" s="229"/>
    </row>
    <row r="470" spans="1:8" ht="15.6" x14ac:dyDescent="0.3">
      <c r="A470" s="247" t="s">
        <v>95</v>
      </c>
      <c r="B470" s="248">
        <v>2043</v>
      </c>
      <c r="C470" s="248" t="s">
        <v>594</v>
      </c>
      <c r="D470" s="249">
        <v>327.38631274520111</v>
      </c>
      <c r="E470" s="250">
        <v>22</v>
      </c>
      <c r="F470" s="251">
        <f>(SUM(D470:D477)+E470*D477)/1000000</f>
        <v>9.664461849619721E-3</v>
      </c>
      <c r="G470" s="229"/>
      <c r="H470" s="229"/>
    </row>
    <row r="471" spans="1:8" ht="15.6" x14ac:dyDescent="0.3">
      <c r="A471" s="247" t="s">
        <v>95</v>
      </c>
      <c r="B471" s="248">
        <v>2044</v>
      </c>
      <c r="C471" s="248" t="s">
        <v>595</v>
      </c>
      <c r="D471" s="249">
        <v>326.17409686277114</v>
      </c>
      <c r="E471" s="250">
        <v>23</v>
      </c>
      <c r="F471" s="251">
        <f>(SUM(D471:D477)+E471*D477)/1000000</f>
        <v>9.6585431607937814E-3</v>
      </c>
      <c r="G471" s="229"/>
      <c r="H471" s="229"/>
    </row>
    <row r="472" spans="1:8" ht="15.6" x14ac:dyDescent="0.3">
      <c r="A472" s="247" t="s">
        <v>95</v>
      </c>
      <c r="B472" s="248">
        <v>2045</v>
      </c>
      <c r="C472" s="248" t="s">
        <v>596</v>
      </c>
      <c r="D472" s="249">
        <v>325.08041501610251</v>
      </c>
      <c r="E472" s="250">
        <v>24</v>
      </c>
      <c r="F472" s="251">
        <f>(SUM(D472:D477)+E472*D477)/1000000</f>
        <v>9.6538366878502688E-3</v>
      </c>
      <c r="G472" s="229"/>
      <c r="H472" s="229"/>
    </row>
    <row r="473" spans="1:8" ht="15.6" x14ac:dyDescent="0.3">
      <c r="A473" s="247" t="s">
        <v>95</v>
      </c>
      <c r="B473" s="248">
        <v>2046</v>
      </c>
      <c r="C473" s="248" t="s">
        <v>597</v>
      </c>
      <c r="D473" s="249">
        <v>324.14356673163394</v>
      </c>
      <c r="E473" s="250">
        <v>25</v>
      </c>
      <c r="F473" s="251">
        <f>(SUM(D473:D477)+E473*D477)/1000000</f>
        <v>9.6502238967534262E-3</v>
      </c>
      <c r="G473" s="229"/>
      <c r="H473" s="229"/>
    </row>
    <row r="474" spans="1:8" ht="15.6" x14ac:dyDescent="0.3">
      <c r="A474" s="247" t="s">
        <v>95</v>
      </c>
      <c r="B474" s="248">
        <v>2047</v>
      </c>
      <c r="C474" s="248" t="s">
        <v>598</v>
      </c>
      <c r="D474" s="249">
        <v>323.33299940555821</v>
      </c>
      <c r="E474" s="250">
        <v>26</v>
      </c>
      <c r="F474" s="251">
        <f>(SUM(D474:D477)+E474*D477)/1000000</f>
        <v>9.6475479539410523E-3</v>
      </c>
      <c r="G474" s="229"/>
      <c r="H474" s="229"/>
    </row>
    <row r="475" spans="1:8" ht="15.6" x14ac:dyDescent="0.3">
      <c r="A475" s="247" t="s">
        <v>95</v>
      </c>
      <c r="B475" s="248">
        <v>2048</v>
      </c>
      <c r="C475" s="248" t="s">
        <v>599</v>
      </c>
      <c r="D475" s="249">
        <v>322.60282684318958</v>
      </c>
      <c r="E475" s="250">
        <v>27</v>
      </c>
      <c r="F475" s="251">
        <f>(SUM(D475:D477)+E475*D477)/1000000</f>
        <v>9.6456825784547538E-3</v>
      </c>
      <c r="G475" s="229"/>
      <c r="H475" s="229"/>
    </row>
    <row r="476" spans="1:8" ht="15.6" x14ac:dyDescent="0.3">
      <c r="A476" s="247" t="s">
        <v>95</v>
      </c>
      <c r="B476" s="248">
        <v>2049</v>
      </c>
      <c r="C476" s="248" t="s">
        <v>600</v>
      </c>
      <c r="D476" s="249">
        <v>321.98628187228468</v>
      </c>
      <c r="E476" s="250">
        <v>28</v>
      </c>
      <c r="F476" s="251">
        <f>(SUM(D476:D477)+E476*D477)/1000000</f>
        <v>9.644547375530825E-3</v>
      </c>
      <c r="G476" s="229"/>
      <c r="H476" s="229"/>
    </row>
    <row r="477" spans="1:8" ht="15.6" x14ac:dyDescent="0.3">
      <c r="A477" s="247" t="s">
        <v>95</v>
      </c>
      <c r="B477" s="248">
        <v>2050</v>
      </c>
      <c r="C477" s="248" t="s">
        <v>601</v>
      </c>
      <c r="D477" s="249">
        <v>321.46762391926001</v>
      </c>
      <c r="E477" s="250">
        <v>29</v>
      </c>
      <c r="F477" s="251">
        <f>(SUM(D477:D477)+E477*D477)/1000000</f>
        <v>9.6440287175777999E-3</v>
      </c>
      <c r="G477" s="229"/>
      <c r="H477" s="229"/>
    </row>
    <row r="478" spans="1:8" ht="15.6" x14ac:dyDescent="0.3">
      <c r="A478" s="247" t="s">
        <v>96</v>
      </c>
      <c r="B478" s="248">
        <v>2017</v>
      </c>
      <c r="C478" s="248" t="s">
        <v>602</v>
      </c>
      <c r="D478" s="249">
        <v>495.02058101446505</v>
      </c>
      <c r="E478" s="252">
        <v>0</v>
      </c>
      <c r="F478" s="251">
        <f>(SUM(D478:D507))/1000000</f>
        <v>1.1324089211064609E-2</v>
      </c>
      <c r="G478" s="229"/>
      <c r="H478" s="229"/>
    </row>
    <row r="479" spans="1:8" ht="15.6" x14ac:dyDescent="0.3">
      <c r="A479" s="247" t="s">
        <v>96</v>
      </c>
      <c r="B479" s="248">
        <v>2018</v>
      </c>
      <c r="C479" s="248" t="s">
        <v>603</v>
      </c>
      <c r="D479" s="249">
        <v>481.90581703896891</v>
      </c>
      <c r="E479" s="250">
        <v>0</v>
      </c>
      <c r="F479" s="251">
        <f>(SUM(D479:D508))/1000000</f>
        <v>1.1158617874600577E-2</v>
      </c>
      <c r="G479" s="229"/>
      <c r="H479" s="229"/>
    </row>
    <row r="480" spans="1:8" ht="15.6" x14ac:dyDescent="0.3">
      <c r="A480" s="247" t="s">
        <v>96</v>
      </c>
      <c r="B480" s="248">
        <v>2019</v>
      </c>
      <c r="C480" s="248" t="s">
        <v>604</v>
      </c>
      <c r="D480" s="249">
        <v>467.91938968577341</v>
      </c>
      <c r="E480" s="250">
        <v>0</v>
      </c>
      <c r="F480" s="251">
        <f>(SUM(D480:D509))/1000000</f>
        <v>1.1005837073929116E-2</v>
      </c>
      <c r="G480" s="229"/>
      <c r="H480" s="229"/>
    </row>
    <row r="481" spans="1:8" ht="15.6" x14ac:dyDescent="0.3">
      <c r="A481" s="247" t="s">
        <v>96</v>
      </c>
      <c r="B481" s="248">
        <v>2020</v>
      </c>
      <c r="C481" s="248" t="s">
        <v>605</v>
      </c>
      <c r="D481" s="249">
        <v>454.34623696921125</v>
      </c>
      <c r="E481" s="250">
        <v>0</v>
      </c>
      <c r="F481" s="251">
        <f>(SUM(D481:D510))/1000000</f>
        <v>1.0866702901832616E-2</v>
      </c>
      <c r="G481" s="229"/>
      <c r="H481" s="229"/>
    </row>
    <row r="482" spans="1:8" ht="15.6" x14ac:dyDescent="0.3">
      <c r="A482" s="247" t="s">
        <v>96</v>
      </c>
      <c r="B482" s="248">
        <v>2021</v>
      </c>
      <c r="C482" s="248" t="s">
        <v>606</v>
      </c>
      <c r="D482" s="249">
        <v>441.29998566634441</v>
      </c>
      <c r="E482" s="250">
        <v>0</v>
      </c>
      <c r="F482" s="251">
        <f>(SUM(D482:D511))/1000000</f>
        <v>1.074084801214137E-2</v>
      </c>
      <c r="G482" s="229"/>
      <c r="H482" s="229"/>
    </row>
    <row r="483" spans="1:8" ht="15.6" x14ac:dyDescent="0.3">
      <c r="A483" s="247" t="s">
        <v>96</v>
      </c>
      <c r="B483" s="248">
        <v>2022</v>
      </c>
      <c r="C483" s="248" t="s">
        <v>607</v>
      </c>
      <c r="D483" s="249">
        <v>429.49092137945064</v>
      </c>
      <c r="E483" s="250">
        <v>1</v>
      </c>
      <c r="F483" s="251">
        <f>(SUM(D483:D511)+E483*D511)/1000000</f>
        <v>1.0628039373752989E-2</v>
      </c>
      <c r="G483" s="229"/>
      <c r="H483" s="229"/>
    </row>
    <row r="484" spans="1:8" ht="15.6" x14ac:dyDescent="0.3">
      <c r="A484" s="247" t="s">
        <v>96</v>
      </c>
      <c r="B484" s="248">
        <v>2023</v>
      </c>
      <c r="C484" s="248" t="s">
        <v>608</v>
      </c>
      <c r="D484" s="249">
        <v>418.53140166258743</v>
      </c>
      <c r="E484" s="250">
        <v>2</v>
      </c>
      <c r="F484" s="251">
        <f>(SUM(D484:D511)+E484*D511)/1000000</f>
        <v>1.0527039799651501E-2</v>
      </c>
      <c r="G484" s="229"/>
      <c r="H484" s="229"/>
    </row>
    <row r="485" spans="1:8" ht="15.6" x14ac:dyDescent="0.3">
      <c r="A485" s="247" t="s">
        <v>96</v>
      </c>
      <c r="B485" s="248">
        <v>2024</v>
      </c>
      <c r="C485" s="248" t="s">
        <v>609</v>
      </c>
      <c r="D485" s="249">
        <v>409.82644155426135</v>
      </c>
      <c r="E485" s="250">
        <v>3</v>
      </c>
      <c r="F485" s="251">
        <f>(SUM(D485:D511)+E485*D511)/1000000</f>
        <v>1.0436999745266878E-2</v>
      </c>
      <c r="G485" s="229"/>
      <c r="H485" s="229"/>
    </row>
    <row r="486" spans="1:8" ht="15.6" x14ac:dyDescent="0.3">
      <c r="A486" s="247" t="s">
        <v>96</v>
      </c>
      <c r="B486" s="248">
        <v>2025</v>
      </c>
      <c r="C486" s="248" t="s">
        <v>610</v>
      </c>
      <c r="D486" s="249">
        <v>400.53201218717419</v>
      </c>
      <c r="E486" s="250">
        <v>4</v>
      </c>
      <c r="F486" s="251">
        <f>(SUM(D486:D511)+E486*D511)/1000000</f>
        <v>1.035566465099058E-2</v>
      </c>
      <c r="G486" s="229"/>
      <c r="H486" s="229"/>
    </row>
    <row r="487" spans="1:8" ht="15.6" x14ac:dyDescent="0.3">
      <c r="A487" s="247" t="s">
        <v>96</v>
      </c>
      <c r="B487" s="248">
        <v>2026</v>
      </c>
      <c r="C487" s="248" t="s">
        <v>611</v>
      </c>
      <c r="D487" s="249">
        <v>391.63109152491211</v>
      </c>
      <c r="E487" s="250">
        <v>5</v>
      </c>
      <c r="F487" s="251">
        <f>(SUM(D487:D511)+E487*D511)/1000000</f>
        <v>1.0283623986081371E-2</v>
      </c>
      <c r="G487" s="229"/>
      <c r="H487" s="229"/>
    </row>
    <row r="488" spans="1:8" ht="15.6" x14ac:dyDescent="0.3">
      <c r="A488" s="247" t="s">
        <v>96</v>
      </c>
      <c r="B488" s="248">
        <v>2027</v>
      </c>
      <c r="C488" s="248" t="s">
        <v>612</v>
      </c>
      <c r="D488" s="249">
        <v>383.52745741132486</v>
      </c>
      <c r="E488" s="250">
        <v>6</v>
      </c>
      <c r="F488" s="251">
        <f>(SUM(D488:D511)+E488*D511)/1000000</f>
        <v>1.0220484241834421E-2</v>
      </c>
      <c r="G488" s="229"/>
      <c r="H488" s="229"/>
    </row>
    <row r="489" spans="1:8" ht="15.6" x14ac:dyDescent="0.3">
      <c r="A489" s="247" t="s">
        <v>96</v>
      </c>
      <c r="B489" s="248">
        <v>2028</v>
      </c>
      <c r="C489" s="248" t="s">
        <v>613</v>
      </c>
      <c r="D489" s="249">
        <v>376.35032249552182</v>
      </c>
      <c r="E489" s="250">
        <v>7</v>
      </c>
      <c r="F489" s="251">
        <f>(SUM(D489:D511)+E489*D511)/1000000</f>
        <v>1.0165448131701062E-2</v>
      </c>
      <c r="G489" s="229"/>
      <c r="H489" s="229"/>
    </row>
    <row r="490" spans="1:8" ht="15.6" x14ac:dyDescent="0.3">
      <c r="A490" s="247" t="s">
        <v>96</v>
      </c>
      <c r="B490" s="248">
        <v>2029</v>
      </c>
      <c r="C490" s="248" t="s">
        <v>614</v>
      </c>
      <c r="D490" s="249">
        <v>369.91062994372788</v>
      </c>
      <c r="E490" s="250">
        <v>8</v>
      </c>
      <c r="F490" s="251">
        <f>(SUM(D490:D511)+E490*D511)/1000000</f>
        <v>1.0117589156483501E-2</v>
      </c>
      <c r="G490" s="229"/>
      <c r="H490" s="229"/>
    </row>
    <row r="491" spans="1:8" ht="15.6" x14ac:dyDescent="0.3">
      <c r="A491" s="247" t="s">
        <v>96</v>
      </c>
      <c r="B491" s="248">
        <v>2030</v>
      </c>
      <c r="C491" s="248" t="s">
        <v>615</v>
      </c>
      <c r="D491" s="249">
        <v>364.26891923371943</v>
      </c>
      <c r="E491" s="250">
        <v>9</v>
      </c>
      <c r="F491" s="251">
        <f>(SUM(D491:D511)+E491*D511)/1000000</f>
        <v>1.0076169873817736E-2</v>
      </c>
      <c r="G491" s="229"/>
      <c r="H491" s="229"/>
    </row>
    <row r="492" spans="1:8" ht="15.6" x14ac:dyDescent="0.3">
      <c r="A492" s="247" t="s">
        <v>96</v>
      </c>
      <c r="B492" s="248">
        <v>2031</v>
      </c>
      <c r="C492" s="248" t="s">
        <v>616</v>
      </c>
      <c r="D492" s="249">
        <v>359.32885574508191</v>
      </c>
      <c r="E492" s="250">
        <v>10</v>
      </c>
      <c r="F492" s="251">
        <f>(SUM(D492:D511)+E492*D511)/1000000</f>
        <v>1.004039230186198E-2</v>
      </c>
      <c r="G492" s="229"/>
      <c r="H492" s="229"/>
    </row>
    <row r="493" spans="1:8" ht="15.6" x14ac:dyDescent="0.3">
      <c r="A493" s="247" t="s">
        <v>96</v>
      </c>
      <c r="B493" s="248">
        <v>2032</v>
      </c>
      <c r="C493" s="248" t="s">
        <v>617</v>
      </c>
      <c r="D493" s="249">
        <v>354.93500510915192</v>
      </c>
      <c r="E493" s="250">
        <v>11</v>
      </c>
      <c r="F493" s="251">
        <f>(SUM(D493:D511)+E493*D511)/1000000</f>
        <v>1.0009554793394862E-2</v>
      </c>
      <c r="G493" s="229"/>
      <c r="H493" s="229"/>
    </row>
    <row r="494" spans="1:8" ht="15.6" x14ac:dyDescent="0.3">
      <c r="A494" s="247" t="s">
        <v>96</v>
      </c>
      <c r="B494" s="248">
        <v>2033</v>
      </c>
      <c r="C494" s="248" t="s">
        <v>618</v>
      </c>
      <c r="D494" s="249">
        <v>351.06936053665214</v>
      </c>
      <c r="E494" s="250">
        <v>12</v>
      </c>
      <c r="F494" s="251">
        <f>(SUM(D494:D511)+E494*D511)/1000000</f>
        <v>9.9831111355636742E-3</v>
      </c>
      <c r="G494" s="229"/>
      <c r="H494" s="229"/>
    </row>
    <row r="495" spans="1:8" ht="15.6" x14ac:dyDescent="0.3">
      <c r="A495" s="247" t="s">
        <v>96</v>
      </c>
      <c r="B495" s="248">
        <v>2034</v>
      </c>
      <c r="C495" s="248" t="s">
        <v>619</v>
      </c>
      <c r="D495" s="249">
        <v>347.6595767964821</v>
      </c>
      <c r="E495" s="250">
        <v>13</v>
      </c>
      <c r="F495" s="251">
        <f>(SUM(D495:D511)+E495*D511)/1000000</f>
        <v>9.9605331223049879E-3</v>
      </c>
      <c r="G495" s="229"/>
      <c r="H495" s="229"/>
    </row>
    <row r="496" spans="1:8" ht="15.6" x14ac:dyDescent="0.3">
      <c r="A496" s="247" t="s">
        <v>96</v>
      </c>
      <c r="B496" s="248">
        <v>2035</v>
      </c>
      <c r="C496" s="248" t="s">
        <v>620</v>
      </c>
      <c r="D496" s="249">
        <v>344.72497805419556</v>
      </c>
      <c r="E496" s="250">
        <v>14</v>
      </c>
      <c r="F496" s="251">
        <f>(SUM(D496:D511)+E496*D511)/1000000</f>
        <v>9.9413648927864674E-3</v>
      </c>
      <c r="G496" s="229"/>
      <c r="H496" s="229"/>
    </row>
    <row r="497" spans="1:8" ht="15.6" x14ac:dyDescent="0.3">
      <c r="A497" s="247" t="s">
        <v>96</v>
      </c>
      <c r="B497" s="248">
        <v>2036</v>
      </c>
      <c r="C497" s="248" t="s">
        <v>621</v>
      </c>
      <c r="D497" s="249">
        <v>342.14523322509865</v>
      </c>
      <c r="E497" s="250">
        <v>15</v>
      </c>
      <c r="F497" s="251">
        <f>(SUM(D497:D511)+E497*D511)/1000000</f>
        <v>9.9251312620102367E-3</v>
      </c>
      <c r="G497" s="229"/>
      <c r="H497" s="229"/>
    </row>
    <row r="498" spans="1:8" ht="15.6" x14ac:dyDescent="0.3">
      <c r="A498" s="247" t="s">
        <v>96</v>
      </c>
      <c r="B498" s="248">
        <v>2037</v>
      </c>
      <c r="C498" s="248" t="s">
        <v>622</v>
      </c>
      <c r="D498" s="249">
        <v>339.93057494949625</v>
      </c>
      <c r="E498" s="250">
        <v>16</v>
      </c>
      <c r="F498" s="251">
        <f>(SUM(D498:D511)+E498*D511)/1000000</f>
        <v>9.9114773760630992E-3</v>
      </c>
      <c r="G498" s="229"/>
      <c r="H498" s="229"/>
    </row>
    <row r="499" spans="1:8" ht="15.6" x14ac:dyDescent="0.3">
      <c r="A499" s="247" t="s">
        <v>96</v>
      </c>
      <c r="B499" s="248">
        <v>2038</v>
      </c>
      <c r="C499" s="248" t="s">
        <v>623</v>
      </c>
      <c r="D499" s="249">
        <v>338.02980081798972</v>
      </c>
      <c r="E499" s="250">
        <v>17</v>
      </c>
      <c r="F499" s="251">
        <f>(SUM(D499:D511)+E499*D511)/1000000</f>
        <v>9.9000381483915698E-3</v>
      </c>
      <c r="G499" s="229"/>
      <c r="H499" s="229"/>
    </row>
    <row r="500" spans="1:8" ht="15.6" x14ac:dyDescent="0.3">
      <c r="A500" s="247" t="s">
        <v>96</v>
      </c>
      <c r="B500" s="248">
        <v>2039</v>
      </c>
      <c r="C500" s="248" t="s">
        <v>624</v>
      </c>
      <c r="D500" s="249">
        <v>336.37043027265997</v>
      </c>
      <c r="E500" s="250">
        <v>18</v>
      </c>
      <c r="F500" s="251">
        <f>(SUM(D500:D511)+E500*D511)/1000000</f>
        <v>9.8904996948515414E-3</v>
      </c>
      <c r="G500" s="229"/>
      <c r="H500" s="229"/>
    </row>
    <row r="501" spans="1:8" ht="15.6" x14ac:dyDescent="0.3">
      <c r="A501" s="247" t="s">
        <v>96</v>
      </c>
      <c r="B501" s="248">
        <v>2040</v>
      </c>
      <c r="C501" s="248" t="s">
        <v>625</v>
      </c>
      <c r="D501" s="249">
        <v>334.97082513499811</v>
      </c>
      <c r="E501" s="250">
        <v>19</v>
      </c>
      <c r="F501" s="251">
        <f>(SUM(D501:D511)+E501*D511)/1000000</f>
        <v>9.8826206118568464E-3</v>
      </c>
      <c r="G501" s="229"/>
      <c r="H501" s="229"/>
    </row>
    <row r="502" spans="1:8" ht="15.6" x14ac:dyDescent="0.3">
      <c r="A502" s="247" t="s">
        <v>96</v>
      </c>
      <c r="B502" s="248">
        <v>2041</v>
      </c>
      <c r="C502" s="248" t="s">
        <v>626</v>
      </c>
      <c r="D502" s="249">
        <v>333.80070258001666</v>
      </c>
      <c r="E502" s="250">
        <v>20</v>
      </c>
      <c r="F502" s="251">
        <f>(SUM(D502:D511)+E502*D511)/1000000</f>
        <v>9.876141133999811E-3</v>
      </c>
      <c r="G502" s="229"/>
      <c r="H502" s="229"/>
    </row>
    <row r="503" spans="1:8" ht="15.6" x14ac:dyDescent="0.3">
      <c r="A503" s="247" t="s">
        <v>96</v>
      </c>
      <c r="B503" s="248">
        <v>2042</v>
      </c>
      <c r="C503" s="248" t="s">
        <v>627</v>
      </c>
      <c r="D503" s="249">
        <v>332.80208199268213</v>
      </c>
      <c r="E503" s="250">
        <v>21</v>
      </c>
      <c r="F503" s="251">
        <f>(SUM(D503:D511)+E503*D511)/1000000</f>
        <v>9.8708317786977591E-3</v>
      </c>
      <c r="G503" s="229"/>
      <c r="H503" s="229"/>
    </row>
    <row r="504" spans="1:8" ht="15.6" x14ac:dyDescent="0.3">
      <c r="A504" s="247" t="s">
        <v>96</v>
      </c>
      <c r="B504" s="248">
        <v>2043</v>
      </c>
      <c r="C504" s="248" t="s">
        <v>628</v>
      </c>
      <c r="D504" s="249">
        <v>331.94321836182576</v>
      </c>
      <c r="E504" s="250">
        <v>22</v>
      </c>
      <c r="F504" s="251">
        <f>(SUM(D504:D511)+E504*D511)/1000000</f>
        <v>9.8665210439830408E-3</v>
      </c>
      <c r="G504" s="229"/>
      <c r="H504" s="229"/>
    </row>
    <row r="505" spans="1:8" ht="15.6" x14ac:dyDescent="0.3">
      <c r="A505" s="247" t="s">
        <v>96</v>
      </c>
      <c r="B505" s="248">
        <v>2044</v>
      </c>
      <c r="C505" s="248" t="s">
        <v>629</v>
      </c>
      <c r="D505" s="249">
        <v>331.22535985132686</v>
      </c>
      <c r="E505" s="250">
        <v>23</v>
      </c>
      <c r="F505" s="251">
        <f>(SUM(D505:D511)+E505*D511)/1000000</f>
        <v>9.8630691728991762E-3</v>
      </c>
      <c r="G505" s="229"/>
      <c r="H505" s="229"/>
    </row>
    <row r="506" spans="1:8" ht="15.6" x14ac:dyDescent="0.3">
      <c r="A506" s="247" t="s">
        <v>96</v>
      </c>
      <c r="B506" s="248">
        <v>2045</v>
      </c>
      <c r="C506" s="248" t="s">
        <v>630</v>
      </c>
      <c r="D506" s="249">
        <v>330.58001209381121</v>
      </c>
      <c r="E506" s="250">
        <v>24</v>
      </c>
      <c r="F506" s="251">
        <f>(SUM(D506:D511)+E506*D511)/1000000</f>
        <v>9.8603351603258147E-3</v>
      </c>
      <c r="G506" s="229"/>
      <c r="H506" s="229"/>
    </row>
    <row r="507" spans="1:8" ht="15.6" x14ac:dyDescent="0.3">
      <c r="A507" s="247" t="s">
        <v>96</v>
      </c>
      <c r="B507" s="248">
        <v>2046</v>
      </c>
      <c r="C507" s="248" t="s">
        <v>631</v>
      </c>
      <c r="D507" s="249">
        <v>330.01198777569857</v>
      </c>
      <c r="E507" s="250">
        <v>25</v>
      </c>
      <c r="F507" s="251">
        <f>(SUM(D507:D511)+E507*D511)/1000000</f>
        <v>9.8582464955099675E-3</v>
      </c>
      <c r="G507" s="229"/>
      <c r="H507" s="229"/>
    </row>
    <row r="508" spans="1:8" ht="15.6" x14ac:dyDescent="0.3">
      <c r="A508" s="247" t="s">
        <v>96</v>
      </c>
      <c r="B508" s="248">
        <v>2047</v>
      </c>
      <c r="C508" s="248" t="s">
        <v>632</v>
      </c>
      <c r="D508" s="249">
        <v>329.5492445504326</v>
      </c>
      <c r="E508" s="250">
        <v>26</v>
      </c>
      <c r="F508" s="251">
        <f>(SUM(D508:D511)+E508*D511)/1000000</f>
        <v>9.8567258550122331E-3</v>
      </c>
      <c r="G508" s="229"/>
      <c r="H508" s="229"/>
    </row>
    <row r="509" spans="1:8" ht="15.6" x14ac:dyDescent="0.3">
      <c r="A509" s="247" t="s">
        <v>96</v>
      </c>
      <c r="B509" s="248">
        <v>2048</v>
      </c>
      <c r="C509" s="248" t="s">
        <v>633</v>
      </c>
      <c r="D509" s="249">
        <v>329.12501636750744</v>
      </c>
      <c r="E509" s="250">
        <v>27</v>
      </c>
      <c r="F509" s="251">
        <f>(SUM(D509:D511)+E509*D511)/1000000</f>
        <v>9.8556679577397627E-3</v>
      </c>
      <c r="G509" s="229"/>
      <c r="H509" s="229"/>
    </row>
    <row r="510" spans="1:8" ht="15.6" x14ac:dyDescent="0.3">
      <c r="A510" s="247" t="s">
        <v>96</v>
      </c>
      <c r="B510" s="248">
        <v>2049</v>
      </c>
      <c r="C510" s="248" t="s">
        <v>634</v>
      </c>
      <c r="D510" s="249">
        <v>328.78521758927343</v>
      </c>
      <c r="E510" s="250">
        <v>28</v>
      </c>
      <c r="F510" s="251">
        <f>(SUM(D510:D511)+E510*D511)/1000000</f>
        <v>9.8550342886502204E-3</v>
      </c>
      <c r="G510" s="229"/>
      <c r="H510" s="229"/>
    </row>
    <row r="511" spans="1:8" ht="15.6" x14ac:dyDescent="0.3">
      <c r="A511" s="247" t="s">
        <v>96</v>
      </c>
      <c r="B511" s="248">
        <v>2050</v>
      </c>
      <c r="C511" s="248" t="s">
        <v>635</v>
      </c>
      <c r="D511" s="249">
        <v>328.49134727796365</v>
      </c>
      <c r="E511" s="250">
        <v>29</v>
      </c>
      <c r="F511" s="251">
        <f>(SUM(D511:D511)+E511*D511)/1000000</f>
        <v>9.8547404183389094E-3</v>
      </c>
      <c r="G511" s="229"/>
      <c r="H511" s="229"/>
    </row>
    <row r="512" spans="1:8" ht="15.6" x14ac:dyDescent="0.3">
      <c r="A512" s="247" t="s">
        <v>97</v>
      </c>
      <c r="B512" s="248">
        <v>2017</v>
      </c>
      <c r="C512" s="248" t="s">
        <v>636</v>
      </c>
      <c r="D512" s="249">
        <v>509.00549327162406</v>
      </c>
      <c r="E512" s="252">
        <v>0</v>
      </c>
      <c r="F512" s="251">
        <f>(SUM(D512:D541))/1000000</f>
        <v>1.1690344088796586E-2</v>
      </c>
      <c r="G512" s="229"/>
      <c r="H512" s="229"/>
    </row>
    <row r="513" spans="1:8" ht="15.6" x14ac:dyDescent="0.3">
      <c r="A513" s="247" t="s">
        <v>97</v>
      </c>
      <c r="B513" s="248">
        <v>2018</v>
      </c>
      <c r="C513" s="248" t="s">
        <v>637</v>
      </c>
      <c r="D513" s="249">
        <v>496.02214429109353</v>
      </c>
      <c r="E513" s="250">
        <v>0</v>
      </c>
      <c r="F513" s="251">
        <f>(SUM(D513:D542))/1000000</f>
        <v>1.1522186176656192E-2</v>
      </c>
      <c r="G513" s="229"/>
      <c r="H513" s="229"/>
    </row>
    <row r="514" spans="1:8" ht="15.6" x14ac:dyDescent="0.3">
      <c r="A514" s="247" t="s">
        <v>97</v>
      </c>
      <c r="B514" s="248">
        <v>2019</v>
      </c>
      <c r="C514" s="248" t="s">
        <v>638</v>
      </c>
      <c r="D514" s="249">
        <v>482.57522632045101</v>
      </c>
      <c r="E514" s="250">
        <v>0</v>
      </c>
      <c r="F514" s="251">
        <f>(SUM(D514:D543))/1000000</f>
        <v>1.1366630122481526E-2</v>
      </c>
      <c r="G514" s="229"/>
      <c r="H514" s="229"/>
    </row>
    <row r="515" spans="1:8" ht="15.6" x14ac:dyDescent="0.3">
      <c r="A515" s="247" t="s">
        <v>97</v>
      </c>
      <c r="B515" s="248">
        <v>2020</v>
      </c>
      <c r="C515" s="248" t="s">
        <v>639</v>
      </c>
      <c r="D515" s="249">
        <v>468.88737176656383</v>
      </c>
      <c r="E515" s="250">
        <v>0</v>
      </c>
      <c r="F515" s="251">
        <f>(SUM(D515:D544))/1000000</f>
        <v>1.1224222130544487E-2</v>
      </c>
      <c r="G515" s="229"/>
      <c r="H515" s="229"/>
    </row>
    <row r="516" spans="1:8" ht="15.6" x14ac:dyDescent="0.3">
      <c r="A516" s="247" t="s">
        <v>97</v>
      </c>
      <c r="B516" s="248">
        <v>2021</v>
      </c>
      <c r="C516" s="248" t="s">
        <v>640</v>
      </c>
      <c r="D516" s="249">
        <v>456.01968680454678</v>
      </c>
      <c r="E516" s="250">
        <v>0</v>
      </c>
      <c r="F516" s="251">
        <f>(SUM(D516:D545))/1000000</f>
        <v>1.1095274782558026E-2</v>
      </c>
      <c r="G516" s="229"/>
      <c r="H516" s="229"/>
    </row>
    <row r="517" spans="1:8" ht="15.6" x14ac:dyDescent="0.3">
      <c r="A517" s="247" t="s">
        <v>97</v>
      </c>
      <c r="B517" s="248">
        <v>2022</v>
      </c>
      <c r="C517" s="248" t="s">
        <v>641</v>
      </c>
      <c r="D517" s="249">
        <v>444.07063760911018</v>
      </c>
      <c r="E517" s="250">
        <v>1</v>
      </c>
      <c r="F517" s="251">
        <f>(SUM(D517:D545)+E517*D545)/1000000</f>
        <v>1.0979195119533582E-2</v>
      </c>
      <c r="G517" s="229"/>
      <c r="H517" s="229"/>
    </row>
    <row r="518" spans="1:8" ht="15.6" x14ac:dyDescent="0.3">
      <c r="A518" s="247" t="s">
        <v>97</v>
      </c>
      <c r="B518" s="248">
        <v>2023</v>
      </c>
      <c r="C518" s="248" t="s">
        <v>642</v>
      </c>
      <c r="D518" s="249">
        <v>432.9840773833759</v>
      </c>
      <c r="E518" s="250">
        <v>2</v>
      </c>
      <c r="F518" s="251">
        <f>(SUM(D518:D545)+E518*D545)/1000000</f>
        <v>1.0875064505704572E-2</v>
      </c>
      <c r="G518" s="229"/>
      <c r="H518" s="229"/>
    </row>
    <row r="519" spans="1:8" ht="15.6" x14ac:dyDescent="0.3">
      <c r="A519" s="247" t="s">
        <v>97</v>
      </c>
      <c r="B519" s="248">
        <v>2024</v>
      </c>
      <c r="C519" s="248" t="s">
        <v>643</v>
      </c>
      <c r="D519" s="249">
        <v>422.72670337914946</v>
      </c>
      <c r="E519" s="250">
        <v>3</v>
      </c>
      <c r="F519" s="251">
        <f>(SUM(D519:D545)+E519*D545)/1000000</f>
        <v>1.0782020452101299E-2</v>
      </c>
      <c r="G519" s="229"/>
      <c r="H519" s="229"/>
    </row>
    <row r="520" spans="1:8" ht="15.6" x14ac:dyDescent="0.3">
      <c r="A520" s="247" t="s">
        <v>97</v>
      </c>
      <c r="B520" s="248">
        <v>2025</v>
      </c>
      <c r="C520" s="248" t="s">
        <v>644</v>
      </c>
      <c r="D520" s="249">
        <v>413.31158452975063</v>
      </c>
      <c r="E520" s="250">
        <v>4</v>
      </c>
      <c r="F520" s="251">
        <f>(SUM(D520:D545)+E520*D545)/1000000</f>
        <v>1.0699233772502252E-2</v>
      </c>
      <c r="G520" s="229"/>
      <c r="H520" s="229"/>
    </row>
    <row r="521" spans="1:8" ht="15.6" x14ac:dyDescent="0.3">
      <c r="A521" s="247" t="s">
        <v>97</v>
      </c>
      <c r="B521" s="248">
        <v>2026</v>
      </c>
      <c r="C521" s="248" t="s">
        <v>645</v>
      </c>
      <c r="D521" s="249">
        <v>404.27903477051444</v>
      </c>
      <c r="E521" s="250">
        <v>5</v>
      </c>
      <c r="F521" s="251">
        <f>(SUM(D521:D545)+E521*D545)/1000000</f>
        <v>1.06258622117526E-2</v>
      </c>
      <c r="G521" s="229"/>
      <c r="H521" s="229"/>
    </row>
    <row r="522" spans="1:8" ht="15.6" x14ac:dyDescent="0.3">
      <c r="A522" s="247" t="s">
        <v>97</v>
      </c>
      <c r="B522" s="248">
        <v>2027</v>
      </c>
      <c r="C522" s="248" t="s">
        <v>646</v>
      </c>
      <c r="D522" s="249">
        <v>395.98327853558834</v>
      </c>
      <c r="E522" s="250">
        <v>6</v>
      </c>
      <c r="F522" s="251">
        <f>(SUM(D522:D545)+E522*D545)/1000000</f>
        <v>1.0561523200762188E-2</v>
      </c>
      <c r="G522" s="229"/>
      <c r="H522" s="229"/>
    </row>
    <row r="523" spans="1:8" ht="15.6" x14ac:dyDescent="0.3">
      <c r="A523" s="247" t="s">
        <v>97</v>
      </c>
      <c r="B523" s="248">
        <v>2028</v>
      </c>
      <c r="C523" s="248" t="s">
        <v>647</v>
      </c>
      <c r="D523" s="249">
        <v>388.59081936846746</v>
      </c>
      <c r="E523" s="250">
        <v>7</v>
      </c>
      <c r="F523" s="251">
        <f>(SUM(D523:D545)+E523*D545)/1000000</f>
        <v>1.05054799460067E-2</v>
      </c>
      <c r="G523" s="229"/>
      <c r="H523" s="229"/>
    </row>
    <row r="524" spans="1:8" ht="15.6" x14ac:dyDescent="0.3">
      <c r="A524" s="247" t="s">
        <v>97</v>
      </c>
      <c r="B524" s="248">
        <v>2029</v>
      </c>
      <c r="C524" s="248" t="s">
        <v>648</v>
      </c>
      <c r="D524" s="249">
        <v>381.93695057618061</v>
      </c>
      <c r="E524" s="250">
        <v>8</v>
      </c>
      <c r="F524" s="251">
        <f>(SUM(D524:D545)+E524*D545)/1000000</f>
        <v>1.0456829150418337E-2</v>
      </c>
      <c r="G524" s="229"/>
      <c r="H524" s="229"/>
    </row>
    <row r="525" spans="1:8" ht="15.6" x14ac:dyDescent="0.3">
      <c r="A525" s="247" t="s">
        <v>97</v>
      </c>
      <c r="B525" s="248">
        <v>2030</v>
      </c>
      <c r="C525" s="248" t="s">
        <v>649</v>
      </c>
      <c r="D525" s="249">
        <v>376.09522726835092</v>
      </c>
      <c r="E525" s="250">
        <v>9</v>
      </c>
      <c r="F525" s="251">
        <f>(SUM(D525:D545)+E525*D545)/1000000</f>
        <v>1.0414832223622255E-2</v>
      </c>
      <c r="G525" s="229"/>
      <c r="H525" s="229"/>
    </row>
    <row r="526" spans="1:8" ht="15.6" x14ac:dyDescent="0.3">
      <c r="A526" s="247" t="s">
        <v>97</v>
      </c>
      <c r="B526" s="248">
        <v>2031</v>
      </c>
      <c r="C526" s="248" t="s">
        <v>650</v>
      </c>
      <c r="D526" s="249">
        <v>370.89758416434444</v>
      </c>
      <c r="E526" s="250">
        <v>10</v>
      </c>
      <c r="F526" s="251">
        <f>(SUM(D526:D545)+E526*D545)/1000000</f>
        <v>1.0378677020134008E-2</v>
      </c>
      <c r="G526" s="229"/>
      <c r="H526" s="229"/>
    </row>
    <row r="527" spans="1:8" ht="15.6" x14ac:dyDescent="0.3">
      <c r="A527" s="247" t="s">
        <v>97</v>
      </c>
      <c r="B527" s="248">
        <v>2032</v>
      </c>
      <c r="C527" s="248" t="s">
        <v>651</v>
      </c>
      <c r="D527" s="249">
        <v>366.32120715666258</v>
      </c>
      <c r="E527" s="250">
        <v>11</v>
      </c>
      <c r="F527" s="251">
        <f>(SUM(D527:D545)+E527*D545)/1000000</f>
        <v>1.0347719459749763E-2</v>
      </c>
      <c r="G527" s="229"/>
      <c r="H527" s="229"/>
    </row>
    <row r="528" spans="1:8" ht="15.6" x14ac:dyDescent="0.3">
      <c r="A528" s="247" t="s">
        <v>97</v>
      </c>
      <c r="B528" s="248">
        <v>2033</v>
      </c>
      <c r="C528" s="248" t="s">
        <v>652</v>
      </c>
      <c r="D528" s="249">
        <v>362.29357618584038</v>
      </c>
      <c r="E528" s="250">
        <v>12</v>
      </c>
      <c r="F528" s="251">
        <f>(SUM(D528:D545)+E528*D545)/1000000</f>
        <v>1.0321338276373201E-2</v>
      </c>
      <c r="G528" s="229"/>
      <c r="H528" s="229"/>
    </row>
    <row r="529" spans="1:8" ht="15.6" x14ac:dyDescent="0.3">
      <c r="A529" s="247" t="s">
        <v>97</v>
      </c>
      <c r="B529" s="248">
        <v>2034</v>
      </c>
      <c r="C529" s="248" t="s">
        <v>653</v>
      </c>
      <c r="D529" s="249">
        <v>358.77322995478335</v>
      </c>
      <c r="E529" s="250">
        <v>13</v>
      </c>
      <c r="F529" s="251">
        <f>(SUM(D529:D545)+E529*D545)/1000000</f>
        <v>1.029898472396746E-2</v>
      </c>
      <c r="G529" s="229"/>
      <c r="H529" s="229"/>
    </row>
    <row r="530" spans="1:8" ht="15.6" x14ac:dyDescent="0.3">
      <c r="A530" s="247" t="s">
        <v>97</v>
      </c>
      <c r="B530" s="248">
        <v>2035</v>
      </c>
      <c r="C530" s="248" t="s">
        <v>654</v>
      </c>
      <c r="D530" s="249">
        <v>355.76481829651044</v>
      </c>
      <c r="E530" s="250">
        <v>14</v>
      </c>
      <c r="F530" s="251">
        <f>(SUM(D530:D545)+E530*D545)/1000000</f>
        <v>1.0280151517792779E-2</v>
      </c>
      <c r="G530" s="229"/>
      <c r="H530" s="229"/>
    </row>
    <row r="531" spans="1:8" ht="15.6" x14ac:dyDescent="0.3">
      <c r="A531" s="247" t="s">
        <v>97</v>
      </c>
      <c r="B531" s="248">
        <v>2036</v>
      </c>
      <c r="C531" s="248" t="s">
        <v>655</v>
      </c>
      <c r="D531" s="249">
        <v>353.14612645713606</v>
      </c>
      <c r="E531" s="250">
        <v>15</v>
      </c>
      <c r="F531" s="251">
        <f>(SUM(D531:D545)+E531*D545)/1000000</f>
        <v>1.026432672327637E-2</v>
      </c>
      <c r="G531" s="229"/>
      <c r="H531" s="229"/>
    </row>
    <row r="532" spans="1:8" ht="15.6" x14ac:dyDescent="0.3">
      <c r="A532" s="247" t="s">
        <v>97</v>
      </c>
      <c r="B532" s="248">
        <v>2037</v>
      </c>
      <c r="C532" s="248" t="s">
        <v>656</v>
      </c>
      <c r="D532" s="249">
        <v>350.91580269620255</v>
      </c>
      <c r="E532" s="250">
        <v>16</v>
      </c>
      <c r="F532" s="251">
        <f>(SUM(D532:D545)+E532*D545)/1000000</f>
        <v>1.0251120620599337E-2</v>
      </c>
      <c r="G532" s="229"/>
      <c r="H532" s="229"/>
    </row>
    <row r="533" spans="1:8" ht="15.6" x14ac:dyDescent="0.3">
      <c r="A533" s="247" t="s">
        <v>97</v>
      </c>
      <c r="B533" s="248">
        <v>2038</v>
      </c>
      <c r="C533" s="248" t="s">
        <v>657</v>
      </c>
      <c r="D533" s="249">
        <v>349.01175058691962</v>
      </c>
      <c r="E533" s="250">
        <v>17</v>
      </c>
      <c r="F533" s="251">
        <f>(SUM(D533:D545)+E533*D545)/1000000</f>
        <v>1.0240144841683233E-2</v>
      </c>
      <c r="G533" s="229"/>
      <c r="H533" s="229"/>
    </row>
    <row r="534" spans="1:8" ht="15.6" x14ac:dyDescent="0.3">
      <c r="A534" s="247" t="s">
        <v>97</v>
      </c>
      <c r="B534" s="248">
        <v>2039</v>
      </c>
      <c r="C534" s="248" t="s">
        <v>658</v>
      </c>
      <c r="D534" s="249">
        <v>347.38646570125758</v>
      </c>
      <c r="E534" s="250">
        <v>18</v>
      </c>
      <c r="F534" s="251">
        <f>(SUM(D534:D545)+E534*D545)/1000000</f>
        <v>1.0231073114876418E-2</v>
      </c>
      <c r="G534" s="229"/>
      <c r="H534" s="229"/>
    </row>
    <row r="535" spans="1:8" ht="15.6" x14ac:dyDescent="0.3">
      <c r="A535" s="247" t="s">
        <v>97</v>
      </c>
      <c r="B535" s="248">
        <v>2040</v>
      </c>
      <c r="C535" s="248" t="s">
        <v>659</v>
      </c>
      <c r="D535" s="249">
        <v>346.01827004562671</v>
      </c>
      <c r="E535" s="250">
        <v>19</v>
      </c>
      <c r="F535" s="251">
        <f>(SUM(D535:D545)+E535*D545)/1000000</f>
        <v>1.0223626672955259E-2</v>
      </c>
      <c r="G535" s="229"/>
      <c r="H535" s="229"/>
    </row>
    <row r="536" spans="1:8" ht="15.6" x14ac:dyDescent="0.3">
      <c r="A536" s="247" t="s">
        <v>97</v>
      </c>
      <c r="B536" s="248">
        <v>2041</v>
      </c>
      <c r="C536" s="248" t="s">
        <v>660</v>
      </c>
      <c r="D536" s="249">
        <v>344.87381234566402</v>
      </c>
      <c r="E536" s="250">
        <v>20</v>
      </c>
      <c r="F536" s="251">
        <f>(SUM(D536:D545)+E536*D545)/1000000</f>
        <v>1.0217548426689736E-2</v>
      </c>
      <c r="G536" s="229"/>
      <c r="H536" s="229"/>
    </row>
    <row r="537" spans="1:8" ht="15.6" x14ac:dyDescent="0.3">
      <c r="A537" s="247" t="s">
        <v>97</v>
      </c>
      <c r="B537" s="248">
        <v>2042</v>
      </c>
      <c r="C537" s="248" t="s">
        <v>661</v>
      </c>
      <c r="D537" s="249">
        <v>343.91455541377587</v>
      </c>
      <c r="E537" s="250">
        <v>21</v>
      </c>
      <c r="F537" s="251">
        <f>(SUM(D537:D545)+E537*D545)/1000000</f>
        <v>1.021261463812417E-2</v>
      </c>
      <c r="G537" s="229"/>
      <c r="H537" s="229"/>
    </row>
    <row r="538" spans="1:8" ht="15.6" x14ac:dyDescent="0.3">
      <c r="A538" s="247" t="s">
        <v>97</v>
      </c>
      <c r="B538" s="248">
        <v>2043</v>
      </c>
      <c r="C538" s="248" t="s">
        <v>662</v>
      </c>
      <c r="D538" s="249">
        <v>343.08934899084915</v>
      </c>
      <c r="E538" s="250">
        <v>22</v>
      </c>
      <c r="F538" s="251">
        <f>(SUM(D538:D545)+E538*D545)/1000000</f>
        <v>1.0208640106490497E-2</v>
      </c>
      <c r="G538" s="229"/>
      <c r="H538" s="229"/>
    </row>
    <row r="539" spans="1:8" ht="15.6" x14ac:dyDescent="0.3">
      <c r="A539" s="247" t="s">
        <v>97</v>
      </c>
      <c r="B539" s="248">
        <v>2044</v>
      </c>
      <c r="C539" s="248" t="s">
        <v>663</v>
      </c>
      <c r="D539" s="249">
        <v>342.38916988940656</v>
      </c>
      <c r="E539" s="250">
        <v>23</v>
      </c>
      <c r="F539" s="251">
        <f>(SUM(D539:D545)+E539*D545)/1000000</f>
        <v>1.020549078127975E-2</v>
      </c>
      <c r="G539" s="229"/>
      <c r="H539" s="229"/>
    </row>
    <row r="540" spans="1:8" ht="15.6" x14ac:dyDescent="0.3">
      <c r="A540" s="247" t="s">
        <v>97</v>
      </c>
      <c r="B540" s="248">
        <v>2045</v>
      </c>
      <c r="C540" s="248" t="s">
        <v>664</v>
      </c>
      <c r="D540" s="249">
        <v>341.78936578375396</v>
      </c>
      <c r="E540" s="250">
        <v>24</v>
      </c>
      <c r="F540" s="251">
        <f>(SUM(D540:D545)+E540*D545)/1000000</f>
        <v>1.0203041635170444E-2</v>
      </c>
      <c r="G540" s="229"/>
      <c r="H540" s="229"/>
    </row>
    <row r="541" spans="1:8" ht="15.6" x14ac:dyDescent="0.3">
      <c r="A541" s="247" t="s">
        <v>97</v>
      </c>
      <c r="B541" s="248">
        <v>2046</v>
      </c>
      <c r="C541" s="248" t="s">
        <v>665</v>
      </c>
      <c r="D541" s="249">
        <v>341.27076925308734</v>
      </c>
      <c r="E541" s="250">
        <v>25</v>
      </c>
      <c r="F541" s="251">
        <f>(SUM(D541:D545)+E541*D545)/1000000</f>
        <v>1.0201192293166791E-2</v>
      </c>
      <c r="G541" s="229"/>
      <c r="H541" s="229"/>
    </row>
    <row r="542" spans="1:8" ht="15.6" x14ac:dyDescent="0.3">
      <c r="A542" s="247" t="s">
        <v>97</v>
      </c>
      <c r="B542" s="248">
        <v>2047</v>
      </c>
      <c r="C542" s="248" t="s">
        <v>666</v>
      </c>
      <c r="D542" s="249">
        <v>340.84758113123132</v>
      </c>
      <c r="E542" s="250">
        <v>26</v>
      </c>
      <c r="F542" s="251">
        <f>(SUM(D542:D545)+E542*D545)/1000000</f>
        <v>1.0199861547693806E-2</v>
      </c>
      <c r="G542" s="229"/>
      <c r="H542" s="229"/>
    </row>
    <row r="543" spans="1:8" ht="15.6" x14ac:dyDescent="0.3">
      <c r="A543" s="247" t="s">
        <v>97</v>
      </c>
      <c r="B543" s="248">
        <v>2048</v>
      </c>
      <c r="C543" s="248" t="s">
        <v>667</v>
      </c>
      <c r="D543" s="249">
        <v>340.46609011642573</v>
      </c>
      <c r="E543" s="250">
        <v>27</v>
      </c>
      <c r="F543" s="251">
        <f>(SUM(D543:D545)+E543*D545)/1000000</f>
        <v>1.0198953990342676E-2</v>
      </c>
      <c r="G543" s="229"/>
      <c r="H543" s="229"/>
    </row>
    <row r="544" spans="1:8" ht="15.6" x14ac:dyDescent="0.3">
      <c r="A544" s="247" t="s">
        <v>97</v>
      </c>
      <c r="B544" s="248">
        <v>2049</v>
      </c>
      <c r="C544" s="248" t="s">
        <v>668</v>
      </c>
      <c r="D544" s="249">
        <v>340.16723438341222</v>
      </c>
      <c r="E544" s="250">
        <v>28</v>
      </c>
      <c r="F544" s="251">
        <f>(SUM(D544:D545)+E544*D545)/1000000</f>
        <v>1.0198427924006352E-2</v>
      </c>
      <c r="G544" s="229"/>
      <c r="H544" s="229"/>
    </row>
    <row r="545" spans="1:8" ht="15.6" x14ac:dyDescent="0.3">
      <c r="A545" s="247" t="s">
        <v>97</v>
      </c>
      <c r="B545" s="248">
        <v>2050</v>
      </c>
      <c r="C545" s="248" t="s">
        <v>669</v>
      </c>
      <c r="D545" s="249">
        <v>339.94002378010134</v>
      </c>
      <c r="E545" s="250">
        <v>29</v>
      </c>
      <c r="F545" s="251">
        <f>(SUM(D545:D545)+E545*D545)/1000000</f>
        <v>1.0198200713403041E-2</v>
      </c>
      <c r="G545" s="229"/>
      <c r="H545" s="229"/>
    </row>
    <row r="546" spans="1:8" ht="15.6" x14ac:dyDescent="0.3">
      <c r="A546" s="247" t="s">
        <v>98</v>
      </c>
      <c r="B546" s="248">
        <v>2017</v>
      </c>
      <c r="C546" s="248" t="s">
        <v>670</v>
      </c>
      <c r="D546" s="249">
        <v>513.07682307053358</v>
      </c>
      <c r="E546" s="252">
        <v>0</v>
      </c>
      <c r="F546" s="251">
        <f>(SUM(D546:D575))/1000000</f>
        <v>1.1684139199659282E-2</v>
      </c>
      <c r="G546" s="229"/>
      <c r="H546" s="229"/>
    </row>
    <row r="547" spans="1:8" ht="15.6" x14ac:dyDescent="0.3">
      <c r="A547" s="247" t="s">
        <v>98</v>
      </c>
      <c r="B547" s="248">
        <v>2018</v>
      </c>
      <c r="C547" s="248" t="s">
        <v>671</v>
      </c>
      <c r="D547" s="249">
        <v>499.34263119612262</v>
      </c>
      <c r="E547" s="250">
        <v>0</v>
      </c>
      <c r="F547" s="251">
        <f>(SUM(D547:D576))/1000000</f>
        <v>1.1510060966213449E-2</v>
      </c>
      <c r="G547" s="229"/>
      <c r="H547" s="229"/>
    </row>
    <row r="548" spans="1:8" ht="15.6" x14ac:dyDescent="0.3">
      <c r="A548" s="247" t="s">
        <v>98</v>
      </c>
      <c r="B548" s="248">
        <v>2019</v>
      </c>
      <c r="C548" s="248" t="s">
        <v>672</v>
      </c>
      <c r="D548" s="249">
        <v>485.75470551009744</v>
      </c>
      <c r="E548" s="250">
        <v>0</v>
      </c>
      <c r="F548" s="251">
        <f>(SUM(D548:D577))/1000000</f>
        <v>1.134937111556094E-2</v>
      </c>
      <c r="G548" s="229"/>
      <c r="H548" s="229"/>
    </row>
    <row r="549" spans="1:8" ht="15.6" x14ac:dyDescent="0.3">
      <c r="A549" s="247" t="s">
        <v>98</v>
      </c>
      <c r="B549" s="248">
        <v>2020</v>
      </c>
      <c r="C549" s="248" t="s">
        <v>673</v>
      </c>
      <c r="D549" s="249">
        <v>471.89693504805723</v>
      </c>
      <c r="E549" s="250">
        <v>0</v>
      </c>
      <c r="F549" s="251">
        <f>(SUM(D549:D578))/1000000</f>
        <v>1.1202000787948125E-2</v>
      </c>
      <c r="G549" s="229"/>
      <c r="H549" s="229"/>
    </row>
    <row r="550" spans="1:8" ht="15.6" x14ac:dyDescent="0.3">
      <c r="A550" s="247" t="s">
        <v>98</v>
      </c>
      <c r="B550" s="248">
        <v>2021</v>
      </c>
      <c r="C550" s="248" t="s">
        <v>674</v>
      </c>
      <c r="D550" s="249">
        <v>458.74471317490611</v>
      </c>
      <c r="E550" s="250">
        <v>0</v>
      </c>
      <c r="F550" s="251">
        <f>(SUM(D550:D579))/1000000</f>
        <v>1.1068262508329671E-2</v>
      </c>
      <c r="G550" s="229"/>
      <c r="H550" s="229"/>
    </row>
    <row r="551" spans="1:8" ht="15.6" x14ac:dyDescent="0.3">
      <c r="A551" s="247" t="s">
        <v>98</v>
      </c>
      <c r="B551" s="248">
        <v>2022</v>
      </c>
      <c r="C551" s="248" t="s">
        <v>675</v>
      </c>
      <c r="D551" s="249">
        <v>446.64831516592909</v>
      </c>
      <c r="E551" s="250">
        <v>1</v>
      </c>
      <c r="F551" s="251">
        <f>(SUM(D551:D579)+E551*D579)/1000000</f>
        <v>1.0947676450584368E-2</v>
      </c>
      <c r="G551" s="229"/>
      <c r="H551" s="229"/>
    </row>
    <row r="552" spans="1:8" ht="15.6" x14ac:dyDescent="0.3">
      <c r="A552" s="247" t="s">
        <v>98</v>
      </c>
      <c r="B552" s="248">
        <v>2023</v>
      </c>
      <c r="C552" s="248" t="s">
        <v>676</v>
      </c>
      <c r="D552" s="249">
        <v>435.32674508687523</v>
      </c>
      <c r="E552" s="250">
        <v>2</v>
      </c>
      <c r="F552" s="251">
        <f>(SUM(D552:D579)+E552*D579)/1000000</f>
        <v>1.0839186790848044E-2</v>
      </c>
      <c r="G552" s="229"/>
      <c r="H552" s="229"/>
    </row>
    <row r="553" spans="1:8" ht="15.6" x14ac:dyDescent="0.3">
      <c r="A553" s="247" t="s">
        <v>98</v>
      </c>
      <c r="B553" s="248">
        <v>2024</v>
      </c>
      <c r="C553" s="248" t="s">
        <v>677</v>
      </c>
      <c r="D553" s="249">
        <v>424.90919691553745</v>
      </c>
      <c r="E553" s="250">
        <v>3</v>
      </c>
      <c r="F553" s="251">
        <f>(SUM(D553:D579)+E553*D579)/1000000</f>
        <v>1.0742018701190769E-2</v>
      </c>
      <c r="G553" s="229"/>
      <c r="H553" s="229"/>
    </row>
    <row r="554" spans="1:8" ht="15.6" x14ac:dyDescent="0.3">
      <c r="A554" s="247" t="s">
        <v>98</v>
      </c>
      <c r="B554" s="248">
        <v>2025</v>
      </c>
      <c r="C554" s="248" t="s">
        <v>678</v>
      </c>
      <c r="D554" s="249">
        <v>415.16739492635031</v>
      </c>
      <c r="E554" s="250">
        <v>4</v>
      </c>
      <c r="F554" s="251">
        <f>(SUM(D554:D579)+E554*D579)/1000000</f>
        <v>1.0655268159704837E-2</v>
      </c>
      <c r="G554" s="229"/>
      <c r="H554" s="229"/>
    </row>
    <row r="555" spans="1:8" ht="15.6" x14ac:dyDescent="0.3">
      <c r="A555" s="247" t="s">
        <v>98</v>
      </c>
      <c r="B555" s="248">
        <v>2026</v>
      </c>
      <c r="C555" s="248" t="s">
        <v>679</v>
      </c>
      <c r="D555" s="249">
        <v>404.81821184156621</v>
      </c>
      <c r="E555" s="250">
        <v>5</v>
      </c>
      <c r="F555" s="251">
        <f>(SUM(D555:D579)+E555*D579)/1000000</f>
        <v>1.0578259420208088E-2</v>
      </c>
      <c r="G555" s="229"/>
      <c r="H555" s="229"/>
    </row>
    <row r="556" spans="1:8" ht="15.6" x14ac:dyDescent="0.3">
      <c r="A556" s="247" t="s">
        <v>98</v>
      </c>
      <c r="B556" s="248">
        <v>2027</v>
      </c>
      <c r="C556" s="248" t="s">
        <v>680</v>
      </c>
      <c r="D556" s="249">
        <v>396.08768545774103</v>
      </c>
      <c r="E556" s="250">
        <v>6</v>
      </c>
      <c r="F556" s="251">
        <f>(SUM(D556:D579)+E556*D579)/1000000</f>
        <v>1.0511599863796128E-2</v>
      </c>
      <c r="G556" s="229"/>
      <c r="H556" s="229"/>
    </row>
    <row r="557" spans="1:8" ht="15.6" x14ac:dyDescent="0.3">
      <c r="A557" s="247" t="s">
        <v>98</v>
      </c>
      <c r="B557" s="248">
        <v>2028</v>
      </c>
      <c r="C557" s="248" t="s">
        <v>681</v>
      </c>
      <c r="D557" s="249">
        <v>388.2832622194868</v>
      </c>
      <c r="E557" s="250">
        <v>7</v>
      </c>
      <c r="F557" s="251">
        <f>(SUM(D557:D579)+E557*D579)/1000000</f>
        <v>1.0453670833767989E-2</v>
      </c>
      <c r="G557" s="229"/>
      <c r="H557" s="229"/>
    </row>
    <row r="558" spans="1:8" ht="15.6" x14ac:dyDescent="0.3">
      <c r="A558" s="247" t="s">
        <v>98</v>
      </c>
      <c r="B558" s="248">
        <v>2029</v>
      </c>
      <c r="C558" s="248" t="s">
        <v>682</v>
      </c>
      <c r="D558" s="249">
        <v>381.27858416980541</v>
      </c>
      <c r="E558" s="250">
        <v>8</v>
      </c>
      <c r="F558" s="251">
        <f>(SUM(D558:D579)+E558*D579)/1000000</f>
        <v>1.0403546226978108E-2</v>
      </c>
      <c r="G558" s="229"/>
      <c r="H558" s="229"/>
    </row>
    <row r="559" spans="1:8" ht="15.6" x14ac:dyDescent="0.3">
      <c r="A559" s="247" t="s">
        <v>98</v>
      </c>
      <c r="B559" s="248">
        <v>2030</v>
      </c>
      <c r="C559" s="248" t="s">
        <v>683</v>
      </c>
      <c r="D559" s="249">
        <v>375.1180036500985</v>
      </c>
      <c r="E559" s="250">
        <v>9</v>
      </c>
      <c r="F559" s="251">
        <f>(SUM(D559:D579)+E559*D579)/1000000</f>
        <v>1.0360426298237904E-2</v>
      </c>
      <c r="G559" s="229"/>
      <c r="H559" s="229"/>
    </row>
    <row r="560" spans="1:8" ht="15.6" x14ac:dyDescent="0.3">
      <c r="A560" s="247" t="s">
        <v>98</v>
      </c>
      <c r="B560" s="248">
        <v>2031</v>
      </c>
      <c r="C560" s="248" t="s">
        <v>684</v>
      </c>
      <c r="D560" s="249">
        <v>369.65237050948457</v>
      </c>
      <c r="E560" s="250">
        <v>10</v>
      </c>
      <c r="F560" s="251">
        <f>(SUM(D560:D579)+E560*D579)/1000000</f>
        <v>1.032346695001741E-2</v>
      </c>
      <c r="G560" s="229"/>
      <c r="H560" s="229"/>
    </row>
    <row r="561" spans="1:8" ht="15.6" x14ac:dyDescent="0.3">
      <c r="A561" s="247" t="s">
        <v>98</v>
      </c>
      <c r="B561" s="248">
        <v>2032</v>
      </c>
      <c r="C561" s="248" t="s">
        <v>685</v>
      </c>
      <c r="D561" s="249">
        <v>364.86411264544228</v>
      </c>
      <c r="E561" s="250">
        <v>11</v>
      </c>
      <c r="F561" s="251">
        <f>(SUM(D561:D579)+E561*D579)/1000000</f>
        <v>1.0291973234937529E-2</v>
      </c>
      <c r="G561" s="229"/>
      <c r="H561" s="229"/>
    </row>
    <row r="562" spans="1:8" ht="15.6" x14ac:dyDescent="0.3">
      <c r="A562" s="247" t="s">
        <v>98</v>
      </c>
      <c r="B562" s="248">
        <v>2033</v>
      </c>
      <c r="C562" s="248" t="s">
        <v>686</v>
      </c>
      <c r="D562" s="249">
        <v>360.67369990663508</v>
      </c>
      <c r="E562" s="250">
        <v>12</v>
      </c>
      <c r="F562" s="251">
        <f>(SUM(D562:D579)+E562*D579)/1000000</f>
        <v>1.0265267777721691E-2</v>
      </c>
      <c r="G562" s="229"/>
      <c r="H562" s="229"/>
    </row>
    <row r="563" spans="1:8" ht="15.6" x14ac:dyDescent="0.3">
      <c r="A563" s="247" t="s">
        <v>98</v>
      </c>
      <c r="B563" s="248">
        <v>2034</v>
      </c>
      <c r="C563" s="248" t="s">
        <v>687</v>
      </c>
      <c r="D563" s="249">
        <v>357.0220677381073</v>
      </c>
      <c r="E563" s="250">
        <v>13</v>
      </c>
      <c r="F563" s="251">
        <f>(SUM(D563:D579)+E563*D579)/1000000</f>
        <v>1.0242752733244659E-2</v>
      </c>
      <c r="G563" s="229"/>
      <c r="H563" s="229"/>
    </row>
    <row r="564" spans="1:8" ht="15.6" x14ac:dyDescent="0.3">
      <c r="A564" s="247" t="s">
        <v>98</v>
      </c>
      <c r="B564" s="248">
        <v>2035</v>
      </c>
      <c r="C564" s="248" t="s">
        <v>688</v>
      </c>
      <c r="D564" s="249">
        <v>353.90331437677395</v>
      </c>
      <c r="E564" s="250">
        <v>14</v>
      </c>
      <c r="F564" s="251">
        <f>(SUM(D564:D579)+E564*D579)/1000000</f>
        <v>1.0223889320936156E-2</v>
      </c>
      <c r="G564" s="229"/>
      <c r="H564" s="229"/>
    </row>
    <row r="565" spans="1:8" ht="15.6" x14ac:dyDescent="0.3">
      <c r="A565" s="247" t="s">
        <v>98</v>
      </c>
      <c r="B565" s="248">
        <v>2036</v>
      </c>
      <c r="C565" s="248" t="s">
        <v>689</v>
      </c>
      <c r="D565" s="249">
        <v>351.18862409680293</v>
      </c>
      <c r="E565" s="250">
        <v>15</v>
      </c>
      <c r="F565" s="251">
        <f>(SUM(D565:D579)+E565*D579)/1000000</f>
        <v>1.0208144661988987E-2</v>
      </c>
      <c r="G565" s="229"/>
      <c r="H565" s="229"/>
    </row>
    <row r="566" spans="1:8" ht="15.6" x14ac:dyDescent="0.3">
      <c r="A566" s="247" t="s">
        <v>98</v>
      </c>
      <c r="B566" s="248">
        <v>2037</v>
      </c>
      <c r="C566" s="248" t="s">
        <v>690</v>
      </c>
      <c r="D566" s="249">
        <v>348.88418760738671</v>
      </c>
      <c r="E566" s="250">
        <v>16</v>
      </c>
      <c r="F566" s="251">
        <f>(SUM(D566:D579)+E566*D579)/1000000</f>
        <v>1.0195114693321785E-2</v>
      </c>
      <c r="G566" s="229"/>
      <c r="H566" s="229"/>
    </row>
    <row r="567" spans="1:8" ht="15.6" x14ac:dyDescent="0.3">
      <c r="A567" s="247" t="s">
        <v>98</v>
      </c>
      <c r="B567" s="248">
        <v>2038</v>
      </c>
      <c r="C567" s="248" t="s">
        <v>691</v>
      </c>
      <c r="D567" s="249">
        <v>346.93990802195185</v>
      </c>
      <c r="E567" s="250">
        <v>17</v>
      </c>
      <c r="F567" s="251">
        <f>(SUM(D567:D579)+E567*D579)/1000000</f>
        <v>1.0184389161144003E-2</v>
      </c>
      <c r="G567" s="229"/>
      <c r="H567" s="229"/>
    </row>
    <row r="568" spans="1:8" ht="15.6" x14ac:dyDescent="0.3">
      <c r="A568" s="247" t="s">
        <v>98</v>
      </c>
      <c r="B568" s="248">
        <v>2039</v>
      </c>
      <c r="C568" s="248" t="s">
        <v>692</v>
      </c>
      <c r="D568" s="249">
        <v>345.28500429060546</v>
      </c>
      <c r="E568" s="250">
        <v>18</v>
      </c>
      <c r="F568" s="251">
        <f>(SUM(D568:D579)+E568*D579)/1000000</f>
        <v>1.0175607908551654E-2</v>
      </c>
      <c r="G568" s="229"/>
      <c r="H568" s="229"/>
    </row>
    <row r="569" spans="1:8" ht="15.6" x14ac:dyDescent="0.3">
      <c r="A569" s="247" t="s">
        <v>98</v>
      </c>
      <c r="B569" s="248">
        <v>2040</v>
      </c>
      <c r="C569" s="248" t="s">
        <v>693</v>
      </c>
      <c r="D569" s="249">
        <v>343.91265338703084</v>
      </c>
      <c r="E569" s="250">
        <v>19</v>
      </c>
      <c r="F569" s="251">
        <f>(SUM(D569:D579)+E569*D579)/1000000</f>
        <v>1.0168481559690652E-2</v>
      </c>
      <c r="G569" s="229"/>
      <c r="H569" s="229"/>
    </row>
    <row r="570" spans="1:8" ht="15.6" x14ac:dyDescent="0.3">
      <c r="A570" s="247" t="s">
        <v>98</v>
      </c>
      <c r="B570" s="248">
        <v>2041</v>
      </c>
      <c r="C570" s="248" t="s">
        <v>694</v>
      </c>
      <c r="D570" s="249">
        <v>342.78432790370312</v>
      </c>
      <c r="E570" s="250">
        <v>20</v>
      </c>
      <c r="F570" s="251">
        <f>(SUM(D570:D579)+E570*D579)/1000000</f>
        <v>1.0162727561733226E-2</v>
      </c>
      <c r="G570" s="229"/>
      <c r="H570" s="229"/>
    </row>
    <row r="571" spans="1:8" ht="15.6" x14ac:dyDescent="0.3">
      <c r="A571" s="247" t="s">
        <v>98</v>
      </c>
      <c r="B571" s="248">
        <v>2042</v>
      </c>
      <c r="C571" s="248" t="s">
        <v>695</v>
      </c>
      <c r="D571" s="249">
        <v>341.853761125299</v>
      </c>
      <c r="E571" s="250">
        <v>21</v>
      </c>
      <c r="F571" s="251">
        <f>(SUM(D571:D579)+E571*D579)/1000000</f>
        <v>1.0158101889259126E-2</v>
      </c>
      <c r="G571" s="229"/>
      <c r="H571" s="229"/>
    </row>
    <row r="572" spans="1:8" ht="15.6" x14ac:dyDescent="0.3">
      <c r="A572" s="247" t="s">
        <v>98</v>
      </c>
      <c r="B572" s="248">
        <v>2043</v>
      </c>
      <c r="C572" s="248" t="s">
        <v>696</v>
      </c>
      <c r="D572" s="249">
        <v>341.06262089956221</v>
      </c>
      <c r="E572" s="250">
        <v>22</v>
      </c>
      <c r="F572" s="251">
        <f>(SUM(D572:D579)+E572*D579)/1000000</f>
        <v>1.0154406783563431E-2</v>
      </c>
      <c r="G572" s="229"/>
      <c r="H572" s="229"/>
    </row>
    <row r="573" spans="1:8" ht="15.6" x14ac:dyDescent="0.3">
      <c r="A573" s="247" t="s">
        <v>98</v>
      </c>
      <c r="B573" s="248">
        <v>2044</v>
      </c>
      <c r="C573" s="248" t="s">
        <v>697</v>
      </c>
      <c r="D573" s="249">
        <v>340.41577646536865</v>
      </c>
      <c r="E573" s="250">
        <v>23</v>
      </c>
      <c r="F573" s="251">
        <f>(SUM(D573:D579)+E573*D579)/1000000</f>
        <v>1.0151502818093471E-2</v>
      </c>
      <c r="G573" s="229"/>
      <c r="H573" s="229"/>
    </row>
    <row r="574" spans="1:8" ht="15.6" x14ac:dyDescent="0.3">
      <c r="A574" s="247" t="s">
        <v>98</v>
      </c>
      <c r="B574" s="248">
        <v>2045</v>
      </c>
      <c r="C574" s="248" t="s">
        <v>698</v>
      </c>
      <c r="D574" s="249">
        <v>339.86109893112211</v>
      </c>
      <c r="E574" s="250">
        <v>24</v>
      </c>
      <c r="F574" s="251">
        <f>(SUM(D574:D579)+E574*D579)/1000000</f>
        <v>1.0149245697057706E-2</v>
      </c>
      <c r="G574" s="229"/>
      <c r="H574" s="229"/>
    </row>
    <row r="575" spans="1:8" ht="15.6" x14ac:dyDescent="0.3">
      <c r="A575" s="247" t="s">
        <v>98</v>
      </c>
      <c r="B575" s="248">
        <v>2046</v>
      </c>
      <c r="C575" s="248" t="s">
        <v>699</v>
      </c>
      <c r="D575" s="249">
        <v>339.38246432090006</v>
      </c>
      <c r="E575" s="250">
        <v>25</v>
      </c>
      <c r="F575" s="251">
        <f>(SUM(D575:D579)+E575*D579)/1000000</f>
        <v>1.0147543253556188E-2</v>
      </c>
      <c r="G575" s="229"/>
      <c r="H575" s="229"/>
    </row>
    <row r="576" spans="1:8" ht="15.6" x14ac:dyDescent="0.3">
      <c r="A576" s="247" t="s">
        <v>98</v>
      </c>
      <c r="B576" s="248">
        <v>2047</v>
      </c>
      <c r="C576" s="248" t="s">
        <v>700</v>
      </c>
      <c r="D576" s="249">
        <v>338.99858962470051</v>
      </c>
      <c r="E576" s="250">
        <v>26</v>
      </c>
      <c r="F576" s="251">
        <f>(SUM(D576:D579)+E576*D579)/1000000</f>
        <v>1.0146319444664891E-2</v>
      </c>
      <c r="G576" s="229"/>
      <c r="H576" s="229"/>
    </row>
    <row r="577" spans="1:8" ht="15.6" x14ac:dyDescent="0.3">
      <c r="A577" s="247" t="s">
        <v>98</v>
      </c>
      <c r="B577" s="248">
        <v>2048</v>
      </c>
      <c r="C577" s="248" t="s">
        <v>701</v>
      </c>
      <c r="D577" s="249">
        <v>338.65278054361409</v>
      </c>
      <c r="E577" s="250">
        <v>27</v>
      </c>
      <c r="F577" s="251">
        <f>(SUM(D577:D579)+E577*D579)/1000000</f>
        <v>1.0145479510469796E-2</v>
      </c>
      <c r="G577" s="229"/>
      <c r="H577" s="229"/>
    </row>
    <row r="578" spans="1:8" ht="15.6" x14ac:dyDescent="0.3">
      <c r="A578" s="247" t="s">
        <v>98</v>
      </c>
      <c r="B578" s="248">
        <v>2049</v>
      </c>
      <c r="C578" s="248" t="s">
        <v>702</v>
      </c>
      <c r="D578" s="249">
        <v>338.38437789728096</v>
      </c>
      <c r="E578" s="250">
        <v>28</v>
      </c>
      <c r="F578" s="251">
        <f>(SUM(D578:D579)+E578*D579)/1000000</f>
        <v>1.0144985385355784E-2</v>
      </c>
      <c r="G578" s="229"/>
      <c r="H578" s="229"/>
    </row>
    <row r="579" spans="1:8" ht="15.6" x14ac:dyDescent="0.3">
      <c r="A579" s="247" t="s">
        <v>98</v>
      </c>
      <c r="B579" s="248">
        <v>2050</v>
      </c>
      <c r="C579" s="248" t="s">
        <v>703</v>
      </c>
      <c r="D579" s="249">
        <v>338.15865542960353</v>
      </c>
      <c r="E579" s="250">
        <v>29</v>
      </c>
      <c r="F579" s="251">
        <f>(SUM(D579:D579)+E579*D579)/1000000</f>
        <v>1.0144759662888105E-2</v>
      </c>
      <c r="G579" s="229"/>
      <c r="H579" s="229"/>
    </row>
    <row r="580" spans="1:8" ht="15.6" x14ac:dyDescent="0.3">
      <c r="A580" s="247" t="s">
        <v>99</v>
      </c>
      <c r="B580" s="248">
        <v>2017</v>
      </c>
      <c r="C580" s="248" t="s">
        <v>704</v>
      </c>
      <c r="D580" s="249">
        <v>494.84165643594309</v>
      </c>
      <c r="E580" s="252">
        <v>0</v>
      </c>
      <c r="F580" s="251">
        <f>(SUM(D580:D609))/1000000</f>
        <v>1.1293380440919263E-2</v>
      </c>
      <c r="G580" s="229"/>
      <c r="H580" s="229"/>
    </row>
    <row r="581" spans="1:8" ht="15.6" x14ac:dyDescent="0.3">
      <c r="A581" s="247" t="s">
        <v>99</v>
      </c>
      <c r="B581" s="248">
        <v>2018</v>
      </c>
      <c r="C581" s="248" t="s">
        <v>705</v>
      </c>
      <c r="D581" s="249">
        <v>480.335203145636</v>
      </c>
      <c r="E581" s="250">
        <v>0</v>
      </c>
      <c r="F581" s="251">
        <f>(SUM(D581:D610))/1000000</f>
        <v>1.1127935188392328E-2</v>
      </c>
      <c r="G581" s="229"/>
      <c r="H581" s="229"/>
    </row>
    <row r="582" spans="1:8" ht="15.6" x14ac:dyDescent="0.3">
      <c r="A582" s="247" t="s">
        <v>99</v>
      </c>
      <c r="B582" s="248">
        <v>2019</v>
      </c>
      <c r="C582" s="248" t="s">
        <v>706</v>
      </c>
      <c r="D582" s="249">
        <v>466.74330908538337</v>
      </c>
      <c r="E582" s="250">
        <v>0</v>
      </c>
      <c r="F582" s="251">
        <f>(SUM(D582:D611))/1000000</f>
        <v>1.0976704713211508E-2</v>
      </c>
      <c r="G582" s="229"/>
      <c r="H582" s="229"/>
    </row>
    <row r="583" spans="1:8" ht="15.6" x14ac:dyDescent="0.3">
      <c r="A583" s="247" t="s">
        <v>99</v>
      </c>
      <c r="B583" s="248">
        <v>2020</v>
      </c>
      <c r="C583" s="248" t="s">
        <v>707</v>
      </c>
      <c r="D583" s="249">
        <v>452.97467108568071</v>
      </c>
      <c r="E583" s="250">
        <v>0</v>
      </c>
      <c r="F583" s="251">
        <f>(SUM(D583:D612))/1000000</f>
        <v>1.0838851185129094E-2</v>
      </c>
      <c r="G583" s="229"/>
      <c r="H583" s="229"/>
    </row>
    <row r="584" spans="1:8" ht="15.6" x14ac:dyDescent="0.3">
      <c r="A584" s="247" t="s">
        <v>99</v>
      </c>
      <c r="B584" s="248">
        <v>2021</v>
      </c>
      <c r="C584" s="248" t="s">
        <v>708</v>
      </c>
      <c r="D584" s="249">
        <v>441.06142984855995</v>
      </c>
      <c r="E584" s="250">
        <v>0</v>
      </c>
      <c r="F584" s="251">
        <f>(SUM(D584:D613))/1000000</f>
        <v>1.0714586715298119E-2</v>
      </c>
      <c r="G584" s="229"/>
      <c r="H584" s="229"/>
    </row>
    <row r="585" spans="1:8" ht="15.6" x14ac:dyDescent="0.3">
      <c r="A585" s="247" t="s">
        <v>99</v>
      </c>
      <c r="B585" s="248">
        <v>2022</v>
      </c>
      <c r="C585" s="248" t="s">
        <v>709</v>
      </c>
      <c r="D585" s="249">
        <v>429.21841761066543</v>
      </c>
      <c r="E585" s="250">
        <v>1</v>
      </c>
      <c r="F585" s="251">
        <f>(SUM(D585:D613)+E585*D613)/1000000</f>
        <v>1.0602235486704265E-2</v>
      </c>
      <c r="G585" s="229"/>
      <c r="H585" s="229"/>
    </row>
    <row r="586" spans="1:8" ht="15.6" x14ac:dyDescent="0.3">
      <c r="A586" s="247" t="s">
        <v>99</v>
      </c>
      <c r="B586" s="248">
        <v>2023</v>
      </c>
      <c r="C586" s="248" t="s">
        <v>710</v>
      </c>
      <c r="D586" s="249">
        <v>418.17676806571711</v>
      </c>
      <c r="E586" s="250">
        <v>2</v>
      </c>
      <c r="F586" s="251">
        <f>(SUM(D586:D613)+E586*D613)/1000000</f>
        <v>1.0501727270348307E-2</v>
      </c>
      <c r="G586" s="229"/>
      <c r="H586" s="229"/>
    </row>
    <row r="587" spans="1:8" ht="15.6" x14ac:dyDescent="0.3">
      <c r="A587" s="247" t="s">
        <v>99</v>
      </c>
      <c r="B587" s="248">
        <v>2024</v>
      </c>
      <c r="C587" s="248" t="s">
        <v>711</v>
      </c>
      <c r="D587" s="249">
        <v>408.43690354255671</v>
      </c>
      <c r="E587" s="250">
        <v>3</v>
      </c>
      <c r="F587" s="251">
        <f>(SUM(D587:D613)+E587*D613)/1000000</f>
        <v>1.0412260703537294E-2</v>
      </c>
      <c r="G587" s="229"/>
      <c r="H587" s="229"/>
    </row>
    <row r="588" spans="1:8" ht="15.6" x14ac:dyDescent="0.3">
      <c r="A588" s="247" t="s">
        <v>99</v>
      </c>
      <c r="B588" s="248">
        <v>2025</v>
      </c>
      <c r="C588" s="248" t="s">
        <v>712</v>
      </c>
      <c r="D588" s="249">
        <v>399.08289962160092</v>
      </c>
      <c r="E588" s="250">
        <v>4</v>
      </c>
      <c r="F588" s="251">
        <f>(SUM(D588:D613)+E588*D613)/1000000</f>
        <v>1.0332534001249444E-2</v>
      </c>
      <c r="G588" s="229"/>
      <c r="H588" s="229"/>
    </row>
    <row r="589" spans="1:8" ht="15.6" x14ac:dyDescent="0.3">
      <c r="A589" s="247" t="s">
        <v>99</v>
      </c>
      <c r="B589" s="248">
        <v>2026</v>
      </c>
      <c r="C589" s="248" t="s">
        <v>713</v>
      </c>
      <c r="D589" s="249">
        <v>391.46436346302318</v>
      </c>
      <c r="E589" s="250">
        <v>5</v>
      </c>
      <c r="F589" s="251">
        <f>(SUM(D589:D613)+E589*D613)/1000000</f>
        <v>1.0262161302882551E-2</v>
      </c>
      <c r="G589" s="229"/>
      <c r="H589" s="229"/>
    </row>
    <row r="590" spans="1:8" ht="15.6" x14ac:dyDescent="0.3">
      <c r="A590" s="247" t="s">
        <v>99</v>
      </c>
      <c r="B590" s="248">
        <v>2027</v>
      </c>
      <c r="C590" s="248" t="s">
        <v>714</v>
      </c>
      <c r="D590" s="249">
        <v>383.10370571364257</v>
      </c>
      <c r="E590" s="250">
        <v>6</v>
      </c>
      <c r="F590" s="251">
        <f>(SUM(D590:D613)+E590*D613)/1000000</f>
        <v>1.0199407140674233E-2</v>
      </c>
      <c r="G590" s="229"/>
      <c r="H590" s="229"/>
    </row>
    <row r="591" spans="1:8" ht="15.6" x14ac:dyDescent="0.3">
      <c r="A591" s="247" t="s">
        <v>99</v>
      </c>
      <c r="B591" s="248">
        <v>2028</v>
      </c>
      <c r="C591" s="248" t="s">
        <v>715</v>
      </c>
      <c r="D591" s="249">
        <v>375.66120386692751</v>
      </c>
      <c r="E591" s="250">
        <v>7</v>
      </c>
      <c r="F591" s="251">
        <f>(SUM(D591:D613)+E591*D613)/1000000</f>
        <v>1.0145013636215299E-2</v>
      </c>
      <c r="G591" s="229"/>
      <c r="H591" s="229"/>
    </row>
    <row r="592" spans="1:8" ht="15.6" x14ac:dyDescent="0.3">
      <c r="A592" s="247" t="s">
        <v>99</v>
      </c>
      <c r="B592" s="248">
        <v>2029</v>
      </c>
      <c r="C592" s="248" t="s">
        <v>716</v>
      </c>
      <c r="D592" s="249">
        <v>368.99918592080348</v>
      </c>
      <c r="E592" s="250">
        <v>8</v>
      </c>
      <c r="F592" s="251">
        <f>(SUM(D592:D613)+E592*D613)/1000000</f>
        <v>1.0098062633603076E-2</v>
      </c>
      <c r="G592" s="229"/>
      <c r="H592" s="229"/>
    </row>
    <row r="593" spans="1:8" ht="15.6" x14ac:dyDescent="0.3">
      <c r="A593" s="247" t="s">
        <v>99</v>
      </c>
      <c r="B593" s="248">
        <v>2030</v>
      </c>
      <c r="C593" s="248" t="s">
        <v>717</v>
      </c>
      <c r="D593" s="249">
        <v>363.14875074416398</v>
      </c>
      <c r="E593" s="250">
        <v>9</v>
      </c>
      <c r="F593" s="251">
        <f>(SUM(D593:D613)+E593*D613)/1000000</f>
        <v>1.005777364893698E-2</v>
      </c>
      <c r="G593" s="229"/>
      <c r="H593" s="229"/>
    </row>
    <row r="594" spans="1:8" ht="15.6" x14ac:dyDescent="0.3">
      <c r="A594" s="247" t="s">
        <v>99</v>
      </c>
      <c r="B594" s="248">
        <v>2031</v>
      </c>
      <c r="C594" s="248" t="s">
        <v>718</v>
      </c>
      <c r="D594" s="249">
        <v>357.96522868248616</v>
      </c>
      <c r="E594" s="250">
        <v>10</v>
      </c>
      <c r="F594" s="251">
        <f>(SUM(D594:D613)+E594*D613)/1000000</f>
        <v>1.0023335099447523E-2</v>
      </c>
      <c r="G594" s="229"/>
      <c r="H594" s="229"/>
    </row>
    <row r="595" spans="1:8" ht="15.6" x14ac:dyDescent="0.3">
      <c r="A595" s="247" t="s">
        <v>99</v>
      </c>
      <c r="B595" s="248">
        <v>2032</v>
      </c>
      <c r="C595" s="248" t="s">
        <v>719</v>
      </c>
      <c r="D595" s="249">
        <v>353.42725882097523</v>
      </c>
      <c r="E595" s="250">
        <v>11</v>
      </c>
      <c r="F595" s="251">
        <f>(SUM(D595:D613)+E595*D613)/1000000</f>
        <v>9.9940800720197398E-3</v>
      </c>
      <c r="G595" s="229"/>
      <c r="H595" s="229"/>
    </row>
    <row r="596" spans="1:8" ht="15.6" x14ac:dyDescent="0.3">
      <c r="A596" s="247" t="s">
        <v>99</v>
      </c>
      <c r="B596" s="248">
        <v>2033</v>
      </c>
      <c r="C596" s="248" t="s">
        <v>720</v>
      </c>
      <c r="D596" s="249">
        <v>349.45061252782148</v>
      </c>
      <c r="E596" s="250">
        <v>12</v>
      </c>
      <c r="F596" s="251">
        <f>(SUM(D596:D613)+E596*D613)/1000000</f>
        <v>9.9693630144534716E-3</v>
      </c>
      <c r="G596" s="229"/>
      <c r="H596" s="229"/>
    </row>
    <row r="597" spans="1:8" ht="15.6" x14ac:dyDescent="0.3">
      <c r="A597" s="247" t="s">
        <v>99</v>
      </c>
      <c r="B597" s="248">
        <v>2034</v>
      </c>
      <c r="C597" s="248" t="s">
        <v>721</v>
      </c>
      <c r="D597" s="249">
        <v>345.98763834174974</v>
      </c>
      <c r="E597" s="250">
        <v>13</v>
      </c>
      <c r="F597" s="251">
        <f>(SUM(D597:D613)+E597*D613)/1000000</f>
        <v>9.9486226031803571E-3</v>
      </c>
      <c r="G597" s="229"/>
      <c r="H597" s="229"/>
    </row>
    <row r="598" spans="1:8" ht="15.6" x14ac:dyDescent="0.3">
      <c r="A598" s="247" t="s">
        <v>99</v>
      </c>
      <c r="B598" s="248">
        <v>2035</v>
      </c>
      <c r="C598" s="248" t="s">
        <v>722</v>
      </c>
      <c r="D598" s="249">
        <v>343.03509835087425</v>
      </c>
      <c r="E598" s="250">
        <v>14</v>
      </c>
      <c r="F598" s="251">
        <f>(SUM(D598:D613)+E598*D613)/1000000</f>
        <v>9.9313451660933139E-3</v>
      </c>
      <c r="G598" s="229"/>
      <c r="H598" s="229"/>
    </row>
    <row r="599" spans="1:8" ht="15.6" x14ac:dyDescent="0.3">
      <c r="A599" s="247" t="s">
        <v>99</v>
      </c>
      <c r="B599" s="248">
        <v>2036</v>
      </c>
      <c r="C599" s="248" t="s">
        <v>723</v>
      </c>
      <c r="D599" s="249">
        <v>340.48253595862508</v>
      </c>
      <c r="E599" s="250">
        <v>15</v>
      </c>
      <c r="F599" s="251">
        <f>(SUM(D599:D613)+E599*D613)/1000000</f>
        <v>9.9170202689971444E-3</v>
      </c>
      <c r="G599" s="229"/>
      <c r="H599" s="229"/>
    </row>
    <row r="600" spans="1:8" ht="15.6" x14ac:dyDescent="0.3">
      <c r="A600" s="247" t="s">
        <v>99</v>
      </c>
      <c r="B600" s="248">
        <v>2037</v>
      </c>
      <c r="C600" s="248" t="s">
        <v>724</v>
      </c>
      <c r="D600" s="249">
        <v>338.32873422368476</v>
      </c>
      <c r="E600" s="250">
        <v>16</v>
      </c>
      <c r="F600" s="251">
        <f>(SUM(D600:D613)+E600*D613)/1000000</f>
        <v>9.9052479342932234E-3</v>
      </c>
      <c r="G600" s="229"/>
      <c r="H600" s="229"/>
    </row>
    <row r="601" spans="1:8" ht="15.6" x14ac:dyDescent="0.3">
      <c r="A601" s="247" t="s">
        <v>99</v>
      </c>
      <c r="B601" s="248">
        <v>2038</v>
      </c>
      <c r="C601" s="248" t="s">
        <v>725</v>
      </c>
      <c r="D601" s="249">
        <v>336.51924997446031</v>
      </c>
      <c r="E601" s="250">
        <v>17</v>
      </c>
      <c r="F601" s="251">
        <f>(SUM(D601:D613)+E601*D613)/1000000</f>
        <v>9.8956294013242459E-3</v>
      </c>
      <c r="G601" s="229"/>
      <c r="H601" s="229"/>
    </row>
    <row r="602" spans="1:8" ht="15.6" x14ac:dyDescent="0.3">
      <c r="A602" s="247" t="s">
        <v>99</v>
      </c>
      <c r="B602" s="248">
        <v>2039</v>
      </c>
      <c r="C602" s="248" t="s">
        <v>726</v>
      </c>
      <c r="D602" s="249">
        <v>334.99185331450315</v>
      </c>
      <c r="E602" s="250">
        <v>18</v>
      </c>
      <c r="F602" s="251">
        <f>(SUM(D602:D613)+E602*D613)/1000000</f>
        <v>9.8878203526044928E-3</v>
      </c>
      <c r="G602" s="229"/>
      <c r="H602" s="229"/>
    </row>
    <row r="603" spans="1:8" ht="15.6" x14ac:dyDescent="0.3">
      <c r="A603" s="247" t="s">
        <v>99</v>
      </c>
      <c r="B603" s="248">
        <v>2040</v>
      </c>
      <c r="C603" s="248" t="s">
        <v>727</v>
      </c>
      <c r="D603" s="249">
        <v>333.73619596321083</v>
      </c>
      <c r="E603" s="250">
        <v>19</v>
      </c>
      <c r="F603" s="251">
        <f>(SUM(D603:D613)+E603*D613)/1000000</f>
        <v>9.8815387005446956E-3</v>
      </c>
      <c r="G603" s="229"/>
      <c r="H603" s="229"/>
    </row>
    <row r="604" spans="1:8" ht="15.6" x14ac:dyDescent="0.3">
      <c r="A604" s="247" t="s">
        <v>99</v>
      </c>
      <c r="B604" s="248">
        <v>2041</v>
      </c>
      <c r="C604" s="248" t="s">
        <v>728</v>
      </c>
      <c r="D604" s="249">
        <v>332.71439575212122</v>
      </c>
      <c r="E604" s="250">
        <v>20</v>
      </c>
      <c r="F604" s="251">
        <f>(SUM(D604:D613)+E604*D613)/1000000</f>
        <v>9.8765127058361903E-3</v>
      </c>
      <c r="G604" s="229"/>
      <c r="H604" s="229"/>
    </row>
    <row r="605" spans="1:8" ht="15.6" x14ac:dyDescent="0.3">
      <c r="A605" s="247" t="s">
        <v>99</v>
      </c>
      <c r="B605" s="248">
        <v>2042</v>
      </c>
      <c r="C605" s="248" t="s">
        <v>729</v>
      </c>
      <c r="D605" s="249">
        <v>331.87376178448289</v>
      </c>
      <c r="E605" s="250">
        <v>21</v>
      </c>
      <c r="F605" s="251">
        <f>(SUM(D605:D613)+E605*D613)/1000000</f>
        <v>9.8725085113387755E-3</v>
      </c>
      <c r="G605" s="229"/>
      <c r="H605" s="229"/>
    </row>
    <row r="606" spans="1:8" ht="15.6" x14ac:dyDescent="0.3">
      <c r="A606" s="247" t="s">
        <v>99</v>
      </c>
      <c r="B606" s="248">
        <v>2043</v>
      </c>
      <c r="C606" s="248" t="s">
        <v>730</v>
      </c>
      <c r="D606" s="249">
        <v>331.16809995264663</v>
      </c>
      <c r="E606" s="250">
        <v>22</v>
      </c>
      <c r="F606" s="251">
        <f>(SUM(D606:D613)+E606*D613)/1000000</f>
        <v>9.8693449508089996E-3</v>
      </c>
      <c r="G606" s="229"/>
      <c r="H606" s="229"/>
    </row>
    <row r="607" spans="1:8" ht="15.6" x14ac:dyDescent="0.3">
      <c r="A607" s="247" t="s">
        <v>99</v>
      </c>
      <c r="B607" s="248">
        <v>2044</v>
      </c>
      <c r="C607" s="248" t="s">
        <v>731</v>
      </c>
      <c r="D607" s="249">
        <v>330.60405019239175</v>
      </c>
      <c r="E607" s="250">
        <v>23</v>
      </c>
      <c r="F607" s="251">
        <f>(SUM(D607:D613)+E607*D613)/1000000</f>
        <v>9.8668870521110581E-3</v>
      </c>
      <c r="G607" s="229"/>
      <c r="H607" s="229"/>
    </row>
    <row r="608" spans="1:8" ht="15.6" x14ac:dyDescent="0.3">
      <c r="A608" s="247" t="s">
        <v>99</v>
      </c>
      <c r="B608" s="248">
        <v>2045</v>
      </c>
      <c r="C608" s="248" t="s">
        <v>732</v>
      </c>
      <c r="D608" s="249">
        <v>330.12865084351557</v>
      </c>
      <c r="E608" s="250">
        <v>24</v>
      </c>
      <c r="F608" s="251">
        <f>(SUM(D608:D613)+E608*D613)/1000000</f>
        <v>9.8649932031733712E-3</v>
      </c>
      <c r="G608" s="229"/>
      <c r="H608" s="229"/>
    </row>
    <row r="609" spans="1:8" ht="15.6" x14ac:dyDescent="0.3">
      <c r="A609" s="247" t="s">
        <v>99</v>
      </c>
      <c r="B609" s="248">
        <v>2046</v>
      </c>
      <c r="C609" s="248" t="s">
        <v>733</v>
      </c>
      <c r="D609" s="249">
        <v>329.71860808541078</v>
      </c>
      <c r="E609" s="250">
        <v>25</v>
      </c>
      <c r="F609" s="251">
        <f>(SUM(D609:D613)+E609*D613)/1000000</f>
        <v>9.8635747535845628E-3</v>
      </c>
      <c r="G609" s="229"/>
      <c r="H609" s="229"/>
    </row>
    <row r="610" spans="1:8" ht="15.6" x14ac:dyDescent="0.3">
      <c r="A610" s="247" t="s">
        <v>99</v>
      </c>
      <c r="B610" s="248">
        <v>2047</v>
      </c>
      <c r="C610" s="248" t="s">
        <v>734</v>
      </c>
      <c r="D610" s="249">
        <v>329.39640390900757</v>
      </c>
      <c r="E610" s="250">
        <v>26</v>
      </c>
      <c r="F610" s="251">
        <f>(SUM(D610:D613)+E610*D613)/1000000</f>
        <v>9.862566346753858E-3</v>
      </c>
      <c r="G610" s="229"/>
      <c r="H610" s="229"/>
    </row>
    <row r="611" spans="1:8" ht="15.6" x14ac:dyDescent="0.3">
      <c r="A611" s="247" t="s">
        <v>99</v>
      </c>
      <c r="B611" s="248">
        <v>2048</v>
      </c>
      <c r="C611" s="248" t="s">
        <v>735</v>
      </c>
      <c r="D611" s="249">
        <v>329.10472796481366</v>
      </c>
      <c r="E611" s="250">
        <v>27</v>
      </c>
      <c r="F611" s="251">
        <f>(SUM(D611:D613)+E611*D613)/1000000</f>
        <v>9.8618801440995569E-3</v>
      </c>
      <c r="G611" s="229"/>
      <c r="H611" s="229"/>
    </row>
    <row r="612" spans="1:8" ht="15.6" x14ac:dyDescent="0.3">
      <c r="A612" s="247" t="s">
        <v>99</v>
      </c>
      <c r="B612" s="248">
        <v>2049</v>
      </c>
      <c r="C612" s="248" t="s">
        <v>736</v>
      </c>
      <c r="D612" s="249">
        <v>328.88978100297277</v>
      </c>
      <c r="E612" s="250">
        <v>28</v>
      </c>
      <c r="F612" s="251">
        <f>(SUM(D612:D613)+E612*D613)/1000000</f>
        <v>9.86148561738945E-3</v>
      </c>
      <c r="G612" s="229"/>
      <c r="H612" s="229"/>
    </row>
    <row r="613" spans="1:8" ht="15.6" x14ac:dyDescent="0.3">
      <c r="A613" s="247" t="s">
        <v>99</v>
      </c>
      <c r="B613" s="248">
        <v>2050</v>
      </c>
      <c r="C613" s="248" t="s">
        <v>737</v>
      </c>
      <c r="D613" s="249">
        <v>328.71020125470608</v>
      </c>
      <c r="E613" s="250">
        <v>29</v>
      </c>
      <c r="F613" s="251">
        <f>(SUM(D613:D613)+E613*D613)/1000000</f>
        <v>9.8613060376411821E-3</v>
      </c>
      <c r="G613" s="229"/>
      <c r="H613" s="229"/>
    </row>
    <row r="614" spans="1:8" ht="15.6" x14ac:dyDescent="0.3">
      <c r="A614" s="247" t="s">
        <v>2167</v>
      </c>
      <c r="B614" s="248">
        <v>2017</v>
      </c>
      <c r="C614" s="248" t="s">
        <v>2540</v>
      </c>
      <c r="D614" s="249">
        <v>518.56838061808776</v>
      </c>
      <c r="E614" s="252">
        <v>0</v>
      </c>
      <c r="F614" s="251">
        <f>(SUM(D614:D643))/1000000</f>
        <v>1.1790347357626286E-2</v>
      </c>
      <c r="G614" s="229"/>
      <c r="H614" s="229"/>
    </row>
    <row r="615" spans="1:8" ht="15.6" x14ac:dyDescent="0.3">
      <c r="A615" s="247" t="s">
        <v>2167</v>
      </c>
      <c r="B615" s="248">
        <v>2018</v>
      </c>
      <c r="C615" s="248" t="s">
        <v>2541</v>
      </c>
      <c r="D615" s="249">
        <v>506.46219495482342</v>
      </c>
      <c r="E615" s="250">
        <v>0</v>
      </c>
      <c r="F615" s="251">
        <f>(SUM(D615:D644))/1000000</f>
        <v>1.1602051235741252E-2</v>
      </c>
      <c r="G615" s="229"/>
      <c r="H615" s="229"/>
    </row>
    <row r="616" spans="1:8" ht="15.6" x14ac:dyDescent="0.3">
      <c r="A616" s="247" t="s">
        <v>2167</v>
      </c>
      <c r="B616" s="248">
        <v>2019</v>
      </c>
      <c r="C616" s="248" t="s">
        <v>2542</v>
      </c>
      <c r="D616" s="249">
        <v>493.69629331683552</v>
      </c>
      <c r="E616" s="250">
        <v>0</v>
      </c>
      <c r="F616" s="251">
        <f>(SUM(D616:D645))/1000000</f>
        <v>1.1424995505988626E-2</v>
      </c>
      <c r="G616" s="229"/>
      <c r="H616" s="229"/>
    </row>
    <row r="617" spans="1:8" ht="15.6" x14ac:dyDescent="0.3">
      <c r="A617" s="247" t="s">
        <v>2167</v>
      </c>
      <c r="B617" s="248">
        <v>2020</v>
      </c>
      <c r="C617" s="248" t="s">
        <v>2543</v>
      </c>
      <c r="D617" s="249">
        <v>480.50183717686878</v>
      </c>
      <c r="E617" s="250">
        <v>0</v>
      </c>
      <c r="F617" s="251">
        <f>(SUM(D617:D646))/1000000</f>
        <v>1.1259983643639553E-2</v>
      </c>
      <c r="G617" s="229"/>
      <c r="H617" s="229"/>
    </row>
    <row r="618" spans="1:8" ht="15.6" x14ac:dyDescent="0.3">
      <c r="A618" s="247" t="s">
        <v>2167</v>
      </c>
      <c r="B618" s="248">
        <v>2021</v>
      </c>
      <c r="C618" s="248" t="s">
        <v>2544</v>
      </c>
      <c r="D618" s="249">
        <v>467.87700010251245</v>
      </c>
      <c r="E618" s="250">
        <v>0</v>
      </c>
      <c r="F618" s="251">
        <f>(SUM(D618:D647))/1000000</f>
        <v>1.1107550371115323E-2</v>
      </c>
      <c r="G618" s="229"/>
      <c r="H618" s="229"/>
    </row>
    <row r="619" spans="1:8" ht="15.6" x14ac:dyDescent="0.3">
      <c r="A619" s="247" t="s">
        <v>2167</v>
      </c>
      <c r="B619" s="248">
        <v>2022</v>
      </c>
      <c r="C619" s="248" t="s">
        <v>2545</v>
      </c>
      <c r="D619" s="249">
        <v>456.00658030290236</v>
      </c>
      <c r="E619" s="250">
        <v>1</v>
      </c>
      <c r="F619" s="251">
        <f>(SUM(D619:D647)+E619*D647)/1000000</f>
        <v>1.0967741935665448E-2</v>
      </c>
      <c r="G619" s="229"/>
      <c r="H619" s="229"/>
    </row>
    <row r="620" spans="1:8" ht="15.6" x14ac:dyDescent="0.3">
      <c r="A620" s="247" t="s">
        <v>2167</v>
      </c>
      <c r="B620" s="248">
        <v>2023</v>
      </c>
      <c r="C620" s="248" t="s">
        <v>2546</v>
      </c>
      <c r="D620" s="249">
        <v>444.84701792095984</v>
      </c>
      <c r="E620" s="250">
        <v>2</v>
      </c>
      <c r="F620" s="251">
        <f>(SUM(D620:D647)+E620*D647)/1000000</f>
        <v>1.0839803920015182E-2</v>
      </c>
      <c r="G620" s="229"/>
      <c r="H620" s="229"/>
    </row>
    <row r="621" spans="1:8" ht="15.6" x14ac:dyDescent="0.3">
      <c r="A621" s="247" t="s">
        <v>2167</v>
      </c>
      <c r="B621" s="248">
        <v>2024</v>
      </c>
      <c r="C621" s="248" t="s">
        <v>2547</v>
      </c>
      <c r="D621" s="249">
        <v>434.4190251029724</v>
      </c>
      <c r="E621" s="250">
        <v>3</v>
      </c>
      <c r="F621" s="251">
        <f>(SUM(D621:D647)+E621*D647)/1000000</f>
        <v>1.0723025466746862E-2</v>
      </c>
      <c r="G621" s="229"/>
      <c r="H621" s="229"/>
    </row>
    <row r="622" spans="1:8" ht="15.6" x14ac:dyDescent="0.3">
      <c r="A622" s="247" t="s">
        <v>2167</v>
      </c>
      <c r="B622" s="248">
        <v>2025</v>
      </c>
      <c r="C622" s="248" t="s">
        <v>2548</v>
      </c>
      <c r="D622" s="249">
        <v>424.90105960599516</v>
      </c>
      <c r="E622" s="250">
        <v>4</v>
      </c>
      <c r="F622" s="251">
        <f>(SUM(D622:D647)+E622*D647)/1000000</f>
        <v>1.0616675006296525E-2</v>
      </c>
      <c r="G622" s="229"/>
      <c r="H622" s="229"/>
    </row>
    <row r="623" spans="1:8" ht="15.6" x14ac:dyDescent="0.3">
      <c r="A623" s="247" t="s">
        <v>2167</v>
      </c>
      <c r="B623" s="248">
        <v>2026</v>
      </c>
      <c r="C623" s="248" t="s">
        <v>2549</v>
      </c>
      <c r="D623" s="249">
        <v>415.4005800371686</v>
      </c>
      <c r="E623" s="250">
        <v>5</v>
      </c>
      <c r="F623" s="251">
        <f>(SUM(D623:D647)+E623*D647)/1000000</f>
        <v>1.0519842511343167E-2</v>
      </c>
      <c r="G623" s="229"/>
      <c r="H623" s="229"/>
    </row>
    <row r="624" spans="1:8" ht="15.6" x14ac:dyDescent="0.3">
      <c r="A624" s="247" t="s">
        <v>2167</v>
      </c>
      <c r="B624" s="248">
        <v>2027</v>
      </c>
      <c r="C624" s="248" t="s">
        <v>2550</v>
      </c>
      <c r="D624" s="249">
        <v>406.35388946959944</v>
      </c>
      <c r="E624" s="250">
        <v>6</v>
      </c>
      <c r="F624" s="251">
        <f>(SUM(D624:D647)+E624*D647)/1000000</f>
        <v>1.0432510495958638E-2</v>
      </c>
      <c r="G624" s="229"/>
      <c r="H624" s="229"/>
    </row>
    <row r="625" spans="1:8" ht="15.6" x14ac:dyDescent="0.3">
      <c r="A625" s="247" t="s">
        <v>2167</v>
      </c>
      <c r="B625" s="248">
        <v>2028</v>
      </c>
      <c r="C625" s="248" t="s">
        <v>2551</v>
      </c>
      <c r="D625" s="249">
        <v>398.0100888112313</v>
      </c>
      <c r="E625" s="250">
        <v>7</v>
      </c>
      <c r="F625" s="251">
        <f>(SUM(D625:D647)+E625*D647)/1000000</f>
        <v>1.0354225171141674E-2</v>
      </c>
      <c r="G625" s="229"/>
      <c r="H625" s="229"/>
    </row>
    <row r="626" spans="1:8" ht="15.6" x14ac:dyDescent="0.3">
      <c r="A626" s="247" t="s">
        <v>2167</v>
      </c>
      <c r="B626" s="248">
        <v>2029</v>
      </c>
      <c r="C626" s="248" t="s">
        <v>2552</v>
      </c>
      <c r="D626" s="249">
        <v>390.25877914134441</v>
      </c>
      <c r="E626" s="250">
        <v>8</v>
      </c>
      <c r="F626" s="251">
        <f>(SUM(D626:D647)+E626*D647)/1000000</f>
        <v>1.028428364698308E-2</v>
      </c>
      <c r="G626" s="229"/>
      <c r="H626" s="229"/>
    </row>
    <row r="627" spans="1:8" ht="15.6" x14ac:dyDescent="0.3">
      <c r="A627" s="247" t="s">
        <v>2167</v>
      </c>
      <c r="B627" s="248">
        <v>2030</v>
      </c>
      <c r="C627" s="248" t="s">
        <v>2553</v>
      </c>
      <c r="D627" s="249">
        <v>383.19910162759692</v>
      </c>
      <c r="E627" s="250">
        <v>9</v>
      </c>
      <c r="F627" s="251">
        <f>(SUM(D627:D647)+E627*D647)/1000000</f>
        <v>1.0222093432494372E-2</v>
      </c>
      <c r="G627" s="229"/>
      <c r="H627" s="229"/>
    </row>
    <row r="628" spans="1:8" ht="15.6" x14ac:dyDescent="0.3">
      <c r="A628" s="247" t="s">
        <v>2167</v>
      </c>
      <c r="B628" s="248">
        <v>2031</v>
      </c>
      <c r="C628" s="248" t="s">
        <v>2554</v>
      </c>
      <c r="D628" s="249">
        <v>376.71490563944104</v>
      </c>
      <c r="E628" s="250">
        <v>10</v>
      </c>
      <c r="F628" s="251">
        <f>(SUM(D628:D647)+E628*D647)/1000000</f>
        <v>1.0166962895519412E-2</v>
      </c>
      <c r="G628" s="229"/>
      <c r="H628" s="229"/>
    </row>
    <row r="629" spans="1:8" ht="15.6" x14ac:dyDescent="0.3">
      <c r="A629" s="247" t="s">
        <v>2167</v>
      </c>
      <c r="B629" s="248">
        <v>2032</v>
      </c>
      <c r="C629" s="248" t="s">
        <v>2555</v>
      </c>
      <c r="D629" s="249">
        <v>370.85273642679556</v>
      </c>
      <c r="E629" s="250">
        <v>11</v>
      </c>
      <c r="F629" s="251">
        <f>(SUM(D629:D647)+E629*D647)/1000000</f>
        <v>1.0118316554532608E-2</v>
      </c>
      <c r="G629" s="229"/>
      <c r="H629" s="229"/>
    </row>
    <row r="630" spans="1:8" ht="15.6" x14ac:dyDescent="0.3">
      <c r="A630" s="247" t="s">
        <v>2167</v>
      </c>
      <c r="B630" s="248">
        <v>2033</v>
      </c>
      <c r="C630" s="248" t="s">
        <v>2556</v>
      </c>
      <c r="D630" s="249">
        <v>365.54322045702679</v>
      </c>
      <c r="E630" s="250">
        <v>12</v>
      </c>
      <c r="F630" s="251">
        <f>(SUM(D630:D647)+E630*D647)/1000000</f>
        <v>1.0075532382758452E-2</v>
      </c>
      <c r="G630" s="229"/>
      <c r="H630" s="229"/>
    </row>
    <row r="631" spans="1:8" ht="15.6" x14ac:dyDescent="0.3">
      <c r="A631" s="247" t="s">
        <v>2167</v>
      </c>
      <c r="B631" s="248">
        <v>2034</v>
      </c>
      <c r="C631" s="248" t="s">
        <v>2557</v>
      </c>
      <c r="D631" s="249">
        <v>360.72757146183903</v>
      </c>
      <c r="E631" s="250">
        <v>13</v>
      </c>
      <c r="F631" s="251">
        <f>(SUM(D631:D647)+E631*D647)/1000000</f>
        <v>1.0038057726954061E-2</v>
      </c>
      <c r="G631" s="229"/>
      <c r="H631" s="229"/>
    </row>
    <row r="632" spans="1:8" ht="15.6" x14ac:dyDescent="0.3">
      <c r="A632" s="247" t="s">
        <v>2167</v>
      </c>
      <c r="B632" s="248">
        <v>2035</v>
      </c>
      <c r="C632" s="248" t="s">
        <v>2558</v>
      </c>
      <c r="D632" s="249">
        <v>356.41621045638641</v>
      </c>
      <c r="E632" s="250">
        <v>14</v>
      </c>
      <c r="F632" s="251">
        <f>(SUM(D632:D647)+E632*D647)/1000000</f>
        <v>1.0005398720144857E-2</v>
      </c>
      <c r="G632" s="229"/>
      <c r="H632" s="229"/>
    </row>
    <row r="633" spans="1:8" ht="15.6" x14ac:dyDescent="0.3">
      <c r="A633" s="247" t="s">
        <v>2167</v>
      </c>
      <c r="B633" s="248">
        <v>2036</v>
      </c>
      <c r="C633" s="248" t="s">
        <v>2559</v>
      </c>
      <c r="D633" s="249">
        <v>352.52221394083926</v>
      </c>
      <c r="E633" s="250">
        <v>15</v>
      </c>
      <c r="F633" s="251">
        <f>(SUM(D633:D647)+E633*D647)/1000000</f>
        <v>9.9770510743411103E-3</v>
      </c>
      <c r="G633" s="229"/>
      <c r="H633" s="229"/>
    </row>
    <row r="634" spans="1:8" ht="15.6" x14ac:dyDescent="0.3">
      <c r="A634" s="247" t="s">
        <v>2167</v>
      </c>
      <c r="B634" s="248">
        <v>2037</v>
      </c>
      <c r="C634" s="248" t="s">
        <v>2560</v>
      </c>
      <c r="D634" s="249">
        <v>349.05840156012817</v>
      </c>
      <c r="E634" s="250">
        <v>16</v>
      </c>
      <c r="F634" s="251">
        <f>(SUM(D634:D647)+E634*D647)/1000000</f>
        <v>9.9525974250529066E-3</v>
      </c>
      <c r="G634" s="229"/>
      <c r="H634" s="229"/>
    </row>
    <row r="635" spans="1:8" ht="15.6" x14ac:dyDescent="0.3">
      <c r="A635" s="247" t="s">
        <v>2167</v>
      </c>
      <c r="B635" s="248">
        <v>2038</v>
      </c>
      <c r="C635" s="248" t="s">
        <v>2561</v>
      </c>
      <c r="D635" s="249">
        <v>345.99511730103819</v>
      </c>
      <c r="E635" s="250">
        <v>17</v>
      </c>
      <c r="F635" s="251">
        <f>(SUM(D635:D647)+E635*D647)/1000000</f>
        <v>9.9316075881454163E-3</v>
      </c>
      <c r="G635" s="229"/>
      <c r="H635" s="229"/>
    </row>
    <row r="636" spans="1:8" ht="15.6" x14ac:dyDescent="0.3">
      <c r="A636" s="247" t="s">
        <v>2167</v>
      </c>
      <c r="B636" s="248">
        <v>2039</v>
      </c>
      <c r="C636" s="248" t="s">
        <v>2562</v>
      </c>
      <c r="D636" s="249">
        <v>343.24319474554886</v>
      </c>
      <c r="E636" s="250">
        <v>18</v>
      </c>
      <c r="F636" s="251">
        <f>(SUM(D636:D647)+E636*D647)/1000000</f>
        <v>9.9136810354970156E-3</v>
      </c>
      <c r="G636" s="229"/>
      <c r="H636" s="229"/>
    </row>
    <row r="637" spans="1:8" ht="15.6" x14ac:dyDescent="0.3">
      <c r="A637" s="247" t="s">
        <v>2167</v>
      </c>
      <c r="B637" s="248">
        <v>2040</v>
      </c>
      <c r="C637" s="248" t="s">
        <v>2563</v>
      </c>
      <c r="D637" s="249">
        <v>340.804009568026</v>
      </c>
      <c r="E637" s="250">
        <v>19</v>
      </c>
      <c r="F637" s="251">
        <f>(SUM(D637:D647)+E637*D647)/1000000</f>
        <v>9.8985064054041023E-3</v>
      </c>
      <c r="G637" s="229"/>
      <c r="H637" s="229"/>
    </row>
    <row r="638" spans="1:8" ht="15.6" x14ac:dyDescent="0.3">
      <c r="A638" s="247" t="s">
        <v>2167</v>
      </c>
      <c r="B638" s="248">
        <v>2041</v>
      </c>
      <c r="C638" s="248" t="s">
        <v>2564</v>
      </c>
      <c r="D638" s="249">
        <v>338.68605499829209</v>
      </c>
      <c r="E638" s="250">
        <v>20</v>
      </c>
      <c r="F638" s="251">
        <f>(SUM(D638:D647)+E638*D647)/1000000</f>
        <v>9.8857709604887149E-3</v>
      </c>
      <c r="G638" s="229"/>
      <c r="H638" s="229"/>
    </row>
    <row r="639" spans="1:8" ht="15.6" x14ac:dyDescent="0.3">
      <c r="A639" s="247" t="s">
        <v>2167</v>
      </c>
      <c r="B639" s="248">
        <v>2042</v>
      </c>
      <c r="C639" s="248" t="s">
        <v>2565</v>
      </c>
      <c r="D639" s="249">
        <v>336.81066296457561</v>
      </c>
      <c r="E639" s="250">
        <v>21</v>
      </c>
      <c r="F639" s="251">
        <f>(SUM(D639:D647)+E639*D647)/1000000</f>
        <v>9.8751534701430593E-3</v>
      </c>
      <c r="G639" s="229"/>
      <c r="H639" s="229"/>
    </row>
    <row r="640" spans="1:8" ht="15.6" x14ac:dyDescent="0.3">
      <c r="A640" s="247" t="s">
        <v>2167</v>
      </c>
      <c r="B640" s="248">
        <v>2043</v>
      </c>
      <c r="C640" s="248" t="s">
        <v>2566</v>
      </c>
      <c r="D640" s="249">
        <v>335.14832323154184</v>
      </c>
      <c r="E640" s="250">
        <v>22</v>
      </c>
      <c r="F640" s="251">
        <f>(SUM(D640:D647)+E640*D647)/1000000</f>
        <v>9.8664113718311217E-3</v>
      </c>
      <c r="G640" s="229"/>
      <c r="H640" s="229"/>
    </row>
    <row r="641" spans="1:8" ht="15.6" x14ac:dyDescent="0.3">
      <c r="A641" s="247" t="s">
        <v>2167</v>
      </c>
      <c r="B641" s="248">
        <v>2044</v>
      </c>
      <c r="C641" s="248" t="s">
        <v>2567</v>
      </c>
      <c r="D641" s="249">
        <v>333.69351969036643</v>
      </c>
      <c r="E641" s="250">
        <v>23</v>
      </c>
      <c r="F641" s="251">
        <f>(SUM(D641:D647)+E641*D647)/1000000</f>
        <v>9.8593316132522153E-3</v>
      </c>
      <c r="G641" s="229"/>
      <c r="H641" s="229"/>
    </row>
    <row r="642" spans="1:8" ht="15.6" x14ac:dyDescent="0.3">
      <c r="A642" s="247" t="s">
        <v>2167</v>
      </c>
      <c r="B642" s="248">
        <v>2045</v>
      </c>
      <c r="C642" s="248" t="s">
        <v>2568</v>
      </c>
      <c r="D642" s="249">
        <v>332.38904271704888</v>
      </c>
      <c r="E642" s="250">
        <v>24</v>
      </c>
      <c r="F642" s="251">
        <f>(SUM(D642:D647)+E642*D647)/1000000</f>
        <v>9.8537066582144884E-3</v>
      </c>
      <c r="G642" s="229"/>
      <c r="H642" s="229"/>
    </row>
    <row r="643" spans="1:8" ht="15.6" x14ac:dyDescent="0.3">
      <c r="A643" s="247" t="s">
        <v>2167</v>
      </c>
      <c r="B643" s="248">
        <v>2046</v>
      </c>
      <c r="C643" s="248" t="s">
        <v>2569</v>
      </c>
      <c r="D643" s="249">
        <v>331.24034427849324</v>
      </c>
      <c r="E643" s="250">
        <v>25</v>
      </c>
      <c r="F643" s="251">
        <f>(SUM(D643:D647)+E643*D647)/1000000</f>
        <v>9.8493861801500753E-3</v>
      </c>
      <c r="G643" s="229"/>
      <c r="H643" s="229"/>
    </row>
    <row r="644" spans="1:8" ht="15.6" x14ac:dyDescent="0.3">
      <c r="A644" s="247" t="s">
        <v>2167</v>
      </c>
      <c r="B644" s="248">
        <v>2047</v>
      </c>
      <c r="C644" s="248" t="s">
        <v>2570</v>
      </c>
      <c r="D644" s="249">
        <v>330.27225873305576</v>
      </c>
      <c r="E644" s="250">
        <v>26</v>
      </c>
      <c r="F644" s="251">
        <f>(SUM(D644:D647)+E644*D647)/1000000</f>
        <v>9.8462144005242204E-3</v>
      </c>
      <c r="G644" s="229"/>
      <c r="H644" s="229"/>
    </row>
    <row r="645" spans="1:8" ht="15.6" x14ac:dyDescent="0.3">
      <c r="A645" s="247" t="s">
        <v>2167</v>
      </c>
      <c r="B645" s="248">
        <v>2048</v>
      </c>
      <c r="C645" s="248" t="s">
        <v>2571</v>
      </c>
      <c r="D645" s="249">
        <v>329.40646520219491</v>
      </c>
      <c r="E645" s="250">
        <v>27</v>
      </c>
      <c r="F645" s="251">
        <f>(SUM(D645:D647)+E645*D647)/1000000</f>
        <v>9.8440107064438013E-3</v>
      </c>
      <c r="G645" s="229"/>
      <c r="H645" s="229"/>
    </row>
    <row r="646" spans="1:8" ht="15.6" x14ac:dyDescent="0.3">
      <c r="A646" s="247" t="s">
        <v>2167</v>
      </c>
      <c r="B646" s="248">
        <v>2049</v>
      </c>
      <c r="C646" s="248" t="s">
        <v>2572</v>
      </c>
      <c r="D646" s="249">
        <v>328.68443096776434</v>
      </c>
      <c r="E646" s="250">
        <v>28</v>
      </c>
      <c r="F646" s="251">
        <f>(SUM(D646:D647)+E646*D647)/1000000</f>
        <v>9.8426728058942439E-3</v>
      </c>
      <c r="G646" s="229"/>
      <c r="H646" s="229"/>
    </row>
    <row r="647" spans="1:8" ht="15.6" x14ac:dyDescent="0.3">
      <c r="A647" s="247" t="s">
        <v>2167</v>
      </c>
      <c r="B647" s="248">
        <v>2050</v>
      </c>
      <c r="C647" s="248" t="s">
        <v>2573</v>
      </c>
      <c r="D647" s="249">
        <v>328.06856465263724</v>
      </c>
      <c r="E647" s="250">
        <v>29</v>
      </c>
      <c r="F647" s="251">
        <f>(SUM(D647:D647)+E647*D647)/1000000</f>
        <v>9.8420569395791177E-3</v>
      </c>
      <c r="G647" s="229"/>
      <c r="H647" s="229"/>
    </row>
    <row r="648" spans="1:8" ht="15.6" x14ac:dyDescent="0.3">
      <c r="A648" s="247" t="s">
        <v>2168</v>
      </c>
      <c r="B648" s="248">
        <v>2017</v>
      </c>
      <c r="C648" s="248" t="s">
        <v>2576</v>
      </c>
      <c r="D648" s="249">
        <v>537.10417359994415</v>
      </c>
      <c r="E648" s="252">
        <v>0</v>
      </c>
      <c r="F648" s="251">
        <f>(SUM(D648:D677))/1000000</f>
        <v>1.1756324197424456E-2</v>
      </c>
      <c r="G648" s="229"/>
      <c r="H648" s="229"/>
    </row>
    <row r="649" spans="1:8" ht="15.6" x14ac:dyDescent="0.3">
      <c r="A649" s="247" t="s">
        <v>2168</v>
      </c>
      <c r="B649" s="248">
        <v>2018</v>
      </c>
      <c r="C649" s="248" t="s">
        <v>2577</v>
      </c>
      <c r="D649" s="249">
        <v>522.79936844872452</v>
      </c>
      <c r="E649" s="250">
        <v>0</v>
      </c>
      <c r="F649" s="251">
        <f>(SUM(D649:D678))/1000000</f>
        <v>1.1545091764925393E-2</v>
      </c>
      <c r="G649" s="229"/>
      <c r="H649" s="229"/>
    </row>
    <row r="650" spans="1:8" ht="15.6" x14ac:dyDescent="0.3">
      <c r="A650" s="247" t="s">
        <v>2168</v>
      </c>
      <c r="B650" s="248">
        <v>2019</v>
      </c>
      <c r="C650" s="248" t="s">
        <v>2578</v>
      </c>
      <c r="D650" s="249">
        <v>507.67965614617236</v>
      </c>
      <c r="E650" s="250">
        <v>0</v>
      </c>
      <c r="F650" s="251">
        <f>(SUM(D650:D679))/1000000</f>
        <v>1.1347466342541202E-2</v>
      </c>
      <c r="G650" s="229"/>
      <c r="H650" s="229"/>
    </row>
    <row r="651" spans="1:8" ht="15.6" x14ac:dyDescent="0.3">
      <c r="A651" s="247" t="s">
        <v>2168</v>
      </c>
      <c r="B651" s="248">
        <v>2020</v>
      </c>
      <c r="C651" s="248" t="s">
        <v>2579</v>
      </c>
      <c r="D651" s="249">
        <v>492.02007076324446</v>
      </c>
      <c r="E651" s="250">
        <v>0</v>
      </c>
      <c r="F651" s="251">
        <f>(SUM(D651:D680))/1000000</f>
        <v>1.1164387878404134E-2</v>
      </c>
      <c r="G651" s="229"/>
      <c r="H651" s="229"/>
    </row>
    <row r="652" spans="1:8" ht="15.6" x14ac:dyDescent="0.3">
      <c r="A652" s="247" t="s">
        <v>2168</v>
      </c>
      <c r="B652" s="248">
        <v>2021</v>
      </c>
      <c r="C652" s="248" t="s">
        <v>2580</v>
      </c>
      <c r="D652" s="249">
        <v>476.99348505643269</v>
      </c>
      <c r="E652" s="250">
        <v>0</v>
      </c>
      <c r="F652" s="251">
        <f>(SUM(D652:D681))/1000000</f>
        <v>1.0996468176263834E-2</v>
      </c>
      <c r="G652" s="229"/>
      <c r="H652" s="229"/>
    </row>
    <row r="653" spans="1:8" ht="15.6" x14ac:dyDescent="0.3">
      <c r="A653" s="247" t="s">
        <v>2168</v>
      </c>
      <c r="B653" s="248">
        <v>2022</v>
      </c>
      <c r="C653" s="248" t="s">
        <v>2581</v>
      </c>
      <c r="D653" s="249">
        <v>462.84473164653235</v>
      </c>
      <c r="E653" s="250">
        <v>1</v>
      </c>
      <c r="F653" s="251">
        <f>(SUM(D653:D681)+E653*D681)/1000000</f>
        <v>1.0843575059830345E-2</v>
      </c>
      <c r="G653" s="229"/>
      <c r="H653" s="229"/>
    </row>
    <row r="654" spans="1:8" ht="15.6" x14ac:dyDescent="0.3">
      <c r="A654" s="247" t="s">
        <v>2168</v>
      </c>
      <c r="B654" s="248">
        <v>2023</v>
      </c>
      <c r="C654" s="248" t="s">
        <v>2582</v>
      </c>
      <c r="D654" s="249">
        <v>449.47758578634586</v>
      </c>
      <c r="E654" s="250">
        <v>2</v>
      </c>
      <c r="F654" s="251">
        <f>(SUM(D654:D681)+E654*D681)/1000000</f>
        <v>1.0704830696806758E-2</v>
      </c>
      <c r="G654" s="229"/>
      <c r="H654" s="229"/>
    </row>
    <row r="655" spans="1:8" ht="15.6" x14ac:dyDescent="0.3">
      <c r="A655" s="247" t="s">
        <v>2168</v>
      </c>
      <c r="B655" s="248">
        <v>2024</v>
      </c>
      <c r="C655" s="248" t="s">
        <v>2583</v>
      </c>
      <c r="D655" s="249">
        <v>436.94962437142152</v>
      </c>
      <c r="E655" s="250">
        <v>3</v>
      </c>
      <c r="F655" s="251">
        <f>(SUM(D655:D681)+E655*D681)/1000000</f>
        <v>1.0579453479643359E-2</v>
      </c>
      <c r="G655" s="229"/>
      <c r="H655" s="229"/>
    </row>
    <row r="656" spans="1:8" ht="15.6" x14ac:dyDescent="0.3">
      <c r="A656" s="247" t="s">
        <v>2168</v>
      </c>
      <c r="B656" s="248">
        <v>2025</v>
      </c>
      <c r="C656" s="248" t="s">
        <v>2584</v>
      </c>
      <c r="D656" s="249">
        <v>425.4682251961047</v>
      </c>
      <c r="E656" s="250">
        <v>4</v>
      </c>
      <c r="F656" s="251">
        <f>(SUM(D656:D681)+E656*D681)/1000000</f>
        <v>1.0466604223894884E-2</v>
      </c>
      <c r="G656" s="229"/>
      <c r="H656" s="229"/>
    </row>
    <row r="657" spans="1:8" ht="15.6" x14ac:dyDescent="0.3">
      <c r="A657" s="247" t="s">
        <v>2168</v>
      </c>
      <c r="B657" s="248">
        <v>2026</v>
      </c>
      <c r="C657" s="248" t="s">
        <v>2585</v>
      </c>
      <c r="D657" s="249">
        <v>414.23260624311268</v>
      </c>
      <c r="E657" s="250">
        <v>5</v>
      </c>
      <c r="F657" s="251">
        <f>(SUM(D657:D681)+E657*D681)/1000000</f>
        <v>1.0365236367321725E-2</v>
      </c>
      <c r="G657" s="229"/>
      <c r="H657" s="229"/>
    </row>
    <row r="658" spans="1:8" ht="15.6" x14ac:dyDescent="0.3">
      <c r="A658" s="247" t="s">
        <v>2168</v>
      </c>
      <c r="B658" s="248">
        <v>2027</v>
      </c>
      <c r="C658" s="248" t="s">
        <v>2586</v>
      </c>
      <c r="D658" s="249">
        <v>403.69630013342555</v>
      </c>
      <c r="E658" s="250">
        <v>6</v>
      </c>
      <c r="F658" s="251">
        <f>(SUM(D658:D681)+E658*D681)/1000000</f>
        <v>1.0275104129701559E-2</v>
      </c>
      <c r="G658" s="229"/>
      <c r="H658" s="229"/>
    </row>
    <row r="659" spans="1:8" ht="15.6" x14ac:dyDescent="0.3">
      <c r="A659" s="247" t="s">
        <v>2168</v>
      </c>
      <c r="B659" s="248">
        <v>2028</v>
      </c>
      <c r="C659" s="248" t="s">
        <v>2587</v>
      </c>
      <c r="D659" s="249">
        <v>394.08436666775589</v>
      </c>
      <c r="E659" s="250">
        <v>7</v>
      </c>
      <c r="F659" s="251">
        <f>(SUM(D659:D681)+E659*D681)/1000000</f>
        <v>1.0195508198191077E-2</v>
      </c>
      <c r="G659" s="229"/>
      <c r="H659" s="229"/>
    </row>
    <row r="660" spans="1:8" ht="15.6" x14ac:dyDescent="0.3">
      <c r="A660" s="247" t="s">
        <v>2168</v>
      </c>
      <c r="B660" s="248">
        <v>2029</v>
      </c>
      <c r="C660" s="248" t="s">
        <v>2588</v>
      </c>
      <c r="D660" s="249">
        <v>385.30585672962013</v>
      </c>
      <c r="E660" s="250">
        <v>8</v>
      </c>
      <c r="F660" s="251">
        <f>(SUM(D660:D681)+E660*D681)/1000000</f>
        <v>1.0125524200146266E-2</v>
      </c>
      <c r="G660" s="229"/>
      <c r="H660" s="229"/>
    </row>
    <row r="661" spans="1:8" ht="15.6" x14ac:dyDescent="0.3">
      <c r="A661" s="247" t="s">
        <v>2168</v>
      </c>
      <c r="B661" s="248">
        <v>2030</v>
      </c>
      <c r="C661" s="248" t="s">
        <v>2589</v>
      </c>
      <c r="D661" s="249">
        <v>377.42949677314675</v>
      </c>
      <c r="E661" s="250">
        <v>9</v>
      </c>
      <c r="F661" s="251">
        <f>(SUM(D661:D681)+E661*D681)/1000000</f>
        <v>1.0064318712039593E-2</v>
      </c>
      <c r="G661" s="229"/>
      <c r="H661" s="229"/>
    </row>
    <row r="662" spans="1:8" ht="15.6" x14ac:dyDescent="0.3">
      <c r="A662" s="247" t="s">
        <v>2168</v>
      </c>
      <c r="B662" s="248">
        <v>2031</v>
      </c>
      <c r="C662" s="248" t="s">
        <v>2590</v>
      </c>
      <c r="D662" s="249">
        <v>370.33459825333063</v>
      </c>
      <c r="E662" s="250">
        <v>10</v>
      </c>
      <c r="F662" s="251">
        <f>(SUM(D662:D681)+E662*D681)/1000000</f>
        <v>1.001098958388939E-2</v>
      </c>
      <c r="G662" s="229"/>
      <c r="H662" s="229"/>
    </row>
    <row r="663" spans="1:8" ht="15.6" x14ac:dyDescent="0.3">
      <c r="A663" s="247" t="s">
        <v>2168</v>
      </c>
      <c r="B663" s="248">
        <v>2032</v>
      </c>
      <c r="C663" s="248" t="s">
        <v>2591</v>
      </c>
      <c r="D663" s="249">
        <v>364.0196005193327</v>
      </c>
      <c r="E663" s="250">
        <v>11</v>
      </c>
      <c r="F663" s="251">
        <f>(SUM(D663:D681)+E663*D681)/1000000</f>
        <v>9.9647553542590046E-3</v>
      </c>
      <c r="G663" s="229"/>
      <c r="H663" s="229"/>
    </row>
    <row r="664" spans="1:8" ht="15.6" x14ac:dyDescent="0.3">
      <c r="A664" s="247" t="s">
        <v>2168</v>
      </c>
      <c r="B664" s="248">
        <v>2033</v>
      </c>
      <c r="C664" s="248" t="s">
        <v>2592</v>
      </c>
      <c r="D664" s="249">
        <v>358.40703797700166</v>
      </c>
      <c r="E664" s="250">
        <v>12</v>
      </c>
      <c r="F664" s="251">
        <f>(SUM(D664:D681)+E664*D681)/1000000</f>
        <v>9.9248361223626194E-3</v>
      </c>
      <c r="G664" s="229"/>
      <c r="H664" s="229"/>
    </row>
    <row r="665" spans="1:8" ht="15.6" x14ac:dyDescent="0.3">
      <c r="A665" s="247" t="s">
        <v>2168</v>
      </c>
      <c r="B665" s="248">
        <v>2034</v>
      </c>
      <c r="C665" s="248" t="s">
        <v>2593</v>
      </c>
      <c r="D665" s="249">
        <v>353.4728390296342</v>
      </c>
      <c r="E665" s="250">
        <v>13</v>
      </c>
      <c r="F665" s="251">
        <f>(SUM(D665:D681)+E665*D681)/1000000</f>
        <v>9.8905294530085633E-3</v>
      </c>
      <c r="G665" s="229"/>
      <c r="H665" s="229"/>
    </row>
    <row r="666" spans="1:8" ht="15.6" x14ac:dyDescent="0.3">
      <c r="A666" s="247" t="s">
        <v>2168</v>
      </c>
      <c r="B666" s="248">
        <v>2035</v>
      </c>
      <c r="C666" s="248" t="s">
        <v>2594</v>
      </c>
      <c r="D666" s="249">
        <v>349.13731001456466</v>
      </c>
      <c r="E666" s="250">
        <v>14</v>
      </c>
      <c r="F666" s="251">
        <f>(SUM(D666:D681)+E666*D681)/1000000</f>
        <v>9.8611569826018725E-3</v>
      </c>
      <c r="G666" s="229"/>
      <c r="H666" s="229"/>
    </row>
    <row r="667" spans="1:8" ht="15.6" x14ac:dyDescent="0.3">
      <c r="A667" s="247" t="s">
        <v>2168</v>
      </c>
      <c r="B667" s="248">
        <v>2036</v>
      </c>
      <c r="C667" s="248" t="s">
        <v>2595</v>
      </c>
      <c r="D667" s="249">
        <v>345.3479443808834</v>
      </c>
      <c r="E667" s="250">
        <v>15</v>
      </c>
      <c r="F667" s="251">
        <f>(SUM(D667:D681)+E667*D681)/1000000</f>
        <v>9.836120041210256E-3</v>
      </c>
      <c r="G667" s="229"/>
      <c r="H667" s="229"/>
    </row>
    <row r="668" spans="1:8" ht="15.6" x14ac:dyDescent="0.3">
      <c r="A668" s="247" t="s">
        <v>2168</v>
      </c>
      <c r="B668" s="248">
        <v>2037</v>
      </c>
      <c r="C668" s="248" t="s">
        <v>2596</v>
      </c>
      <c r="D668" s="249">
        <v>342.05757390244639</v>
      </c>
      <c r="E668" s="250">
        <v>16</v>
      </c>
      <c r="F668" s="251">
        <f>(SUM(D668:D681)+E668*D681)/1000000</f>
        <v>9.8148724654523161E-3</v>
      </c>
      <c r="G668" s="229"/>
      <c r="H668" s="229"/>
    </row>
    <row r="669" spans="1:8" ht="15.6" x14ac:dyDescent="0.3">
      <c r="A669" s="247" t="s">
        <v>2168</v>
      </c>
      <c r="B669" s="248">
        <v>2038</v>
      </c>
      <c r="C669" s="248" t="s">
        <v>2597</v>
      </c>
      <c r="D669" s="249">
        <v>339.23095838255404</v>
      </c>
      <c r="E669" s="250">
        <v>17</v>
      </c>
      <c r="F669" s="251">
        <f>(SUM(D669:D681)+E669*D681)/1000000</f>
        <v>9.7969152601728171E-3</v>
      </c>
      <c r="G669" s="229"/>
      <c r="H669" s="229"/>
    </row>
    <row r="670" spans="1:8" ht="15.6" x14ac:dyDescent="0.3">
      <c r="A670" s="247" t="s">
        <v>2168</v>
      </c>
      <c r="B670" s="248">
        <v>2039</v>
      </c>
      <c r="C670" s="248" t="s">
        <v>2598</v>
      </c>
      <c r="D670" s="249">
        <v>336.7795396060593</v>
      </c>
      <c r="E670" s="250">
        <v>18</v>
      </c>
      <c r="F670" s="251">
        <f>(SUM(D670:D681)+E670*D681)/1000000</f>
        <v>9.7817846704132076E-3</v>
      </c>
      <c r="G670" s="229"/>
      <c r="H670" s="229"/>
    </row>
    <row r="671" spans="1:8" ht="15.6" x14ac:dyDescent="0.3">
      <c r="A671" s="247" t="s">
        <v>2168</v>
      </c>
      <c r="B671" s="248">
        <v>2040</v>
      </c>
      <c r="C671" s="248" t="s">
        <v>2599</v>
      </c>
      <c r="D671" s="249">
        <v>334.65263136124537</v>
      </c>
      <c r="E671" s="250">
        <v>19</v>
      </c>
      <c r="F671" s="251">
        <f>(SUM(D671:D681)+E671*D681)/1000000</f>
        <v>9.7691054994300947E-3</v>
      </c>
      <c r="G671" s="229"/>
      <c r="H671" s="229"/>
    </row>
    <row r="672" spans="1:8" ht="15.6" x14ac:dyDescent="0.3">
      <c r="A672" s="247" t="s">
        <v>2168</v>
      </c>
      <c r="B672" s="248">
        <v>2041</v>
      </c>
      <c r="C672" s="248" t="s">
        <v>2600</v>
      </c>
      <c r="D672" s="249">
        <v>332.82055551821605</v>
      </c>
      <c r="E672" s="250">
        <v>20</v>
      </c>
      <c r="F672" s="251">
        <f>(SUM(D672:D681)+E672*D681)/1000000</f>
        <v>9.7585532366917943E-3</v>
      </c>
      <c r="G672" s="229"/>
      <c r="H672" s="229"/>
    </row>
    <row r="673" spans="1:8" ht="15.6" x14ac:dyDescent="0.3">
      <c r="A673" s="247" t="s">
        <v>2168</v>
      </c>
      <c r="B673" s="248">
        <v>2042</v>
      </c>
      <c r="C673" s="248" t="s">
        <v>2601</v>
      </c>
      <c r="D673" s="249">
        <v>331.2348265927007</v>
      </c>
      <c r="E673" s="250">
        <v>21</v>
      </c>
      <c r="F673" s="251">
        <f>(SUM(D673:D681)+E673*D681)/1000000</f>
        <v>9.749833049796524E-3</v>
      </c>
      <c r="G673" s="229"/>
      <c r="H673" s="229"/>
    </row>
    <row r="674" spans="1:8" ht="15.6" x14ac:dyDescent="0.3">
      <c r="A674" s="247" t="s">
        <v>2168</v>
      </c>
      <c r="B674" s="248">
        <v>2043</v>
      </c>
      <c r="C674" s="248" t="s">
        <v>2602</v>
      </c>
      <c r="D674" s="249">
        <v>329.84701782149102</v>
      </c>
      <c r="E674" s="250">
        <v>22</v>
      </c>
      <c r="F674" s="251">
        <f>(SUM(D674:D681)+E674*D681)/1000000</f>
        <v>9.7426985918267674E-3</v>
      </c>
      <c r="G674" s="229"/>
      <c r="H674" s="229"/>
    </row>
    <row r="675" spans="1:8" ht="15.6" x14ac:dyDescent="0.3">
      <c r="A675" s="247" t="s">
        <v>2168</v>
      </c>
      <c r="B675" s="248">
        <v>2044</v>
      </c>
      <c r="C675" s="248" t="s">
        <v>2603</v>
      </c>
      <c r="D675" s="249">
        <v>328.64896820601024</v>
      </c>
      <c r="E675" s="250">
        <v>23</v>
      </c>
      <c r="F675" s="251">
        <f>(SUM(D675:D681)+E675*D681)/1000000</f>
        <v>9.7369519426282209E-3</v>
      </c>
      <c r="G675" s="229"/>
      <c r="H675" s="229"/>
    </row>
    <row r="676" spans="1:8" ht="15.6" x14ac:dyDescent="0.3">
      <c r="A676" s="247" t="s">
        <v>2168</v>
      </c>
      <c r="B676" s="248">
        <v>2045</v>
      </c>
      <c r="C676" s="248" t="s">
        <v>2604</v>
      </c>
      <c r="D676" s="249">
        <v>327.58256747186027</v>
      </c>
      <c r="E676" s="250">
        <v>24</v>
      </c>
      <c r="F676" s="251">
        <f>(SUM(D676:D681)+E676*D681)/1000000</f>
        <v>9.7324033430451571E-3</v>
      </c>
      <c r="G676" s="229"/>
      <c r="H676" s="229"/>
    </row>
    <row r="677" spans="1:8" ht="15.6" x14ac:dyDescent="0.3">
      <c r="A677" s="247" t="s">
        <v>2168</v>
      </c>
      <c r="B677" s="248">
        <v>2046</v>
      </c>
      <c r="C677" s="248" t="s">
        <v>2605</v>
      </c>
      <c r="D677" s="249">
        <v>326.66468082514325</v>
      </c>
      <c r="E677" s="250">
        <v>25</v>
      </c>
      <c r="F677" s="251">
        <f>(SUM(D677:D681)+E677*D681)/1000000</f>
        <v>9.7289211441962415E-3</v>
      </c>
      <c r="G677" s="229"/>
      <c r="H677" s="229"/>
    </row>
    <row r="678" spans="1:8" ht="15.6" x14ac:dyDescent="0.3">
      <c r="A678" s="247" t="s">
        <v>2168</v>
      </c>
      <c r="B678" s="248">
        <v>2047</v>
      </c>
      <c r="C678" s="248" t="s">
        <v>2606</v>
      </c>
      <c r="D678" s="249">
        <v>325.87174110088085</v>
      </c>
      <c r="E678" s="250">
        <v>26</v>
      </c>
      <c r="F678" s="251">
        <f>(SUM(D678:D681)+E678*D681)/1000000</f>
        <v>9.7263568319940433E-3</v>
      </c>
      <c r="G678" s="229"/>
      <c r="H678" s="229"/>
    </row>
    <row r="679" spans="1:8" ht="15.6" x14ac:dyDescent="0.3">
      <c r="A679" s="247" t="s">
        <v>2168</v>
      </c>
      <c r="B679" s="248">
        <v>2048</v>
      </c>
      <c r="C679" s="248" t="s">
        <v>2607</v>
      </c>
      <c r="D679" s="249">
        <v>325.17394606453252</v>
      </c>
      <c r="E679" s="250">
        <v>27</v>
      </c>
      <c r="F679" s="251">
        <f>(SUM(D679:D681)+E679*D681)/1000000</f>
        <v>9.7245854595161066E-3</v>
      </c>
      <c r="G679" s="229"/>
      <c r="H679" s="229"/>
    </row>
    <row r="680" spans="1:8" ht="15.6" x14ac:dyDescent="0.3">
      <c r="A680" s="247" t="s">
        <v>2168</v>
      </c>
      <c r="B680" s="248">
        <v>2049</v>
      </c>
      <c r="C680" s="248" t="s">
        <v>2608</v>
      </c>
      <c r="D680" s="249">
        <v>324.60119200910486</v>
      </c>
      <c r="E680" s="250">
        <v>28</v>
      </c>
      <c r="F680" s="251">
        <f>(SUM(D680:D681)+E680*D681)/1000000</f>
        <v>9.7235118820745217E-3</v>
      </c>
      <c r="G680" s="229"/>
      <c r="H680" s="229"/>
    </row>
    <row r="681" spans="1:8" ht="15.6" x14ac:dyDescent="0.3">
      <c r="A681" s="247" t="s">
        <v>2168</v>
      </c>
      <c r="B681" s="248">
        <v>2050</v>
      </c>
      <c r="C681" s="248" t="s">
        <v>2609</v>
      </c>
      <c r="D681" s="249">
        <v>324.10036862294538</v>
      </c>
      <c r="E681" s="250">
        <v>29</v>
      </c>
      <c r="F681" s="251">
        <f>(SUM(D681:D681)+E681*D681)/1000000</f>
        <v>9.7230110586883616E-3</v>
      </c>
      <c r="G681" s="229"/>
      <c r="H681" s="229"/>
    </row>
    <row r="682" spans="1:8" ht="15.6" x14ac:dyDescent="0.3">
      <c r="A682" s="247" t="s">
        <v>100</v>
      </c>
      <c r="B682" s="248">
        <v>2017</v>
      </c>
      <c r="C682" s="248" t="s">
        <v>738</v>
      </c>
      <c r="D682" s="249">
        <v>518.56838063911823</v>
      </c>
      <c r="E682" s="252">
        <v>0</v>
      </c>
      <c r="F682" s="251">
        <f>(SUM(D682:D711))/1000000</f>
        <v>1.1790347357404271E-2</v>
      </c>
      <c r="G682" s="229"/>
      <c r="H682" s="229"/>
    </row>
    <row r="683" spans="1:8" ht="15.6" x14ac:dyDescent="0.3">
      <c r="A683" s="247" t="s">
        <v>100</v>
      </c>
      <c r="B683" s="248">
        <v>2018</v>
      </c>
      <c r="C683" s="248" t="s">
        <v>739</v>
      </c>
      <c r="D683" s="249">
        <v>506.4621949088052</v>
      </c>
      <c r="E683" s="250">
        <v>0</v>
      </c>
      <c r="F683" s="251">
        <f>(SUM(D683:D712))/1000000</f>
        <v>1.1602051235452352E-2</v>
      </c>
      <c r="G683" s="229"/>
      <c r="H683" s="229"/>
    </row>
    <row r="684" spans="1:8" ht="15.6" x14ac:dyDescent="0.3">
      <c r="A684" s="247" t="s">
        <v>100</v>
      </c>
      <c r="B684" s="248">
        <v>2019</v>
      </c>
      <c r="C684" s="248" t="s">
        <v>740</v>
      </c>
      <c r="D684" s="249">
        <v>493.69629338520394</v>
      </c>
      <c r="E684" s="250">
        <v>0</v>
      </c>
      <c r="F684" s="251">
        <f>(SUM(D684:D713))/1000000</f>
        <v>1.1424995505762635E-2</v>
      </c>
      <c r="G684" s="229"/>
      <c r="H684" s="229"/>
    </row>
    <row r="685" spans="1:8" ht="15.6" x14ac:dyDescent="0.3">
      <c r="A685" s="247" t="s">
        <v>100</v>
      </c>
      <c r="B685" s="248">
        <v>2020</v>
      </c>
      <c r="C685" s="248" t="s">
        <v>741</v>
      </c>
      <c r="D685" s="249">
        <v>480.50183718412939</v>
      </c>
      <c r="E685" s="250">
        <v>0</v>
      </c>
      <c r="F685" s="251">
        <f>(SUM(D685:D714))/1000000</f>
        <v>1.1259983643331743E-2</v>
      </c>
      <c r="G685" s="229"/>
      <c r="H685" s="229"/>
    </row>
    <row r="686" spans="1:8" ht="15.6" x14ac:dyDescent="0.3">
      <c r="A686" s="247" t="s">
        <v>100</v>
      </c>
      <c r="B686" s="248">
        <v>2021</v>
      </c>
      <c r="C686" s="248" t="s">
        <v>742</v>
      </c>
      <c r="D686" s="249">
        <v>467.87700011586969</v>
      </c>
      <c r="E686" s="250">
        <v>0</v>
      </c>
      <c r="F686" s="251">
        <f>(SUM(D686:D715))/1000000</f>
        <v>1.1107550370751042E-2</v>
      </c>
      <c r="G686" s="229"/>
      <c r="H686" s="229"/>
    </row>
    <row r="687" spans="1:8" ht="15.6" x14ac:dyDescent="0.3">
      <c r="A687" s="247" t="s">
        <v>100</v>
      </c>
      <c r="B687" s="248">
        <v>2022</v>
      </c>
      <c r="C687" s="248" t="s">
        <v>743</v>
      </c>
      <c r="D687" s="249">
        <v>456.00658025665456</v>
      </c>
      <c r="E687" s="250">
        <v>1</v>
      </c>
      <c r="F687" s="251">
        <f>(SUM(D687:D715)+E687*D715)/1000000</f>
        <v>1.09677419352386E-2</v>
      </c>
      <c r="G687" s="229"/>
      <c r="H687" s="229"/>
    </row>
    <row r="688" spans="1:8" ht="15.6" x14ac:dyDescent="0.3">
      <c r="A688" s="247" t="s">
        <v>100</v>
      </c>
      <c r="B688" s="248">
        <v>2023</v>
      </c>
      <c r="C688" s="248" t="s">
        <v>744</v>
      </c>
      <c r="D688" s="249">
        <v>444.84701795700721</v>
      </c>
      <c r="E688" s="250">
        <v>2</v>
      </c>
      <c r="F688" s="251">
        <f>(SUM(D688:D715)+E688*D715)/1000000</f>
        <v>1.0839803919585375E-2</v>
      </c>
      <c r="G688" s="229"/>
      <c r="H688" s="229"/>
    </row>
    <row r="689" spans="1:8" ht="15.6" x14ac:dyDescent="0.3">
      <c r="A689" s="247" t="s">
        <v>100</v>
      </c>
      <c r="B689" s="248">
        <v>2024</v>
      </c>
      <c r="C689" s="248" t="s">
        <v>745</v>
      </c>
      <c r="D689" s="249">
        <v>434.41902503246592</v>
      </c>
      <c r="E689" s="250">
        <v>3</v>
      </c>
      <c r="F689" s="251">
        <f>(SUM(D689:D715)+E689*D715)/1000000</f>
        <v>1.0723025466231795E-2</v>
      </c>
      <c r="G689" s="229"/>
      <c r="H689" s="229"/>
    </row>
    <row r="690" spans="1:8" ht="15.6" x14ac:dyDescent="0.3">
      <c r="A690" s="247" t="s">
        <v>100</v>
      </c>
      <c r="B690" s="248">
        <v>2025</v>
      </c>
      <c r="C690" s="248" t="s">
        <v>746</v>
      </c>
      <c r="D690" s="249">
        <v>424.90105959447123</v>
      </c>
      <c r="E690" s="250">
        <v>4</v>
      </c>
      <c r="F690" s="251">
        <f>(SUM(D690:D715)+E690*D715)/1000000</f>
        <v>1.0616675005802755E-2</v>
      </c>
      <c r="G690" s="229"/>
      <c r="H690" s="229"/>
    </row>
    <row r="691" spans="1:8" ht="15.6" x14ac:dyDescent="0.3">
      <c r="A691" s="247" t="s">
        <v>100</v>
      </c>
      <c r="B691" s="248">
        <v>2026</v>
      </c>
      <c r="C691" s="248" t="s">
        <v>747</v>
      </c>
      <c r="D691" s="249">
        <v>415.40057994771371</v>
      </c>
      <c r="E691" s="250">
        <v>5</v>
      </c>
      <c r="F691" s="251">
        <f>(SUM(D691:D715)+E691*D715)/1000000</f>
        <v>1.051984251081171E-2</v>
      </c>
      <c r="G691" s="229"/>
      <c r="H691" s="229"/>
    </row>
    <row r="692" spans="1:8" ht="15.6" x14ac:dyDescent="0.3">
      <c r="A692" s="247" t="s">
        <v>100</v>
      </c>
      <c r="B692" s="248">
        <v>2027</v>
      </c>
      <c r="C692" s="248" t="s">
        <v>748</v>
      </c>
      <c r="D692" s="249">
        <v>406.35388941378631</v>
      </c>
      <c r="E692" s="250">
        <v>6</v>
      </c>
      <c r="F692" s="251">
        <f>(SUM(D692:D715)+E692*D715)/1000000</f>
        <v>1.0432510495467425E-2</v>
      </c>
      <c r="G692" s="229"/>
      <c r="H692" s="229"/>
    </row>
    <row r="693" spans="1:8" ht="15.6" x14ac:dyDescent="0.3">
      <c r="A693" s="247" t="s">
        <v>100</v>
      </c>
      <c r="B693" s="248">
        <v>2028</v>
      </c>
      <c r="C693" s="248" t="s">
        <v>749</v>
      </c>
      <c r="D693" s="249">
        <v>398.01008887152011</v>
      </c>
      <c r="E693" s="250">
        <v>7</v>
      </c>
      <c r="F693" s="251">
        <f>(SUM(D693:D715)+E693*D715)/1000000</f>
        <v>1.0354225170657068E-2</v>
      </c>
      <c r="G693" s="229"/>
      <c r="H693" s="229"/>
    </row>
    <row r="694" spans="1:8" ht="15.6" x14ac:dyDescent="0.3">
      <c r="A694" s="247" t="s">
        <v>100</v>
      </c>
      <c r="B694" s="248">
        <v>2029</v>
      </c>
      <c r="C694" s="248" t="s">
        <v>750</v>
      </c>
      <c r="D694" s="249">
        <v>390.25877915792881</v>
      </c>
      <c r="E694" s="250">
        <v>8</v>
      </c>
      <c r="F694" s="251">
        <f>(SUM(D694:D715)+E694*D715)/1000000</f>
        <v>1.0284283646388974E-2</v>
      </c>
      <c r="G694" s="229"/>
      <c r="H694" s="229"/>
    </row>
    <row r="695" spans="1:8" ht="15.6" x14ac:dyDescent="0.3">
      <c r="A695" s="247" t="s">
        <v>100</v>
      </c>
      <c r="B695" s="248">
        <v>2030</v>
      </c>
      <c r="C695" s="248" t="s">
        <v>751</v>
      </c>
      <c r="D695" s="249">
        <v>383.19910155148807</v>
      </c>
      <c r="E695" s="250">
        <v>9</v>
      </c>
      <c r="F695" s="251">
        <f>(SUM(D695:D715)+E695*D715)/1000000</f>
        <v>1.0222093431834474E-2</v>
      </c>
      <c r="G695" s="229"/>
      <c r="H695" s="229"/>
    </row>
    <row r="696" spans="1:8" ht="15.6" x14ac:dyDescent="0.3">
      <c r="A696" s="247" t="s">
        <v>100</v>
      </c>
      <c r="B696" s="248">
        <v>2031</v>
      </c>
      <c r="C696" s="248" t="s">
        <v>752</v>
      </c>
      <c r="D696" s="249">
        <v>376.7149057005501</v>
      </c>
      <c r="E696" s="250">
        <v>10</v>
      </c>
      <c r="F696" s="251">
        <f>(SUM(D696:D715)+E696*D715)/1000000</f>
        <v>1.0166962894886413E-2</v>
      </c>
      <c r="G696" s="229"/>
      <c r="H696" s="229"/>
    </row>
    <row r="697" spans="1:8" ht="15.6" x14ac:dyDescent="0.3">
      <c r="A697" s="247" t="s">
        <v>100</v>
      </c>
      <c r="B697" s="248">
        <v>2032</v>
      </c>
      <c r="C697" s="248" t="s">
        <v>753</v>
      </c>
      <c r="D697" s="249">
        <v>370.85273648536696</v>
      </c>
      <c r="E697" s="250">
        <v>11</v>
      </c>
      <c r="F697" s="251">
        <f>(SUM(D697:D715)+E697*D715)/1000000</f>
        <v>1.0118316553789291E-2</v>
      </c>
      <c r="G697" s="229"/>
      <c r="H697" s="229"/>
    </row>
    <row r="698" spans="1:8" ht="15.6" x14ac:dyDescent="0.3">
      <c r="A698" s="247" t="s">
        <v>100</v>
      </c>
      <c r="B698" s="248">
        <v>2033</v>
      </c>
      <c r="C698" s="248" t="s">
        <v>754</v>
      </c>
      <c r="D698" s="249">
        <v>365.54322039508787</v>
      </c>
      <c r="E698" s="250">
        <v>12</v>
      </c>
      <c r="F698" s="251">
        <f>(SUM(D698:D715)+E698*D715)/1000000</f>
        <v>1.0075532381907353E-2</v>
      </c>
      <c r="G698" s="229"/>
      <c r="H698" s="229"/>
    </row>
    <row r="699" spans="1:8" ht="15.6" x14ac:dyDescent="0.3">
      <c r="A699" s="247" t="s">
        <v>100</v>
      </c>
      <c r="B699" s="248">
        <v>2034</v>
      </c>
      <c r="C699" s="248" t="s">
        <v>755</v>
      </c>
      <c r="D699" s="249">
        <v>360.72757152589622</v>
      </c>
      <c r="E699" s="250">
        <v>13</v>
      </c>
      <c r="F699" s="251">
        <f>(SUM(D699:D715)+E699*D715)/1000000</f>
        <v>1.003805772611569E-2</v>
      </c>
      <c r="G699" s="229"/>
      <c r="H699" s="229"/>
    </row>
    <row r="700" spans="1:8" ht="15.6" x14ac:dyDescent="0.3">
      <c r="A700" s="247" t="s">
        <v>100</v>
      </c>
      <c r="B700" s="248">
        <v>2035</v>
      </c>
      <c r="C700" s="248" t="s">
        <v>756</v>
      </c>
      <c r="D700" s="249">
        <v>356.41621041688001</v>
      </c>
      <c r="E700" s="250">
        <v>14</v>
      </c>
      <c r="F700" s="251">
        <f>(SUM(D700:D715)+E700*D715)/1000000</f>
        <v>1.0005398719193224E-2</v>
      </c>
      <c r="G700" s="229"/>
      <c r="H700" s="229"/>
    </row>
    <row r="701" spans="1:8" ht="15.6" x14ac:dyDescent="0.3">
      <c r="A701" s="247" t="s">
        <v>100</v>
      </c>
      <c r="B701" s="248">
        <v>2036</v>
      </c>
      <c r="C701" s="248" t="s">
        <v>757</v>
      </c>
      <c r="D701" s="249">
        <v>352.52221397517542</v>
      </c>
      <c r="E701" s="250">
        <v>15</v>
      </c>
      <c r="F701" s="251">
        <f>(SUM(D701:D715)+E701*D715)/1000000</f>
        <v>9.9770510733797717E-3</v>
      </c>
      <c r="G701" s="229"/>
      <c r="H701" s="229"/>
    </row>
    <row r="702" spans="1:8" ht="15.6" x14ac:dyDescent="0.3">
      <c r="A702" s="247" t="s">
        <v>100</v>
      </c>
      <c r="B702" s="248">
        <v>2037</v>
      </c>
      <c r="C702" s="248" t="s">
        <v>758</v>
      </c>
      <c r="D702" s="249">
        <v>349.05840160965261</v>
      </c>
      <c r="E702" s="250">
        <v>16</v>
      </c>
      <c r="F702" s="251">
        <f>(SUM(D702:D715)+E702*D715)/1000000</f>
        <v>9.9525974240080254E-3</v>
      </c>
      <c r="G702" s="229"/>
      <c r="H702" s="229"/>
    </row>
    <row r="703" spans="1:8" ht="15.6" x14ac:dyDescent="0.3">
      <c r="A703" s="247" t="s">
        <v>100</v>
      </c>
      <c r="B703" s="248">
        <v>2038</v>
      </c>
      <c r="C703" s="248" t="s">
        <v>759</v>
      </c>
      <c r="D703" s="249">
        <v>345.9951172449932</v>
      </c>
      <c r="E703" s="250">
        <v>17</v>
      </c>
      <c r="F703" s="251">
        <f>(SUM(D703:D715)+E703*D715)/1000000</f>
        <v>9.9316075870017999E-3</v>
      </c>
      <c r="G703" s="229"/>
      <c r="H703" s="229"/>
    </row>
    <row r="704" spans="1:8" ht="15.6" x14ac:dyDescent="0.3">
      <c r="A704" s="247" t="s">
        <v>100</v>
      </c>
      <c r="B704" s="248">
        <v>2039</v>
      </c>
      <c r="C704" s="248" t="s">
        <v>760</v>
      </c>
      <c r="D704" s="249">
        <v>343.24319474166282</v>
      </c>
      <c r="E704" s="250">
        <v>18</v>
      </c>
      <c r="F704" s="251">
        <f>(SUM(D704:D715)+E704*D715)/1000000</f>
        <v>9.913681034360234E-3</v>
      </c>
      <c r="G704" s="229"/>
      <c r="H704" s="229"/>
    </row>
    <row r="705" spans="1:8" ht="15.6" x14ac:dyDescent="0.3">
      <c r="A705" s="247" t="s">
        <v>100</v>
      </c>
      <c r="B705" s="248">
        <v>2040</v>
      </c>
      <c r="C705" s="248" t="s">
        <v>761</v>
      </c>
      <c r="D705" s="249">
        <v>340.80400956806733</v>
      </c>
      <c r="E705" s="250">
        <v>19</v>
      </c>
      <c r="F705" s="251">
        <f>(SUM(D705:D715)+E705*D715)/1000000</f>
        <v>9.8985064042219975E-3</v>
      </c>
      <c r="G705" s="229"/>
      <c r="H705" s="229"/>
    </row>
    <row r="706" spans="1:8" ht="15.6" x14ac:dyDescent="0.3">
      <c r="A706" s="247" t="s">
        <v>100</v>
      </c>
      <c r="B706" s="248">
        <v>2041</v>
      </c>
      <c r="C706" s="248" t="s">
        <v>762</v>
      </c>
      <c r="D706" s="249">
        <v>338.68605492679728</v>
      </c>
      <c r="E706" s="250">
        <v>20</v>
      </c>
      <c r="F706" s="251">
        <f>(SUM(D706:D715)+E706*D715)/1000000</f>
        <v>9.8857709592573596E-3</v>
      </c>
      <c r="G706" s="229"/>
      <c r="H706" s="229"/>
    </row>
    <row r="707" spans="1:8" ht="15.6" x14ac:dyDescent="0.3">
      <c r="A707" s="247" t="s">
        <v>100</v>
      </c>
      <c r="B707" s="248">
        <v>2042</v>
      </c>
      <c r="C707" s="248" t="s">
        <v>763</v>
      </c>
      <c r="D707" s="249">
        <v>336.81066292465954</v>
      </c>
      <c r="E707" s="250">
        <v>21</v>
      </c>
      <c r="F707" s="251">
        <f>(SUM(D707:D715)+E707*D715)/1000000</f>
        <v>9.87515346893399E-3</v>
      </c>
      <c r="G707" s="229"/>
      <c r="H707" s="229"/>
    </row>
    <row r="708" spans="1:8" ht="15.6" x14ac:dyDescent="0.3">
      <c r="A708" s="247" t="s">
        <v>100</v>
      </c>
      <c r="B708" s="248">
        <v>2043</v>
      </c>
      <c r="C708" s="248" t="s">
        <v>764</v>
      </c>
      <c r="D708" s="249">
        <v>335.14832328600863</v>
      </c>
      <c r="E708" s="250">
        <v>22</v>
      </c>
      <c r="F708" s="251">
        <f>(SUM(D708:D715)+E708*D715)/1000000</f>
        <v>9.8664113706127578E-3</v>
      </c>
      <c r="G708" s="229"/>
      <c r="H708" s="229"/>
    </row>
    <row r="709" spans="1:8" ht="15.6" x14ac:dyDescent="0.3">
      <c r="A709" s="247" t="s">
        <v>100</v>
      </c>
      <c r="B709" s="248">
        <v>2044</v>
      </c>
      <c r="C709" s="248" t="s">
        <v>765</v>
      </c>
      <c r="D709" s="249">
        <v>333.69351966802719</v>
      </c>
      <c r="E709" s="250">
        <v>23</v>
      </c>
      <c r="F709" s="251">
        <f>(SUM(D709:D715)+E709*D715)/1000000</f>
        <v>9.8593316119301756E-3</v>
      </c>
      <c r="G709" s="229"/>
      <c r="H709" s="229"/>
    </row>
    <row r="710" spans="1:8" ht="15.6" x14ac:dyDescent="0.3">
      <c r="A710" s="247" t="s">
        <v>100</v>
      </c>
      <c r="B710" s="248">
        <v>2045</v>
      </c>
      <c r="C710" s="248" t="s">
        <v>766</v>
      </c>
      <c r="D710" s="249">
        <v>332.38904268675896</v>
      </c>
      <c r="E710" s="250">
        <v>24</v>
      </c>
      <c r="F710" s="251">
        <f>(SUM(D710:D715)+E710*D715)/1000000</f>
        <v>9.8537066568655761E-3</v>
      </c>
      <c r="G710" s="229"/>
      <c r="H710" s="229"/>
    </row>
    <row r="711" spans="1:8" ht="15.6" x14ac:dyDescent="0.3">
      <c r="A711" s="247" t="s">
        <v>100</v>
      </c>
      <c r="B711" s="248">
        <v>2046</v>
      </c>
      <c r="C711" s="248" t="s">
        <v>767</v>
      </c>
      <c r="D711" s="249">
        <v>331.24034423252522</v>
      </c>
      <c r="E711" s="250">
        <v>25</v>
      </c>
      <c r="F711" s="251">
        <f>(SUM(D711:D715)+E711*D715)/1000000</f>
        <v>9.8493861787822441E-3</v>
      </c>
      <c r="G711" s="229"/>
      <c r="H711" s="229"/>
    </row>
    <row r="712" spans="1:8" ht="15.6" x14ac:dyDescent="0.3">
      <c r="A712" s="247" t="s">
        <v>100</v>
      </c>
      <c r="B712" s="248">
        <v>2047</v>
      </c>
      <c r="C712" s="248" t="s">
        <v>768</v>
      </c>
      <c r="D712" s="249">
        <v>330.27225868719995</v>
      </c>
      <c r="E712" s="250">
        <v>26</v>
      </c>
      <c r="F712" s="251">
        <f>(SUM(D712:D715)+E712*D715)/1000000</f>
        <v>9.846214399153147E-3</v>
      </c>
      <c r="G712" s="229"/>
      <c r="H712" s="229"/>
    </row>
    <row r="713" spans="1:8" ht="15.6" x14ac:dyDescent="0.3">
      <c r="A713" s="247" t="s">
        <v>100</v>
      </c>
      <c r="B713" s="248">
        <v>2048</v>
      </c>
      <c r="C713" s="248" t="s">
        <v>769</v>
      </c>
      <c r="D713" s="249">
        <v>329.40646521908849</v>
      </c>
      <c r="E713" s="250">
        <v>27</v>
      </c>
      <c r="F713" s="251">
        <f>(SUM(D713:D715)+E713*D715)/1000000</f>
        <v>9.8440107050693747E-3</v>
      </c>
      <c r="G713" s="229"/>
      <c r="H713" s="229"/>
    </row>
    <row r="714" spans="1:8" ht="15.6" x14ac:dyDescent="0.3">
      <c r="A714" s="247" t="s">
        <v>100</v>
      </c>
      <c r="B714" s="248">
        <v>2049</v>
      </c>
      <c r="C714" s="248" t="s">
        <v>770</v>
      </c>
      <c r="D714" s="249">
        <v>328.68443095431195</v>
      </c>
      <c r="E714" s="250">
        <v>28</v>
      </c>
      <c r="F714" s="251">
        <f>(SUM(D714:D715)+E714*D715)/1000000</f>
        <v>9.8426728044537139E-3</v>
      </c>
      <c r="G714" s="229"/>
      <c r="H714" s="229"/>
    </row>
    <row r="715" spans="1:8" ht="15.6" x14ac:dyDescent="0.3">
      <c r="A715" s="247" t="s">
        <v>100</v>
      </c>
      <c r="B715" s="248">
        <v>2050</v>
      </c>
      <c r="C715" s="248" t="s">
        <v>771</v>
      </c>
      <c r="D715" s="249">
        <v>328.06856460342766</v>
      </c>
      <c r="E715" s="250">
        <v>29</v>
      </c>
      <c r="F715" s="251">
        <f>(SUM(D715:D715)+E715*D715)/1000000</f>
        <v>9.8420569381028299E-3</v>
      </c>
      <c r="G715" s="229"/>
      <c r="H715" s="229"/>
    </row>
    <row r="716" spans="1:8" ht="15.6" x14ac:dyDescent="0.3">
      <c r="A716" s="247" t="s">
        <v>101</v>
      </c>
      <c r="B716" s="248">
        <v>2017</v>
      </c>
      <c r="C716" s="248" t="s">
        <v>772</v>
      </c>
      <c r="D716" s="249">
        <v>523.72130186344521</v>
      </c>
      <c r="E716" s="252">
        <v>0</v>
      </c>
      <c r="F716" s="251">
        <f>(SUM(D716:D745))/1000000</f>
        <v>1.1939417260482043E-2</v>
      </c>
      <c r="G716" s="229"/>
      <c r="H716" s="229"/>
    </row>
    <row r="717" spans="1:8" ht="15.6" x14ac:dyDescent="0.3">
      <c r="A717" s="247" t="s">
        <v>101</v>
      </c>
      <c r="B717" s="248">
        <v>2018</v>
      </c>
      <c r="C717" s="248" t="s">
        <v>773</v>
      </c>
      <c r="D717" s="249">
        <v>510.34352565324696</v>
      </c>
      <c r="E717" s="250">
        <v>0</v>
      </c>
      <c r="F717" s="251">
        <f>(SUM(D717:D746))/1000000</f>
        <v>1.1759330671281544E-2</v>
      </c>
      <c r="G717" s="229"/>
      <c r="H717" s="229"/>
    </row>
    <row r="718" spans="1:8" ht="15.6" x14ac:dyDescent="0.3">
      <c r="A718" s="247" t="s">
        <v>101</v>
      </c>
      <c r="B718" s="248">
        <v>2019</v>
      </c>
      <c r="C718" s="248" t="s">
        <v>774</v>
      </c>
      <c r="D718" s="249">
        <v>496.36041283979552</v>
      </c>
      <c r="E718" s="250">
        <v>0</v>
      </c>
      <c r="F718" s="251">
        <f>(SUM(D718:D747))/1000000</f>
        <v>1.159213006000992E-2</v>
      </c>
      <c r="G718" s="229"/>
      <c r="H718" s="229"/>
    </row>
    <row r="719" spans="1:8" ht="15.6" x14ac:dyDescent="0.3">
      <c r="A719" s="247" t="s">
        <v>101</v>
      </c>
      <c r="B719" s="248">
        <v>2020</v>
      </c>
      <c r="C719" s="248" t="s">
        <v>775</v>
      </c>
      <c r="D719" s="249">
        <v>482.19252458866293</v>
      </c>
      <c r="E719" s="250">
        <v>0</v>
      </c>
      <c r="F719" s="251">
        <f>(SUM(D719:D748))/1000000</f>
        <v>1.1438498212676276E-2</v>
      </c>
      <c r="G719" s="229"/>
      <c r="H719" s="229"/>
    </row>
    <row r="720" spans="1:8" ht="15.6" x14ac:dyDescent="0.3">
      <c r="A720" s="247" t="s">
        <v>101</v>
      </c>
      <c r="B720" s="248">
        <v>2021</v>
      </c>
      <c r="C720" s="248" t="s">
        <v>776</v>
      </c>
      <c r="D720" s="249">
        <v>468.873210465591</v>
      </c>
      <c r="E720" s="250">
        <v>0</v>
      </c>
      <c r="F720" s="251">
        <f>(SUM(D720:D749))/1000000</f>
        <v>1.1298675042644606E-2</v>
      </c>
      <c r="G720" s="229"/>
      <c r="H720" s="229"/>
    </row>
    <row r="721" spans="1:8" ht="15.6" x14ac:dyDescent="0.3">
      <c r="A721" s="247" t="s">
        <v>101</v>
      </c>
      <c r="B721" s="248">
        <v>2022</v>
      </c>
      <c r="C721" s="248" t="s">
        <v>777</v>
      </c>
      <c r="D721" s="249">
        <v>456.42235395655592</v>
      </c>
      <c r="E721" s="250">
        <v>1</v>
      </c>
      <c r="F721" s="251">
        <f>(SUM(D721:D749)+E721*D749)/1000000</f>
        <v>1.1172171186736012E-2</v>
      </c>
      <c r="G721" s="229"/>
      <c r="H721" s="229"/>
    </row>
    <row r="722" spans="1:8" ht="15.6" x14ac:dyDescent="0.3">
      <c r="A722" s="247" t="s">
        <v>101</v>
      </c>
      <c r="B722" s="248">
        <v>2023</v>
      </c>
      <c r="C722" s="248" t="s">
        <v>778</v>
      </c>
      <c r="D722" s="249">
        <v>444.94622207811796</v>
      </c>
      <c r="E722" s="250">
        <v>2</v>
      </c>
      <c r="F722" s="251">
        <f>(SUM(D722:D749)+E722*D749)/1000000</f>
        <v>1.1058118187336449E-2</v>
      </c>
      <c r="G722" s="229"/>
      <c r="H722" s="229"/>
    </row>
    <row r="723" spans="1:8" ht="15.6" x14ac:dyDescent="0.3">
      <c r="A723" s="247" t="s">
        <v>101</v>
      </c>
      <c r="B723" s="248">
        <v>2024</v>
      </c>
      <c r="C723" s="248" t="s">
        <v>779</v>
      </c>
      <c r="D723" s="249">
        <v>434.30676468656435</v>
      </c>
      <c r="E723" s="250">
        <v>3</v>
      </c>
      <c r="F723" s="251">
        <f>(SUM(D723:D749)+E723*D749)/1000000</f>
        <v>1.0955541319815326E-2</v>
      </c>
      <c r="G723" s="229"/>
      <c r="H723" s="229"/>
    </row>
    <row r="724" spans="1:8" ht="15.6" x14ac:dyDescent="0.3">
      <c r="A724" s="247" t="s">
        <v>101</v>
      </c>
      <c r="B724" s="248">
        <v>2025</v>
      </c>
      <c r="C724" s="248" t="s">
        <v>780</v>
      </c>
      <c r="D724" s="249">
        <v>424.6175559710199</v>
      </c>
      <c r="E724" s="250">
        <v>4</v>
      </c>
      <c r="F724" s="251">
        <f>(SUM(D724:D749)+E724*D749)/1000000</f>
        <v>1.0863603909685757E-2</v>
      </c>
      <c r="G724" s="229"/>
      <c r="H724" s="229"/>
    </row>
    <row r="725" spans="1:8" ht="15.6" x14ac:dyDescent="0.3">
      <c r="A725" s="247" t="s">
        <v>101</v>
      </c>
      <c r="B725" s="248">
        <v>2026</v>
      </c>
      <c r="C725" s="248" t="s">
        <v>781</v>
      </c>
      <c r="D725" s="249">
        <v>415.20636539236631</v>
      </c>
      <c r="E725" s="250">
        <v>5</v>
      </c>
      <c r="F725" s="251">
        <f>(SUM(D725:D749)+E725*D749)/1000000</f>
        <v>1.0781355708271731E-2</v>
      </c>
      <c r="G725" s="229"/>
      <c r="H725" s="229"/>
    </row>
    <row r="726" spans="1:8" ht="15.6" x14ac:dyDescent="0.3">
      <c r="A726" s="247" t="s">
        <v>101</v>
      </c>
      <c r="B726" s="248">
        <v>2027</v>
      </c>
      <c r="C726" s="248" t="s">
        <v>782</v>
      </c>
      <c r="D726" s="249">
        <v>406.48389244693823</v>
      </c>
      <c r="E726" s="250">
        <v>6</v>
      </c>
      <c r="F726" s="251">
        <f>(SUM(D726:D749)+E726*D749)/1000000</f>
        <v>1.0708518697436359E-2</v>
      </c>
      <c r="G726" s="229"/>
      <c r="H726" s="229"/>
    </row>
    <row r="727" spans="1:8" ht="15.6" x14ac:dyDescent="0.3">
      <c r="A727" s="247" t="s">
        <v>101</v>
      </c>
      <c r="B727" s="248">
        <v>2028</v>
      </c>
      <c r="C727" s="248" t="s">
        <v>783</v>
      </c>
      <c r="D727" s="249">
        <v>398.61262954437854</v>
      </c>
      <c r="E727" s="250">
        <v>7</v>
      </c>
      <c r="F727" s="251">
        <f>(SUM(D727:D749)+E727*D749)/1000000</f>
        <v>1.0644404159546417E-2</v>
      </c>
      <c r="G727" s="229"/>
      <c r="H727" s="229"/>
    </row>
    <row r="728" spans="1:8" ht="15.6" x14ac:dyDescent="0.3">
      <c r="A728" s="247" t="s">
        <v>101</v>
      </c>
      <c r="B728" s="248">
        <v>2029</v>
      </c>
      <c r="C728" s="248" t="s">
        <v>784</v>
      </c>
      <c r="D728" s="249">
        <v>391.4540232268609</v>
      </c>
      <c r="E728" s="250">
        <v>8</v>
      </c>
      <c r="F728" s="251">
        <f>(SUM(D728:D749)+E728*D749)/1000000</f>
        <v>1.0588160884559031E-2</v>
      </c>
      <c r="G728" s="229"/>
      <c r="H728" s="229"/>
    </row>
    <row r="729" spans="1:8" ht="15.6" x14ac:dyDescent="0.3">
      <c r="A729" s="247" t="s">
        <v>101</v>
      </c>
      <c r="B729" s="248">
        <v>2030</v>
      </c>
      <c r="C729" s="248" t="s">
        <v>785</v>
      </c>
      <c r="D729" s="249">
        <v>385.06162120739185</v>
      </c>
      <c r="E729" s="250">
        <v>9</v>
      </c>
      <c r="F729" s="251">
        <f>(SUM(D729:D749)+E729*D749)/1000000</f>
        <v>1.0539076215889166E-2</v>
      </c>
      <c r="G729" s="229"/>
      <c r="H729" s="229"/>
    </row>
    <row r="730" spans="1:8" ht="15.6" x14ac:dyDescent="0.3">
      <c r="A730" s="247" t="s">
        <v>101</v>
      </c>
      <c r="B730" s="248">
        <v>2031</v>
      </c>
      <c r="C730" s="248" t="s">
        <v>786</v>
      </c>
      <c r="D730" s="249">
        <v>379.32892377756565</v>
      </c>
      <c r="E730" s="250">
        <v>10</v>
      </c>
      <c r="F730" s="251">
        <f>(SUM(D730:D749)+E730*D749)/1000000</f>
        <v>1.0496383949238769E-2</v>
      </c>
      <c r="G730" s="229"/>
      <c r="H730" s="229"/>
    </row>
    <row r="731" spans="1:8" ht="15.6" x14ac:dyDescent="0.3">
      <c r="A731" s="247" t="s">
        <v>101</v>
      </c>
      <c r="B731" s="248">
        <v>2032</v>
      </c>
      <c r="C731" s="248" t="s">
        <v>787</v>
      </c>
      <c r="D731" s="249">
        <v>374.22733183160028</v>
      </c>
      <c r="E731" s="250">
        <v>11</v>
      </c>
      <c r="F731" s="251">
        <f>(SUM(D731:D749)+E731*D749)/1000000</f>
        <v>1.0459424380018194E-2</v>
      </c>
      <c r="G731" s="229"/>
      <c r="H731" s="229"/>
    </row>
    <row r="732" spans="1:8" ht="15.6" x14ac:dyDescent="0.3">
      <c r="A732" s="247" t="s">
        <v>101</v>
      </c>
      <c r="B732" s="248">
        <v>2033</v>
      </c>
      <c r="C732" s="248" t="s">
        <v>788</v>
      </c>
      <c r="D732" s="249">
        <v>369.68269530382929</v>
      </c>
      <c r="E732" s="250">
        <v>12</v>
      </c>
      <c r="F732" s="251">
        <f>(SUM(D732:D749)+E732*D749)/1000000</f>
        <v>1.0427566402743589E-2</v>
      </c>
      <c r="G732" s="229"/>
      <c r="H732" s="229"/>
    </row>
    <row r="733" spans="1:8" ht="15.6" x14ac:dyDescent="0.3">
      <c r="A733" s="247" t="s">
        <v>101</v>
      </c>
      <c r="B733" s="248">
        <v>2034</v>
      </c>
      <c r="C733" s="248" t="s">
        <v>789</v>
      </c>
      <c r="D733" s="249">
        <v>365.64226140415025</v>
      </c>
      <c r="E733" s="250">
        <v>13</v>
      </c>
      <c r="F733" s="251">
        <f>(SUM(D733:D749)+E733*D749)/1000000</f>
        <v>1.0400253061996755E-2</v>
      </c>
      <c r="G733" s="229"/>
      <c r="H733" s="229"/>
    </row>
    <row r="734" spans="1:8" ht="15.6" x14ac:dyDescent="0.3">
      <c r="A734" s="247" t="s">
        <v>101</v>
      </c>
      <c r="B734" s="248">
        <v>2035</v>
      </c>
      <c r="C734" s="248" t="s">
        <v>790</v>
      </c>
      <c r="D734" s="249">
        <v>362.13625850844744</v>
      </c>
      <c r="E734" s="250">
        <v>14</v>
      </c>
      <c r="F734" s="251">
        <f>(SUM(D734:D749)+E734*D749)/1000000</f>
        <v>1.0376980155149599E-2</v>
      </c>
      <c r="G734" s="229"/>
      <c r="H734" s="229"/>
    </row>
    <row r="735" spans="1:8" ht="15.6" x14ac:dyDescent="0.3">
      <c r="A735" s="247" t="s">
        <v>101</v>
      </c>
      <c r="B735" s="248">
        <v>2036</v>
      </c>
      <c r="C735" s="248" t="s">
        <v>791</v>
      </c>
      <c r="D735" s="249">
        <v>359.04935275366518</v>
      </c>
      <c r="E735" s="250">
        <v>15</v>
      </c>
      <c r="F735" s="251">
        <f>(SUM(D735:D749)+E735*D749)/1000000</f>
        <v>1.0357213251198148E-2</v>
      </c>
      <c r="G735" s="229"/>
      <c r="H735" s="229"/>
    </row>
    <row r="736" spans="1:8" ht="15.6" x14ac:dyDescent="0.3">
      <c r="A736" s="247" t="s">
        <v>101</v>
      </c>
      <c r="B736" s="248">
        <v>2037</v>
      </c>
      <c r="C736" s="248" t="s">
        <v>792</v>
      </c>
      <c r="D736" s="249">
        <v>356.36440616793544</v>
      </c>
      <c r="E736" s="250">
        <v>16</v>
      </c>
      <c r="F736" s="251">
        <f>(SUM(D736:D749)+E736*D749)/1000000</f>
        <v>1.0340533253001475E-2</v>
      </c>
      <c r="G736" s="229"/>
      <c r="H736" s="229"/>
    </row>
    <row r="737" spans="1:8" ht="15.6" x14ac:dyDescent="0.3">
      <c r="A737" s="247" t="s">
        <v>101</v>
      </c>
      <c r="B737" s="248">
        <v>2038</v>
      </c>
      <c r="C737" s="248" t="s">
        <v>793</v>
      </c>
      <c r="D737" s="249">
        <v>354.05638670167644</v>
      </c>
      <c r="E737" s="250">
        <v>17</v>
      </c>
      <c r="F737" s="251">
        <f>(SUM(D737:D749)+E737*D749)/1000000</f>
        <v>1.0326538201390532E-2</v>
      </c>
      <c r="G737" s="229"/>
      <c r="H737" s="229"/>
    </row>
    <row r="738" spans="1:8" ht="15.6" x14ac:dyDescent="0.3">
      <c r="A738" s="247" t="s">
        <v>101</v>
      </c>
      <c r="B738" s="248">
        <v>2039</v>
      </c>
      <c r="C738" s="248" t="s">
        <v>794</v>
      </c>
      <c r="D738" s="249">
        <v>352.04740530157864</v>
      </c>
      <c r="E738" s="250">
        <v>18</v>
      </c>
      <c r="F738" s="251">
        <f>(SUM(D738:D749)+E738*D749)/1000000</f>
        <v>1.0314851169245852E-2</v>
      </c>
      <c r="G738" s="229"/>
      <c r="H738" s="229"/>
    </row>
    <row r="739" spans="1:8" ht="15.6" x14ac:dyDescent="0.3">
      <c r="A739" s="247" t="s">
        <v>101</v>
      </c>
      <c r="B739" s="248">
        <v>2040</v>
      </c>
      <c r="C739" s="248" t="s">
        <v>795</v>
      </c>
      <c r="D739" s="249">
        <v>350.33091397308294</v>
      </c>
      <c r="E739" s="250">
        <v>19</v>
      </c>
      <c r="F739" s="251">
        <f>(SUM(D739:D749)+E739*D749)/1000000</f>
        <v>1.0305173118501269E-2</v>
      </c>
      <c r="G739" s="229"/>
      <c r="H739" s="229"/>
    </row>
    <row r="740" spans="1:8" ht="15.6" x14ac:dyDescent="0.3">
      <c r="A740" s="247" t="s">
        <v>101</v>
      </c>
      <c r="B740" s="248">
        <v>2041</v>
      </c>
      <c r="C740" s="248" t="s">
        <v>796</v>
      </c>
      <c r="D740" s="249">
        <v>348.89182497218457</v>
      </c>
      <c r="E740" s="250">
        <v>20</v>
      </c>
      <c r="F740" s="251">
        <f>(SUM(D740:D749)+E740*D749)/1000000</f>
        <v>1.029721155908518E-2</v>
      </c>
      <c r="G740" s="229"/>
      <c r="H740" s="229"/>
    </row>
    <row r="741" spans="1:8" ht="15.6" x14ac:dyDescent="0.3">
      <c r="A741" s="247" t="s">
        <v>101</v>
      </c>
      <c r="B741" s="248">
        <v>2042</v>
      </c>
      <c r="C741" s="248" t="s">
        <v>797</v>
      </c>
      <c r="D741" s="249">
        <v>347.66757376212871</v>
      </c>
      <c r="E741" s="250">
        <v>21</v>
      </c>
      <c r="F741" s="251">
        <f>(SUM(D741:D749)+E741*D749)/1000000</f>
        <v>1.0290689088669987E-2</v>
      </c>
      <c r="G741" s="229"/>
      <c r="H741" s="229"/>
    </row>
    <row r="742" spans="1:8" ht="15.6" x14ac:dyDescent="0.3">
      <c r="A742" s="247" t="s">
        <v>101</v>
      </c>
      <c r="B742" s="248">
        <v>2043</v>
      </c>
      <c r="C742" s="248" t="s">
        <v>798</v>
      </c>
      <c r="D742" s="249">
        <v>346.59831994547204</v>
      </c>
      <c r="E742" s="250">
        <v>22</v>
      </c>
      <c r="F742" s="251">
        <f>(SUM(D742:D749)+E742*D749)/1000000</f>
        <v>1.0285390869464854E-2</v>
      </c>
      <c r="G742" s="229"/>
      <c r="H742" s="229"/>
    </row>
    <row r="743" spans="1:8" ht="15.6" x14ac:dyDescent="0.3">
      <c r="A743" s="247" t="s">
        <v>101</v>
      </c>
      <c r="B743" s="248">
        <v>2044</v>
      </c>
      <c r="C743" s="248" t="s">
        <v>799</v>
      </c>
      <c r="D743" s="249">
        <v>345.69061943910265</v>
      </c>
      <c r="E743" s="250">
        <v>23</v>
      </c>
      <c r="F743" s="251">
        <f>(SUM(D743:D749)+E743*D749)/1000000</f>
        <v>1.0281161904076377E-2</v>
      </c>
      <c r="G743" s="229"/>
      <c r="H743" s="229"/>
    </row>
    <row r="744" spans="1:8" ht="15.6" x14ac:dyDescent="0.3">
      <c r="A744" s="247" t="s">
        <v>101</v>
      </c>
      <c r="B744" s="248">
        <v>2045</v>
      </c>
      <c r="C744" s="248" t="s">
        <v>800</v>
      </c>
      <c r="D744" s="249">
        <v>344.8975605472238</v>
      </c>
      <c r="E744" s="250">
        <v>24</v>
      </c>
      <c r="F744" s="251">
        <f>(SUM(D744:D749)+E744*D749)/1000000</f>
        <v>1.0277840639194267E-2</v>
      </c>
      <c r="G744" s="229"/>
      <c r="H744" s="229"/>
    </row>
    <row r="745" spans="1:8" ht="15.6" x14ac:dyDescent="0.3">
      <c r="A745" s="247" t="s">
        <v>101</v>
      </c>
      <c r="B745" s="248">
        <v>2046</v>
      </c>
      <c r="C745" s="248" t="s">
        <v>801</v>
      </c>
      <c r="D745" s="249">
        <v>344.20302217146474</v>
      </c>
      <c r="E745" s="250">
        <v>25</v>
      </c>
      <c r="F745" s="251">
        <f>(SUM(D745:D749)+E745*D749)/1000000</f>
        <v>1.0275312433204039E-2</v>
      </c>
      <c r="G745" s="229"/>
      <c r="H745" s="229"/>
    </row>
    <row r="746" spans="1:8" ht="15.6" x14ac:dyDescent="0.3">
      <c r="A746" s="247" t="s">
        <v>101</v>
      </c>
      <c r="B746" s="248">
        <v>2047</v>
      </c>
      <c r="C746" s="248" t="s">
        <v>802</v>
      </c>
      <c r="D746" s="249">
        <v>343.63471266294653</v>
      </c>
      <c r="E746" s="250">
        <v>26</v>
      </c>
      <c r="F746" s="251">
        <f>(SUM(D746:D749)+E746*D749)/1000000</f>
        <v>1.0273478765589568E-2</v>
      </c>
      <c r="G746" s="229"/>
      <c r="H746" s="229"/>
    </row>
    <row r="747" spans="1:8" ht="15.6" x14ac:dyDescent="0.3">
      <c r="A747" s="247" t="s">
        <v>101</v>
      </c>
      <c r="B747" s="248">
        <v>2048</v>
      </c>
      <c r="C747" s="248" t="s">
        <v>803</v>
      </c>
      <c r="D747" s="249">
        <v>343.14291438162354</v>
      </c>
      <c r="E747" s="250">
        <v>27</v>
      </c>
      <c r="F747" s="251">
        <f>(SUM(D747:D749)+E747*D749)/1000000</f>
        <v>1.0272213407483617E-2</v>
      </c>
      <c r="G747" s="229"/>
      <c r="H747" s="229"/>
    </row>
    <row r="748" spans="1:8" ht="15.6" x14ac:dyDescent="0.3">
      <c r="A748" s="247" t="s">
        <v>101</v>
      </c>
      <c r="B748" s="248">
        <v>2049</v>
      </c>
      <c r="C748" s="248" t="s">
        <v>804</v>
      </c>
      <c r="D748" s="249">
        <v>342.72856550615012</v>
      </c>
      <c r="E748" s="250">
        <v>28</v>
      </c>
      <c r="F748" s="251">
        <f>(SUM(D748:D749)+E748*D749)/1000000</f>
        <v>1.0271439847658987E-2</v>
      </c>
      <c r="G748" s="229"/>
      <c r="H748" s="229"/>
    </row>
    <row r="749" spans="1:8" ht="15.6" x14ac:dyDescent="0.3">
      <c r="A749" s="247" t="s">
        <v>101</v>
      </c>
      <c r="B749" s="248">
        <v>2050</v>
      </c>
      <c r="C749" s="248" t="s">
        <v>805</v>
      </c>
      <c r="D749" s="249">
        <v>342.36935455699438</v>
      </c>
      <c r="E749" s="250">
        <v>29</v>
      </c>
      <c r="F749" s="251">
        <f>(SUM(D749:D749)+E749*D749)/1000000</f>
        <v>1.0271080636709833E-2</v>
      </c>
      <c r="G749" s="229"/>
      <c r="H749" s="229"/>
    </row>
    <row r="750" spans="1:8" ht="15.6" x14ac:dyDescent="0.3">
      <c r="A750" s="247" t="s">
        <v>102</v>
      </c>
      <c r="B750" s="248">
        <v>2017</v>
      </c>
      <c r="C750" s="248" t="s">
        <v>806</v>
      </c>
      <c r="D750" s="249">
        <v>491.4859292686603</v>
      </c>
      <c r="E750" s="252">
        <v>0</v>
      </c>
      <c r="F750" s="251">
        <f>(SUM(D750:D779))/1000000</f>
        <v>1.159089982837015E-2</v>
      </c>
      <c r="G750" s="229"/>
      <c r="H750" s="229"/>
    </row>
    <row r="751" spans="1:8" ht="15.6" x14ac:dyDescent="0.3">
      <c r="A751" s="247" t="s">
        <v>102</v>
      </c>
      <c r="B751" s="248">
        <v>2018</v>
      </c>
      <c r="C751" s="248" t="s">
        <v>807</v>
      </c>
      <c r="D751" s="249">
        <v>479.67647909174292</v>
      </c>
      <c r="E751" s="250">
        <v>0</v>
      </c>
      <c r="F751" s="251">
        <f>(SUM(D751:D780))/1000000</f>
        <v>1.1444886525822345E-2</v>
      </c>
      <c r="G751" s="229"/>
      <c r="H751" s="229"/>
    </row>
    <row r="752" spans="1:8" ht="15.6" x14ac:dyDescent="0.3">
      <c r="A752" s="247" t="s">
        <v>102</v>
      </c>
      <c r="B752" s="248">
        <v>2019</v>
      </c>
      <c r="C752" s="248" t="s">
        <v>808</v>
      </c>
      <c r="D752" s="249">
        <v>466.40349075723401</v>
      </c>
      <c r="E752" s="250">
        <v>0</v>
      </c>
      <c r="F752" s="251">
        <f>(SUM(D752:D781))/1000000</f>
        <v>1.1310359525513732E-2</v>
      </c>
      <c r="G752" s="229"/>
      <c r="H752" s="229"/>
    </row>
    <row r="753" spans="1:8" ht="15.6" x14ac:dyDescent="0.3">
      <c r="A753" s="247" t="s">
        <v>102</v>
      </c>
      <c r="B753" s="248">
        <v>2020</v>
      </c>
      <c r="C753" s="248" t="s">
        <v>809</v>
      </c>
      <c r="D753" s="249">
        <v>453.84232779458199</v>
      </c>
      <c r="E753" s="250">
        <v>0</v>
      </c>
      <c r="F753" s="251">
        <f>(SUM(D753:D782))/1000000</f>
        <v>1.118885396409538E-2</v>
      </c>
      <c r="G753" s="229"/>
      <c r="H753" s="229"/>
    </row>
    <row r="754" spans="1:8" ht="15.6" x14ac:dyDescent="0.3">
      <c r="A754" s="247" t="s">
        <v>102</v>
      </c>
      <c r="B754" s="248">
        <v>2021</v>
      </c>
      <c r="C754" s="248" t="s">
        <v>810</v>
      </c>
      <c r="D754" s="249">
        <v>442.61942098586093</v>
      </c>
      <c r="E754" s="250">
        <v>0</v>
      </c>
      <c r="F754" s="251">
        <f>(SUM(D754:D783))/1000000</f>
        <v>1.10797141091186E-2</v>
      </c>
      <c r="G754" s="229"/>
      <c r="H754" s="229"/>
    </row>
    <row r="755" spans="1:8" ht="15.6" x14ac:dyDescent="0.3">
      <c r="A755" s="247" t="s">
        <v>102</v>
      </c>
      <c r="B755" s="248">
        <v>2022</v>
      </c>
      <c r="C755" s="248" t="s">
        <v>811</v>
      </c>
      <c r="D755" s="249">
        <v>431.75194522266543</v>
      </c>
      <c r="E755" s="250">
        <v>1</v>
      </c>
      <c r="F755" s="251">
        <f>(SUM(D755:D783)+E755*D783)/1000000</f>
        <v>1.0981797160950543E-2</v>
      </c>
      <c r="G755" s="229"/>
      <c r="H755" s="229"/>
    </row>
    <row r="756" spans="1:8" ht="15.6" x14ac:dyDescent="0.3">
      <c r="A756" s="247" t="s">
        <v>102</v>
      </c>
      <c r="B756" s="248">
        <v>2023</v>
      </c>
      <c r="C756" s="248" t="s">
        <v>812</v>
      </c>
      <c r="D756" s="249">
        <v>421.63201460286922</v>
      </c>
      <c r="E756" s="250">
        <v>2</v>
      </c>
      <c r="F756" s="251">
        <f>(SUM(D756:D783)+E756*D783)/1000000</f>
        <v>1.0894747688545679E-2</v>
      </c>
      <c r="G756" s="229"/>
      <c r="H756" s="229"/>
    </row>
    <row r="757" spans="1:8" ht="15.6" x14ac:dyDescent="0.3">
      <c r="A757" s="247" t="s">
        <v>102</v>
      </c>
      <c r="B757" s="248">
        <v>2024</v>
      </c>
      <c r="C757" s="248" t="s">
        <v>813</v>
      </c>
      <c r="D757" s="249">
        <v>414.27014600161613</v>
      </c>
      <c r="E757" s="250">
        <v>3</v>
      </c>
      <c r="F757" s="251">
        <f>(SUM(D757:D783)+E757*D783)/1000000</f>
        <v>1.081781814676061E-2</v>
      </c>
      <c r="G757" s="229"/>
      <c r="H757" s="229"/>
    </row>
    <row r="758" spans="1:8" ht="15.6" x14ac:dyDescent="0.3">
      <c r="A758" s="247" t="s">
        <v>102</v>
      </c>
      <c r="B758" s="248">
        <v>2025</v>
      </c>
      <c r="C758" s="248" t="s">
        <v>814</v>
      </c>
      <c r="D758" s="249">
        <v>405.59043717773051</v>
      </c>
      <c r="E758" s="250">
        <v>4</v>
      </c>
      <c r="F758" s="251">
        <f>(SUM(D758:D783)+E758*D783)/1000000</f>
        <v>1.0748250473576797E-2</v>
      </c>
      <c r="G758" s="229"/>
      <c r="H758" s="229"/>
    </row>
    <row r="759" spans="1:8" ht="15.6" x14ac:dyDescent="0.3">
      <c r="A759" s="247" t="s">
        <v>102</v>
      </c>
      <c r="B759" s="248">
        <v>2026</v>
      </c>
      <c r="C759" s="248" t="s">
        <v>815</v>
      </c>
      <c r="D759" s="249">
        <v>397.51783882514206</v>
      </c>
      <c r="E759" s="250">
        <v>5</v>
      </c>
      <c r="F759" s="251">
        <f>(SUM(D759:D783)+E759*D783)/1000000</f>
        <v>1.0687362509216865E-2</v>
      </c>
      <c r="G759" s="229"/>
      <c r="H759" s="229"/>
    </row>
    <row r="760" spans="1:8" ht="15.6" x14ac:dyDescent="0.3">
      <c r="A760" s="247" t="s">
        <v>102</v>
      </c>
      <c r="B760" s="248">
        <v>2027</v>
      </c>
      <c r="C760" s="248" t="s">
        <v>816</v>
      </c>
      <c r="D760" s="249">
        <v>390.3363646763728</v>
      </c>
      <c r="E760" s="250">
        <v>6</v>
      </c>
      <c r="F760" s="251">
        <f>(SUM(D760:D783)+E760*D783)/1000000</f>
        <v>1.0634547143209524E-2</v>
      </c>
      <c r="G760" s="229"/>
      <c r="H760" s="229"/>
    </row>
    <row r="761" spans="1:8" ht="15.6" x14ac:dyDescent="0.3">
      <c r="A761" s="247" t="s">
        <v>102</v>
      </c>
      <c r="B761" s="248">
        <v>2028</v>
      </c>
      <c r="C761" s="248" t="s">
        <v>817</v>
      </c>
      <c r="D761" s="249">
        <v>384.06700103967671</v>
      </c>
      <c r="E761" s="250">
        <v>7</v>
      </c>
      <c r="F761" s="251">
        <f>(SUM(D761:D783)+E761*D783)/1000000</f>
        <v>1.0588913251350952E-2</v>
      </c>
      <c r="G761" s="229"/>
      <c r="H761" s="229"/>
    </row>
    <row r="762" spans="1:8" ht="15.6" x14ac:dyDescent="0.3">
      <c r="A762" s="247" t="s">
        <v>102</v>
      </c>
      <c r="B762" s="248">
        <v>2029</v>
      </c>
      <c r="C762" s="248" t="s">
        <v>818</v>
      </c>
      <c r="D762" s="249">
        <v>378.49742972487314</v>
      </c>
      <c r="E762" s="250">
        <v>8</v>
      </c>
      <c r="F762" s="251">
        <f>(SUM(D762:D783)+E762*D783)/1000000</f>
        <v>1.054954872312908E-2</v>
      </c>
      <c r="G762" s="229"/>
      <c r="H762" s="229"/>
    </row>
    <row r="763" spans="1:8" ht="15.6" x14ac:dyDescent="0.3">
      <c r="A763" s="247" t="s">
        <v>102</v>
      </c>
      <c r="B763" s="248">
        <v>2030</v>
      </c>
      <c r="C763" s="248" t="s">
        <v>819</v>
      </c>
      <c r="D763" s="249">
        <v>373.64592560665653</v>
      </c>
      <c r="E763" s="250">
        <v>9</v>
      </c>
      <c r="F763" s="251">
        <f>(SUM(D763:D783)+E763*D783)/1000000</f>
        <v>1.0515753766222005E-2</v>
      </c>
      <c r="G763" s="229"/>
      <c r="H763" s="229"/>
    </row>
    <row r="764" spans="1:8" ht="15.6" x14ac:dyDescent="0.3">
      <c r="A764" s="247" t="s">
        <v>102</v>
      </c>
      <c r="B764" s="248">
        <v>2031</v>
      </c>
      <c r="C764" s="248" t="s">
        <v>820</v>
      </c>
      <c r="D764" s="249">
        <v>369.82433762063181</v>
      </c>
      <c r="E764" s="250">
        <v>10</v>
      </c>
      <c r="F764" s="251">
        <f>(SUM(D764:D783)+E764*D783)/1000000</f>
        <v>1.048681031343315E-2</v>
      </c>
      <c r="G764" s="229"/>
      <c r="H764" s="229"/>
    </row>
    <row r="765" spans="1:8" ht="15.6" x14ac:dyDescent="0.3">
      <c r="A765" s="247" t="s">
        <v>102</v>
      </c>
      <c r="B765" s="248">
        <v>2032</v>
      </c>
      <c r="C765" s="248" t="s">
        <v>821</v>
      </c>
      <c r="D765" s="249">
        <v>366.06969959063764</v>
      </c>
      <c r="E765" s="250">
        <v>11</v>
      </c>
      <c r="F765" s="251">
        <f>(SUM(D765:D783)+E765*D783)/1000000</f>
        <v>1.0461688448630321E-2</v>
      </c>
      <c r="G765" s="229"/>
      <c r="H765" s="229"/>
    </row>
    <row r="766" spans="1:8" ht="15.6" x14ac:dyDescent="0.3">
      <c r="A766" s="247" t="s">
        <v>102</v>
      </c>
      <c r="B766" s="248">
        <v>2033</v>
      </c>
      <c r="C766" s="248" t="s">
        <v>822</v>
      </c>
      <c r="D766" s="249">
        <v>362.77736345630092</v>
      </c>
      <c r="E766" s="250">
        <v>12</v>
      </c>
      <c r="F766" s="251">
        <f>(SUM(D766:D783)+E766*D783)/1000000</f>
        <v>1.0440321221857484E-2</v>
      </c>
      <c r="G766" s="229"/>
      <c r="H766" s="229"/>
    </row>
    <row r="767" spans="1:8" ht="15.6" x14ac:dyDescent="0.3">
      <c r="A767" s="247" t="s">
        <v>102</v>
      </c>
      <c r="B767" s="248">
        <v>2034</v>
      </c>
      <c r="C767" s="248" t="s">
        <v>823</v>
      </c>
      <c r="D767" s="249">
        <v>359.89673768021487</v>
      </c>
      <c r="E767" s="250">
        <v>13</v>
      </c>
      <c r="F767" s="251">
        <f>(SUM(D767:D783)+E767*D783)/1000000</f>
        <v>1.0422246331218986E-2</v>
      </c>
      <c r="G767" s="229"/>
      <c r="H767" s="229"/>
    </row>
    <row r="768" spans="1:8" ht="15.6" x14ac:dyDescent="0.3">
      <c r="A768" s="247" t="s">
        <v>102</v>
      </c>
      <c r="B768" s="248">
        <v>2035</v>
      </c>
      <c r="C768" s="248" t="s">
        <v>824</v>
      </c>
      <c r="D768" s="249">
        <v>357.44726528753637</v>
      </c>
      <c r="E768" s="250">
        <v>14</v>
      </c>
      <c r="F768" s="251">
        <f>(SUM(D768:D783)+E768*D783)/1000000</f>
        <v>1.0407052066356573E-2</v>
      </c>
      <c r="G768" s="229"/>
      <c r="H768" s="229"/>
    </row>
    <row r="769" spans="1:8" ht="15.6" x14ac:dyDescent="0.3">
      <c r="A769" s="247" t="s">
        <v>102</v>
      </c>
      <c r="B769" s="248">
        <v>2036</v>
      </c>
      <c r="C769" s="248" t="s">
        <v>825</v>
      </c>
      <c r="D769" s="249">
        <v>355.3091306152179</v>
      </c>
      <c r="E769" s="250">
        <v>15</v>
      </c>
      <c r="F769" s="251">
        <f>(SUM(D769:D783)+E769*D783)/1000000</f>
        <v>1.0394307273886837E-2</v>
      </c>
      <c r="G769" s="229"/>
      <c r="H769" s="229"/>
    </row>
    <row r="770" spans="1:8" ht="15.6" x14ac:dyDescent="0.3">
      <c r="A770" s="247" t="s">
        <v>102</v>
      </c>
      <c r="B770" s="248">
        <v>2037</v>
      </c>
      <c r="C770" s="248" t="s">
        <v>826</v>
      </c>
      <c r="D770" s="249">
        <v>353.49702077321859</v>
      </c>
      <c r="E770" s="250">
        <v>16</v>
      </c>
      <c r="F770" s="251">
        <f>(SUM(D770:D783)+E770*D783)/1000000</f>
        <v>1.038370061608942E-2</v>
      </c>
      <c r="G770" s="229"/>
      <c r="H770" s="229"/>
    </row>
    <row r="771" spans="1:8" ht="15.6" x14ac:dyDescent="0.3">
      <c r="A771" s="247" t="s">
        <v>102</v>
      </c>
      <c r="B771" s="248">
        <v>2038</v>
      </c>
      <c r="C771" s="248" t="s">
        <v>827</v>
      </c>
      <c r="D771" s="249">
        <v>351.96365877422375</v>
      </c>
      <c r="E771" s="250">
        <v>17</v>
      </c>
      <c r="F771" s="251">
        <f>(SUM(D771:D783)+E771*D783)/1000000</f>
        <v>1.0374906068134002E-2</v>
      </c>
      <c r="G771" s="229"/>
      <c r="H771" s="229"/>
    </row>
    <row r="772" spans="1:8" ht="15.6" x14ac:dyDescent="0.3">
      <c r="A772" s="247" t="s">
        <v>102</v>
      </c>
      <c r="B772" s="248">
        <v>2039</v>
      </c>
      <c r="C772" s="248" t="s">
        <v>828</v>
      </c>
      <c r="D772" s="249">
        <v>350.65487542639988</v>
      </c>
      <c r="E772" s="250">
        <v>18</v>
      </c>
      <c r="F772" s="251">
        <f>(SUM(D772:D783)+E772*D783)/1000000</f>
        <v>1.0367644882177581E-2</v>
      </c>
      <c r="G772" s="229"/>
      <c r="H772" s="229"/>
    </row>
    <row r="773" spans="1:8" ht="15.6" x14ac:dyDescent="0.3">
      <c r="A773" s="247" t="s">
        <v>102</v>
      </c>
      <c r="B773" s="248">
        <v>2040</v>
      </c>
      <c r="C773" s="248" t="s">
        <v>829</v>
      </c>
      <c r="D773" s="249">
        <v>349.5567434942426</v>
      </c>
      <c r="E773" s="250">
        <v>19</v>
      </c>
      <c r="F773" s="251">
        <f>(SUM(D773:D783)+E773*D783)/1000000</f>
        <v>1.0361692479568982E-2</v>
      </c>
      <c r="G773" s="229"/>
      <c r="H773" s="229"/>
    </row>
    <row r="774" spans="1:8" ht="15.6" x14ac:dyDescent="0.3">
      <c r="A774" s="247" t="s">
        <v>102</v>
      </c>
      <c r="B774" s="248">
        <v>2041</v>
      </c>
      <c r="C774" s="248" t="s">
        <v>830</v>
      </c>
      <c r="D774" s="249">
        <v>348.65627083878172</v>
      </c>
      <c r="E774" s="250">
        <v>20</v>
      </c>
      <c r="F774" s="251">
        <f>(SUM(D774:D783)+E774*D783)/1000000</f>
        <v>1.0356838208892542E-2</v>
      </c>
      <c r="G774" s="229"/>
      <c r="H774" s="229"/>
    </row>
    <row r="775" spans="1:8" ht="15.6" x14ac:dyDescent="0.3">
      <c r="A775" s="247" t="s">
        <v>102</v>
      </c>
      <c r="B775" s="248">
        <v>2042</v>
      </c>
      <c r="C775" s="248" t="s">
        <v>831</v>
      </c>
      <c r="D775" s="249">
        <v>347.90208798721829</v>
      </c>
      <c r="E775" s="250">
        <v>21</v>
      </c>
      <c r="F775" s="251">
        <f>(SUM(D775:D783)+E775*D783)/1000000</f>
        <v>1.0352884410871562E-2</v>
      </c>
      <c r="G775" s="229"/>
      <c r="H775" s="229"/>
    </row>
    <row r="776" spans="1:8" ht="15.6" x14ac:dyDescent="0.3">
      <c r="A776" s="247" t="s">
        <v>102</v>
      </c>
      <c r="B776" s="248">
        <v>2043</v>
      </c>
      <c r="C776" s="248" t="s">
        <v>832</v>
      </c>
      <c r="D776" s="249">
        <v>347.25033394179701</v>
      </c>
      <c r="E776" s="250">
        <v>22</v>
      </c>
      <c r="F776" s="251">
        <f>(SUM(D776:D783)+E776*D783)/1000000</f>
        <v>1.0349684795702146E-2</v>
      </c>
      <c r="G776" s="229"/>
      <c r="H776" s="229"/>
    </row>
    <row r="777" spans="1:8" ht="15.6" x14ac:dyDescent="0.3">
      <c r="A777" s="247" t="s">
        <v>102</v>
      </c>
      <c r="B777" s="248">
        <v>2044</v>
      </c>
      <c r="C777" s="248" t="s">
        <v>833</v>
      </c>
      <c r="D777" s="249">
        <v>346.70875362939228</v>
      </c>
      <c r="E777" s="250">
        <v>23</v>
      </c>
      <c r="F777" s="251">
        <f>(SUM(D777:D783)+E777*D783)/1000000</f>
        <v>1.0347136934578149E-2</v>
      </c>
      <c r="G777" s="229"/>
      <c r="H777" s="229"/>
    </row>
    <row r="778" spans="1:8" ht="15.6" x14ac:dyDescent="0.3">
      <c r="A778" s="247" t="s">
        <v>102</v>
      </c>
      <c r="B778" s="248">
        <v>2045</v>
      </c>
      <c r="C778" s="248" t="s">
        <v>834</v>
      </c>
      <c r="D778" s="249">
        <v>346.22979527039035</v>
      </c>
      <c r="E778" s="250">
        <v>24</v>
      </c>
      <c r="F778" s="251">
        <f>(SUM(D778:D783)+E778*D783)/1000000</f>
        <v>1.0345130653766559E-2</v>
      </c>
      <c r="G778" s="229"/>
      <c r="H778" s="229"/>
    </row>
    <row r="779" spans="1:8" ht="15.6" x14ac:dyDescent="0.3">
      <c r="A779" s="247" t="s">
        <v>102</v>
      </c>
      <c r="B779" s="248">
        <v>2046</v>
      </c>
      <c r="C779" s="248" t="s">
        <v>835</v>
      </c>
      <c r="D779" s="249">
        <v>345.81900320826134</v>
      </c>
      <c r="E779" s="250">
        <v>25</v>
      </c>
      <c r="F779" s="251">
        <f>(SUM(D779:D783)+E779*D783)/1000000</f>
        <v>1.0343603331313971E-2</v>
      </c>
      <c r="G779" s="229"/>
      <c r="H779" s="229"/>
    </row>
    <row r="780" spans="1:8" ht="15.6" x14ac:dyDescent="0.3">
      <c r="A780" s="247" t="s">
        <v>102</v>
      </c>
      <c r="B780" s="248">
        <v>2047</v>
      </c>
      <c r="C780" s="248" t="s">
        <v>836</v>
      </c>
      <c r="D780" s="249">
        <v>345.47262672085719</v>
      </c>
      <c r="E780" s="250">
        <v>26</v>
      </c>
      <c r="F780" s="251">
        <f>(SUM(D780:D783)+E780*D783)/1000000</f>
        <v>1.0342486800923511E-2</v>
      </c>
      <c r="G780" s="229"/>
      <c r="H780" s="229"/>
    </row>
    <row r="781" spans="1:8" ht="15.6" x14ac:dyDescent="0.3">
      <c r="A781" s="247" t="s">
        <v>102</v>
      </c>
      <c r="B781" s="248">
        <v>2048</v>
      </c>
      <c r="C781" s="248" t="s">
        <v>837</v>
      </c>
      <c r="D781" s="249">
        <v>345.14947878313001</v>
      </c>
      <c r="E781" s="250">
        <v>27</v>
      </c>
      <c r="F781" s="251">
        <f>(SUM(D781:D783)+E781*D783)/1000000</f>
        <v>1.0341716647020455E-2</v>
      </c>
      <c r="G781" s="229"/>
      <c r="H781" s="229"/>
    </row>
    <row r="782" spans="1:8" ht="15.6" x14ac:dyDescent="0.3">
      <c r="A782" s="247" t="s">
        <v>102</v>
      </c>
      <c r="B782" s="248">
        <v>2049</v>
      </c>
      <c r="C782" s="248" t="s">
        <v>838</v>
      </c>
      <c r="D782" s="249">
        <v>344.89792933888174</v>
      </c>
      <c r="E782" s="250">
        <v>28</v>
      </c>
      <c r="F782" s="251">
        <f>(SUM(D782:D783)+E782*D783)/1000000</f>
        <v>1.0341269641055126E-2</v>
      </c>
      <c r="G782" s="229"/>
      <c r="H782" s="229"/>
    </row>
    <row r="783" spans="1:8" ht="15.6" x14ac:dyDescent="0.3">
      <c r="A783" s="247" t="s">
        <v>102</v>
      </c>
      <c r="B783" s="248">
        <v>2050</v>
      </c>
      <c r="C783" s="248" t="s">
        <v>839</v>
      </c>
      <c r="D783" s="249">
        <v>344.70247281780155</v>
      </c>
      <c r="E783" s="250">
        <v>29</v>
      </c>
      <c r="F783" s="251">
        <f>(SUM(D783:D783)+E783*D783)/1000000</f>
        <v>1.0341074184534046E-2</v>
      </c>
      <c r="G783" s="229"/>
      <c r="H783" s="229"/>
    </row>
    <row r="784" spans="1:8" ht="15.6" x14ac:dyDescent="0.3">
      <c r="A784" s="247" t="s">
        <v>103</v>
      </c>
      <c r="B784" s="248">
        <v>2017</v>
      </c>
      <c r="C784" s="248" t="s">
        <v>840</v>
      </c>
      <c r="D784" s="249">
        <v>517.13996865286708</v>
      </c>
      <c r="E784" s="252">
        <v>0</v>
      </c>
      <c r="F784" s="251">
        <f>(SUM(D784:D813))/1000000</f>
        <v>1.1858184909741954E-2</v>
      </c>
      <c r="G784" s="229"/>
      <c r="H784" s="229"/>
    </row>
    <row r="785" spans="1:8" ht="15.6" x14ac:dyDescent="0.3">
      <c r="A785" s="247" t="s">
        <v>103</v>
      </c>
      <c r="B785" s="248">
        <v>2018</v>
      </c>
      <c r="C785" s="248" t="s">
        <v>841</v>
      </c>
      <c r="D785" s="249">
        <v>508.61696477760393</v>
      </c>
      <c r="E785" s="250">
        <v>0</v>
      </c>
      <c r="F785" s="251">
        <f>(SUM(D785:D814))/1000000</f>
        <v>1.1684385346857968E-2</v>
      </c>
      <c r="G785" s="229"/>
      <c r="H785" s="229"/>
    </row>
    <row r="786" spans="1:8" ht="15.6" x14ac:dyDescent="0.3">
      <c r="A786" s="247" t="s">
        <v>103</v>
      </c>
      <c r="B786" s="248">
        <v>2019</v>
      </c>
      <c r="C786" s="248" t="s">
        <v>842</v>
      </c>
      <c r="D786" s="249">
        <v>493.90767038329932</v>
      </c>
      <c r="E786" s="250">
        <v>0</v>
      </c>
      <c r="F786" s="251">
        <f>(SUM(D786:D815))/1000000</f>
        <v>1.1518792332225912E-2</v>
      </c>
      <c r="G786" s="229"/>
      <c r="H786" s="229"/>
    </row>
    <row r="787" spans="1:8" ht="15.6" x14ac:dyDescent="0.3">
      <c r="A787" s="247" t="s">
        <v>103</v>
      </c>
      <c r="B787" s="248">
        <v>2020</v>
      </c>
      <c r="C787" s="248" t="s">
        <v>843</v>
      </c>
      <c r="D787" s="249">
        <v>478.87794042409649</v>
      </c>
      <c r="E787" s="250">
        <v>0</v>
      </c>
      <c r="F787" s="251">
        <f>(SUM(D787:D816))/1000000</f>
        <v>1.1367675311161536E-2</v>
      </c>
      <c r="G787" s="229"/>
      <c r="H787" s="229"/>
    </row>
    <row r="788" spans="1:8" ht="15.6" x14ac:dyDescent="0.3">
      <c r="A788" s="247" t="s">
        <v>103</v>
      </c>
      <c r="B788" s="248">
        <v>2021</v>
      </c>
      <c r="C788" s="248" t="s">
        <v>844</v>
      </c>
      <c r="D788" s="249">
        <v>462.79733794549634</v>
      </c>
      <c r="E788" s="250">
        <v>0</v>
      </c>
      <c r="F788" s="251">
        <f>(SUM(D788:D817))/1000000</f>
        <v>1.1231394412090243E-2</v>
      </c>
      <c r="G788" s="229"/>
      <c r="H788" s="229"/>
    </row>
    <row r="789" spans="1:8" ht="15.6" x14ac:dyDescent="0.3">
      <c r="A789" s="247" t="s">
        <v>103</v>
      </c>
      <c r="B789" s="248">
        <v>2022</v>
      </c>
      <c r="C789" s="248" t="s">
        <v>845</v>
      </c>
      <c r="D789" s="249">
        <v>449.73319854919635</v>
      </c>
      <c r="E789" s="250">
        <v>1</v>
      </c>
      <c r="F789" s="251">
        <f>(SUM(D789:D817)+E789*D817)/1000000</f>
        <v>1.1111194115497552E-2</v>
      </c>
      <c r="G789" s="229"/>
      <c r="H789" s="229"/>
    </row>
    <row r="790" spans="1:8" ht="15.6" x14ac:dyDescent="0.3">
      <c r="A790" s="247" t="s">
        <v>103</v>
      </c>
      <c r="B790" s="248">
        <v>2023</v>
      </c>
      <c r="C790" s="248" t="s">
        <v>846</v>
      </c>
      <c r="D790" s="249">
        <v>437.52627094282798</v>
      </c>
      <c r="E790" s="250">
        <v>2</v>
      </c>
      <c r="F790" s="251">
        <f>(SUM(D790:D817)+E790*D817)/1000000</f>
        <v>1.1004057958301157E-2</v>
      </c>
      <c r="G790" s="229"/>
      <c r="H790" s="229"/>
    </row>
    <row r="791" spans="1:8" ht="15.6" x14ac:dyDescent="0.3">
      <c r="A791" s="247" t="s">
        <v>103</v>
      </c>
      <c r="B791" s="248">
        <v>2024</v>
      </c>
      <c r="C791" s="248" t="s">
        <v>847</v>
      </c>
      <c r="D791" s="249">
        <v>430.07418260223341</v>
      </c>
      <c r="E791" s="250">
        <v>3</v>
      </c>
      <c r="F791" s="251">
        <f>(SUM(D791:D817)+E791*D817)/1000000</f>
        <v>1.090912872871113E-2</v>
      </c>
      <c r="G791" s="229"/>
      <c r="H791" s="229"/>
    </row>
    <row r="792" spans="1:8" ht="15.6" x14ac:dyDescent="0.3">
      <c r="A792" s="247" t="s">
        <v>103</v>
      </c>
      <c r="B792" s="248">
        <v>2025</v>
      </c>
      <c r="C792" s="248" t="s">
        <v>848</v>
      </c>
      <c r="D792" s="249">
        <v>419.58500556305216</v>
      </c>
      <c r="E792" s="250">
        <v>4</v>
      </c>
      <c r="F792" s="251">
        <f>(SUM(D792:D817)+E792*D817)/1000000</f>
        <v>1.0821651587461701E-2</v>
      </c>
      <c r="G792" s="229"/>
      <c r="H792" s="229"/>
    </row>
    <row r="793" spans="1:8" ht="15.6" x14ac:dyDescent="0.3">
      <c r="A793" s="247" t="s">
        <v>103</v>
      </c>
      <c r="B793" s="248">
        <v>2026</v>
      </c>
      <c r="C793" s="248" t="s">
        <v>849</v>
      </c>
      <c r="D793" s="249">
        <v>415.52502216324859</v>
      </c>
      <c r="E793" s="250">
        <v>5</v>
      </c>
      <c r="F793" s="251">
        <f>(SUM(D793:D817)+E793*D817)/1000000</f>
        <v>1.074466362325145E-2</v>
      </c>
      <c r="G793" s="229"/>
      <c r="H793" s="229"/>
    </row>
    <row r="794" spans="1:8" ht="15.6" x14ac:dyDescent="0.3">
      <c r="A794" s="247" t="s">
        <v>103</v>
      </c>
      <c r="B794" s="248">
        <v>2027</v>
      </c>
      <c r="C794" s="248" t="s">
        <v>850</v>
      </c>
      <c r="D794" s="249">
        <v>405.93121954231776</v>
      </c>
      <c r="E794" s="250">
        <v>6</v>
      </c>
      <c r="F794" s="251">
        <f>(SUM(D794:D817)+E794*D817)/1000000</f>
        <v>1.0671735642441001E-2</v>
      </c>
      <c r="G794" s="229"/>
      <c r="H794" s="229"/>
    </row>
    <row r="795" spans="1:8" ht="15.6" x14ac:dyDescent="0.3">
      <c r="A795" s="247" t="s">
        <v>103</v>
      </c>
      <c r="B795" s="248">
        <v>2028</v>
      </c>
      <c r="C795" s="248" t="s">
        <v>851</v>
      </c>
      <c r="D795" s="249">
        <v>397.31663573100184</v>
      </c>
      <c r="E795" s="250">
        <v>7</v>
      </c>
      <c r="F795" s="251">
        <f>(SUM(D795:D817)+E795*D817)/1000000</f>
        <v>1.0608401464251486E-2</v>
      </c>
      <c r="G795" s="229"/>
      <c r="H795" s="229"/>
    </row>
    <row r="796" spans="1:8" ht="15.6" x14ac:dyDescent="0.3">
      <c r="A796" s="247" t="s">
        <v>103</v>
      </c>
      <c r="B796" s="248">
        <v>2029</v>
      </c>
      <c r="C796" s="248" t="s">
        <v>852</v>
      </c>
      <c r="D796" s="249">
        <v>389.58072675704477</v>
      </c>
      <c r="E796" s="250">
        <v>8</v>
      </c>
      <c r="F796" s="251">
        <f>(SUM(D796:D817)+E796*D817)/1000000</f>
        <v>1.0553681869873287E-2</v>
      </c>
      <c r="G796" s="229"/>
      <c r="H796" s="229"/>
    </row>
    <row r="797" spans="1:8" ht="15.6" x14ac:dyDescent="0.3">
      <c r="A797" s="247" t="s">
        <v>103</v>
      </c>
      <c r="B797" s="248">
        <v>2030</v>
      </c>
      <c r="C797" s="248" t="s">
        <v>853</v>
      </c>
      <c r="D797" s="249">
        <v>382.77739963297518</v>
      </c>
      <c r="E797" s="250">
        <v>9</v>
      </c>
      <c r="F797" s="251">
        <f>(SUM(D797:D817)+E797*D817)/1000000</f>
        <v>1.0506698184469043E-2</v>
      </c>
      <c r="G797" s="229"/>
      <c r="H797" s="229"/>
    </row>
    <row r="798" spans="1:8" ht="15.6" x14ac:dyDescent="0.3">
      <c r="A798" s="247" t="s">
        <v>103</v>
      </c>
      <c r="B798" s="248">
        <v>2031</v>
      </c>
      <c r="C798" s="248" t="s">
        <v>854</v>
      </c>
      <c r="D798" s="249">
        <v>376.73649825064365</v>
      </c>
      <c r="E798" s="250">
        <v>10</v>
      </c>
      <c r="F798" s="251">
        <f>(SUM(D798:D817)+E798*D817)/1000000</f>
        <v>1.0466517826188871E-2</v>
      </c>
      <c r="G798" s="229"/>
      <c r="H798" s="229"/>
    </row>
    <row r="799" spans="1:8" ht="15.6" x14ac:dyDescent="0.3">
      <c r="A799" s="247" t="s">
        <v>103</v>
      </c>
      <c r="B799" s="248">
        <v>2032</v>
      </c>
      <c r="C799" s="248" t="s">
        <v>855</v>
      </c>
      <c r="D799" s="249">
        <v>371.45656429822907</v>
      </c>
      <c r="E799" s="250">
        <v>11</v>
      </c>
      <c r="F799" s="251">
        <f>(SUM(D799:D817)+E799*D817)/1000000</f>
        <v>1.0432378369291029E-2</v>
      </c>
      <c r="G799" s="229"/>
      <c r="H799" s="229"/>
    </row>
    <row r="800" spans="1:8" ht="15.6" x14ac:dyDescent="0.3">
      <c r="A800" s="247" t="s">
        <v>103</v>
      </c>
      <c r="B800" s="248">
        <v>2033</v>
      </c>
      <c r="C800" s="248" t="s">
        <v>856</v>
      </c>
      <c r="D800" s="249">
        <v>366.82408603080034</v>
      </c>
      <c r="E800" s="250">
        <v>12</v>
      </c>
      <c r="F800" s="251">
        <f>(SUM(D800:D817)+E800*D817)/1000000</f>
        <v>1.0403518846345603E-2</v>
      </c>
      <c r="G800" s="229"/>
      <c r="H800" s="229"/>
    </row>
    <row r="801" spans="1:8" ht="15.6" x14ac:dyDescent="0.3">
      <c r="A801" s="247" t="s">
        <v>103</v>
      </c>
      <c r="B801" s="248">
        <v>2034</v>
      </c>
      <c r="C801" s="248" t="s">
        <v>857</v>
      </c>
      <c r="D801" s="249">
        <v>362.8040171955513</v>
      </c>
      <c r="E801" s="250">
        <v>13</v>
      </c>
      <c r="F801" s="251">
        <f>(SUM(D801:D817)+E801*D817)/1000000</f>
        <v>1.0379291801667604E-2</v>
      </c>
      <c r="G801" s="229"/>
      <c r="H801" s="229"/>
    </row>
    <row r="802" spans="1:8" ht="15.6" x14ac:dyDescent="0.3">
      <c r="A802" s="247" t="s">
        <v>103</v>
      </c>
      <c r="B802" s="248">
        <v>2035</v>
      </c>
      <c r="C802" s="248" t="s">
        <v>858</v>
      </c>
      <c r="D802" s="249">
        <v>359.3666703583425</v>
      </c>
      <c r="E802" s="250">
        <v>14</v>
      </c>
      <c r="F802" s="251">
        <f>(SUM(D802:D817)+E802*D817)/1000000</f>
        <v>1.0359084825824856E-2</v>
      </c>
      <c r="G802" s="229"/>
      <c r="H802" s="229"/>
    </row>
    <row r="803" spans="1:8" ht="15.6" x14ac:dyDescent="0.3">
      <c r="A803" s="247" t="s">
        <v>103</v>
      </c>
      <c r="B803" s="248">
        <v>2036</v>
      </c>
      <c r="C803" s="248" t="s">
        <v>859</v>
      </c>
      <c r="D803" s="249">
        <v>356.38103570006865</v>
      </c>
      <c r="E803" s="250">
        <v>15</v>
      </c>
      <c r="F803" s="251">
        <f>(SUM(D803:D817)+E803*D817)/1000000</f>
        <v>1.0342315196819316E-2</v>
      </c>
      <c r="G803" s="229"/>
      <c r="H803" s="229"/>
    </row>
    <row r="804" spans="1:8" ht="15.6" x14ac:dyDescent="0.3">
      <c r="A804" s="247" t="s">
        <v>103</v>
      </c>
      <c r="B804" s="248">
        <v>2037</v>
      </c>
      <c r="C804" s="248" t="s">
        <v>860</v>
      </c>
      <c r="D804" s="249">
        <v>353.84488518539098</v>
      </c>
      <c r="E804" s="250">
        <v>16</v>
      </c>
      <c r="F804" s="251">
        <f>(SUM(D804:D817)+E804*D817)/1000000</f>
        <v>1.032853120247205E-2</v>
      </c>
      <c r="G804" s="229"/>
      <c r="H804" s="229"/>
    </row>
    <row r="805" spans="1:8" ht="15.6" x14ac:dyDescent="0.3">
      <c r="A805" s="247" t="s">
        <v>103</v>
      </c>
      <c r="B805" s="248">
        <v>2038</v>
      </c>
      <c r="C805" s="248" t="s">
        <v>861</v>
      </c>
      <c r="D805" s="249">
        <v>351.70545137237349</v>
      </c>
      <c r="E805" s="250">
        <v>17</v>
      </c>
      <c r="F805" s="251">
        <f>(SUM(D805:D817)+E805*D817)/1000000</f>
        <v>1.031728335863946E-2</v>
      </c>
      <c r="G805" s="229"/>
      <c r="H805" s="229"/>
    </row>
    <row r="806" spans="1:8" ht="15.6" x14ac:dyDescent="0.3">
      <c r="A806" s="247" t="s">
        <v>103</v>
      </c>
      <c r="B806" s="248">
        <v>2039</v>
      </c>
      <c r="C806" s="248" t="s">
        <v>862</v>
      </c>
      <c r="D806" s="249">
        <v>349.89914311810617</v>
      </c>
      <c r="E806" s="250">
        <v>18</v>
      </c>
      <c r="F806" s="251">
        <f>(SUM(D806:D817)+E806*D817)/1000000</f>
        <v>1.0308174948619889E-2</v>
      </c>
      <c r="G806" s="229"/>
      <c r="H806" s="229"/>
    </row>
    <row r="807" spans="1:8" ht="15.6" x14ac:dyDescent="0.3">
      <c r="A807" s="247" t="s">
        <v>103</v>
      </c>
      <c r="B807" s="248">
        <v>2040</v>
      </c>
      <c r="C807" s="248" t="s">
        <v>863</v>
      </c>
      <c r="D807" s="249">
        <v>348.41020285773862</v>
      </c>
      <c r="E807" s="250">
        <v>19</v>
      </c>
      <c r="F807" s="251">
        <f>(SUM(D807:D817)+E807*D817)/1000000</f>
        <v>1.0300872846854587E-2</v>
      </c>
      <c r="G807" s="229"/>
      <c r="H807" s="229"/>
    </row>
    <row r="808" spans="1:8" ht="15.6" x14ac:dyDescent="0.3">
      <c r="A808" s="247" t="s">
        <v>103</v>
      </c>
      <c r="B808" s="248">
        <v>2041</v>
      </c>
      <c r="C808" s="248" t="s">
        <v>864</v>
      </c>
      <c r="D808" s="249">
        <v>347.19800637744299</v>
      </c>
      <c r="E808" s="250">
        <v>20</v>
      </c>
      <c r="F808" s="251">
        <f>(SUM(D808:D817)+E808*D817)/1000000</f>
        <v>1.0295059685349653E-2</v>
      </c>
      <c r="G808" s="229"/>
      <c r="H808" s="229"/>
    </row>
    <row r="809" spans="1:8" ht="15.6" x14ac:dyDescent="0.3">
      <c r="A809" s="247" t="s">
        <v>103</v>
      </c>
      <c r="B809" s="248">
        <v>2042</v>
      </c>
      <c r="C809" s="248" t="s">
        <v>865</v>
      </c>
      <c r="D809" s="249">
        <v>346.21223398507192</v>
      </c>
      <c r="E809" s="250">
        <v>21</v>
      </c>
      <c r="F809" s="251">
        <f>(SUM(D809:D817)+E809*D817)/1000000</f>
        <v>1.029045872032501E-2</v>
      </c>
      <c r="G809" s="229"/>
      <c r="H809" s="229"/>
    </row>
    <row r="810" spans="1:8" ht="15.6" x14ac:dyDescent="0.3">
      <c r="A810" s="247" t="s">
        <v>103</v>
      </c>
      <c r="B810" s="248">
        <v>2043</v>
      </c>
      <c r="C810" s="248" t="s">
        <v>866</v>
      </c>
      <c r="D810" s="249">
        <v>345.38228230274626</v>
      </c>
      <c r="E810" s="250">
        <v>22</v>
      </c>
      <c r="F810" s="251">
        <f>(SUM(D810:D817)+E810*D817)/1000000</f>
        <v>1.0286843527692741E-2</v>
      </c>
      <c r="G810" s="229"/>
      <c r="H810" s="229"/>
    </row>
    <row r="811" spans="1:8" ht="15.6" x14ac:dyDescent="0.3">
      <c r="A811" s="247" t="s">
        <v>103</v>
      </c>
      <c r="B811" s="248">
        <v>2044</v>
      </c>
      <c r="C811" s="248" t="s">
        <v>867</v>
      </c>
      <c r="D811" s="249">
        <v>344.71098721848591</v>
      </c>
      <c r="E811" s="250">
        <v>23</v>
      </c>
      <c r="F811" s="251">
        <f>(SUM(D811:D817)+E811*D817)/1000000</f>
        <v>1.0284058286742797E-2</v>
      </c>
      <c r="G811" s="229"/>
      <c r="H811" s="229"/>
    </row>
    <row r="812" spans="1:8" ht="15.6" x14ac:dyDescent="0.3">
      <c r="A812" s="247" t="s">
        <v>103</v>
      </c>
      <c r="B812" s="248">
        <v>2045</v>
      </c>
      <c r="C812" s="248" t="s">
        <v>868</v>
      </c>
      <c r="D812" s="249">
        <v>344.16275805610496</v>
      </c>
      <c r="E812" s="250">
        <v>24</v>
      </c>
      <c r="F812" s="251">
        <f>(SUM(D812:D817)+E812*D817)/1000000</f>
        <v>1.0281944340877112E-2</v>
      </c>
      <c r="G812" s="229"/>
      <c r="H812" s="229"/>
    </row>
    <row r="813" spans="1:8" ht="15.6" x14ac:dyDescent="0.3">
      <c r="A813" s="247" t="s">
        <v>103</v>
      </c>
      <c r="B813" s="248">
        <v>2046</v>
      </c>
      <c r="C813" s="248" t="s">
        <v>869</v>
      </c>
      <c r="D813" s="249">
        <v>343.70054376759356</v>
      </c>
      <c r="E813" s="250">
        <v>25</v>
      </c>
      <c r="F813" s="251">
        <f>(SUM(D813:D817)+E813*D817)/1000000</f>
        <v>1.0280378624173811E-2</v>
      </c>
      <c r="G813" s="229"/>
      <c r="H813" s="229"/>
    </row>
    <row r="814" spans="1:8" ht="15.6" x14ac:dyDescent="0.3">
      <c r="A814" s="247" t="s">
        <v>103</v>
      </c>
      <c r="B814" s="248">
        <v>2047</v>
      </c>
      <c r="C814" s="248" t="s">
        <v>870</v>
      </c>
      <c r="D814" s="249">
        <v>343.34040576888225</v>
      </c>
      <c r="E814" s="250">
        <v>26</v>
      </c>
      <c r="F814" s="251">
        <f>(SUM(D814:D817)+E814*D817)/1000000</f>
        <v>1.0279275121759019E-2</v>
      </c>
      <c r="G814" s="229"/>
      <c r="H814" s="229"/>
    </row>
    <row r="815" spans="1:8" ht="15.6" x14ac:dyDescent="0.3">
      <c r="A815" s="247" t="s">
        <v>103</v>
      </c>
      <c r="B815" s="248">
        <v>2048</v>
      </c>
      <c r="C815" s="248" t="s">
        <v>871</v>
      </c>
      <c r="D815" s="249">
        <v>343.02395014554833</v>
      </c>
      <c r="E815" s="250">
        <v>27</v>
      </c>
      <c r="F815" s="251">
        <f>(SUM(D815:D817)+E815*D817)/1000000</f>
        <v>1.0278531757342941E-2</v>
      </c>
      <c r="G815" s="229"/>
      <c r="H815" s="229"/>
    </row>
    <row r="816" spans="1:8" ht="15.6" x14ac:dyDescent="0.3">
      <c r="A816" s="247" t="s">
        <v>103</v>
      </c>
      <c r="B816" s="248">
        <v>2049</v>
      </c>
      <c r="C816" s="248" t="s">
        <v>872</v>
      </c>
      <c r="D816" s="249">
        <v>342.79064931892378</v>
      </c>
      <c r="E816" s="250">
        <v>28</v>
      </c>
      <c r="F816" s="251">
        <f>(SUM(D816:D817)+E816*D817)/1000000</f>
        <v>1.0278104848550193E-2</v>
      </c>
      <c r="G816" s="229"/>
      <c r="H816" s="229"/>
    </row>
    <row r="817" spans="1:8" ht="15.6" x14ac:dyDescent="0.3">
      <c r="A817" s="247" t="s">
        <v>103</v>
      </c>
      <c r="B817" s="248">
        <v>2050</v>
      </c>
      <c r="C817" s="248" t="s">
        <v>873</v>
      </c>
      <c r="D817" s="249">
        <v>342.59704135280242</v>
      </c>
      <c r="E817" s="250">
        <v>29</v>
      </c>
      <c r="F817" s="251">
        <f>(SUM(D817:D817)+E817*D817)/1000000</f>
        <v>1.0277911240584072E-2</v>
      </c>
      <c r="G817" s="229"/>
      <c r="H817" s="229"/>
    </row>
    <row r="818" spans="1:8" ht="15.6" x14ac:dyDescent="0.3">
      <c r="A818" s="247" t="s">
        <v>104</v>
      </c>
      <c r="B818" s="248">
        <v>2017</v>
      </c>
      <c r="C818" s="248" t="s">
        <v>874</v>
      </c>
      <c r="D818" s="249">
        <v>475.10161134708585</v>
      </c>
      <c r="E818" s="252">
        <v>0</v>
      </c>
      <c r="F818" s="251">
        <f>(SUM(D818:D847))/1000000</f>
        <v>1.108100150103741E-2</v>
      </c>
      <c r="G818" s="229"/>
      <c r="H818" s="229"/>
    </row>
    <row r="819" spans="1:8" ht="15.6" x14ac:dyDescent="0.3">
      <c r="A819" s="247" t="s">
        <v>104</v>
      </c>
      <c r="B819" s="248">
        <v>2018</v>
      </c>
      <c r="C819" s="248" t="s">
        <v>875</v>
      </c>
      <c r="D819" s="249">
        <v>463.69103494706292</v>
      </c>
      <c r="E819" s="250">
        <v>0</v>
      </c>
      <c r="F819" s="251">
        <f>(SUM(D819:D848))/1000000</f>
        <v>1.0932999318244058E-2</v>
      </c>
      <c r="G819" s="229"/>
      <c r="H819" s="229"/>
    </row>
    <row r="820" spans="1:8" ht="15.6" x14ac:dyDescent="0.3">
      <c r="A820" s="247" t="s">
        <v>104</v>
      </c>
      <c r="B820" s="248">
        <v>2019</v>
      </c>
      <c r="C820" s="248" t="s">
        <v>876</v>
      </c>
      <c r="D820" s="249">
        <v>451.83512262163708</v>
      </c>
      <c r="E820" s="250">
        <v>0</v>
      </c>
      <c r="F820" s="251">
        <f>(SUM(D820:D849))/1000000</f>
        <v>1.0796178154751731E-2</v>
      </c>
      <c r="G820" s="229"/>
      <c r="H820" s="229"/>
    </row>
    <row r="821" spans="1:8" ht="15.6" x14ac:dyDescent="0.3">
      <c r="A821" s="247" t="s">
        <v>104</v>
      </c>
      <c r="B821" s="248">
        <v>2020</v>
      </c>
      <c r="C821" s="248" t="s">
        <v>877</v>
      </c>
      <c r="D821" s="249">
        <v>439.70159473997086</v>
      </c>
      <c r="E821" s="250">
        <v>0</v>
      </c>
      <c r="F821" s="251">
        <f>(SUM(D821:D850))/1000000</f>
        <v>1.0671040491882489E-2</v>
      </c>
      <c r="G821" s="229"/>
      <c r="H821" s="229"/>
    </row>
    <row r="822" spans="1:8" ht="15.6" x14ac:dyDescent="0.3">
      <c r="A822" s="247" t="s">
        <v>104</v>
      </c>
      <c r="B822" s="248">
        <v>2021</v>
      </c>
      <c r="C822" s="248" t="s">
        <v>878</v>
      </c>
      <c r="D822" s="249">
        <v>428.32175172276999</v>
      </c>
      <c r="E822" s="250">
        <v>0</v>
      </c>
      <c r="F822" s="251">
        <f>(SUM(D822:D851))/1000000</f>
        <v>1.0557896250150838E-2</v>
      </c>
      <c r="G822" s="229"/>
      <c r="H822" s="229"/>
    </row>
    <row r="823" spans="1:8" ht="15.6" x14ac:dyDescent="0.3">
      <c r="A823" s="247" t="s">
        <v>104</v>
      </c>
      <c r="B823" s="248">
        <v>2022</v>
      </c>
      <c r="C823" s="248" t="s">
        <v>879</v>
      </c>
      <c r="D823" s="249">
        <v>417.81440493848379</v>
      </c>
      <c r="E823" s="250">
        <v>1</v>
      </c>
      <c r="F823" s="251">
        <f>(SUM(D823:D851)+E823*D851)/1000000</f>
        <v>1.0456131851436385E-2</v>
      </c>
      <c r="G823" s="229"/>
      <c r="H823" s="229"/>
    </row>
    <row r="824" spans="1:8" ht="15.6" x14ac:dyDescent="0.3">
      <c r="A824" s="247" t="s">
        <v>104</v>
      </c>
      <c r="B824" s="248">
        <v>2023</v>
      </c>
      <c r="C824" s="248" t="s">
        <v>880</v>
      </c>
      <c r="D824" s="249">
        <v>407.98582209819983</v>
      </c>
      <c r="E824" s="250">
        <v>2</v>
      </c>
      <c r="F824" s="251">
        <f>(SUM(D824:D851)+E824*D851)/1000000</f>
        <v>1.0364874799506218E-2</v>
      </c>
      <c r="G824" s="229"/>
      <c r="H824" s="229"/>
    </row>
    <row r="825" spans="1:8" ht="15.6" x14ac:dyDescent="0.3">
      <c r="A825" s="247" t="s">
        <v>104</v>
      </c>
      <c r="B825" s="248">
        <v>2024</v>
      </c>
      <c r="C825" s="248" t="s">
        <v>881</v>
      </c>
      <c r="D825" s="249">
        <v>398.87414884867667</v>
      </c>
      <c r="E825" s="250">
        <v>3</v>
      </c>
      <c r="F825" s="251">
        <f>(SUM(D825:D851)+E825*D851)/1000000</f>
        <v>1.0283446330416338E-2</v>
      </c>
      <c r="G825" s="229"/>
      <c r="H825" s="229"/>
    </row>
    <row r="826" spans="1:8" ht="15.6" x14ac:dyDescent="0.3">
      <c r="A826" s="247" t="s">
        <v>104</v>
      </c>
      <c r="B826" s="248">
        <v>2025</v>
      </c>
      <c r="C826" s="248" t="s">
        <v>882</v>
      </c>
      <c r="D826" s="249">
        <v>390.42985101214748</v>
      </c>
      <c r="E826" s="250">
        <v>4</v>
      </c>
      <c r="F826" s="251">
        <f>(SUM(D826:D851)+E826*D851)/1000000</f>
        <v>1.0211129534575978E-2</v>
      </c>
      <c r="G826" s="229"/>
      <c r="H826" s="229"/>
    </row>
    <row r="827" spans="1:8" ht="15.6" x14ac:dyDescent="0.3">
      <c r="A827" s="247" t="s">
        <v>104</v>
      </c>
      <c r="B827" s="248">
        <v>2026</v>
      </c>
      <c r="C827" s="248" t="s">
        <v>883</v>
      </c>
      <c r="D827" s="249">
        <v>382.27408403319799</v>
      </c>
      <c r="E827" s="250">
        <v>5</v>
      </c>
      <c r="F827" s="251">
        <f>(SUM(D827:D851)+E827*D851)/1000000</f>
        <v>1.0147257036572148E-2</v>
      </c>
      <c r="G827" s="229"/>
      <c r="H827" s="229"/>
    </row>
    <row r="828" spans="1:8" ht="15.6" x14ac:dyDescent="0.3">
      <c r="A828" s="247" t="s">
        <v>104</v>
      </c>
      <c r="B828" s="248">
        <v>2027</v>
      </c>
      <c r="C828" s="248" t="s">
        <v>884</v>
      </c>
      <c r="D828" s="249">
        <v>374.79196808179876</v>
      </c>
      <c r="E828" s="250">
        <v>6</v>
      </c>
      <c r="F828" s="251">
        <f>(SUM(D828:D851)+E828*D851)/1000000</f>
        <v>1.0091540305547269E-2</v>
      </c>
      <c r="G828" s="229"/>
      <c r="H828" s="229"/>
    </row>
    <row r="829" spans="1:8" ht="15.6" x14ac:dyDescent="0.3">
      <c r="A829" s="247" t="s">
        <v>104</v>
      </c>
      <c r="B829" s="248">
        <v>2028</v>
      </c>
      <c r="C829" s="248" t="s">
        <v>885</v>
      </c>
      <c r="D829" s="249">
        <v>368.12018968322923</v>
      </c>
      <c r="E829" s="250">
        <v>7</v>
      </c>
      <c r="F829" s="251">
        <f>(SUM(D829:D851)+E829*D851)/1000000</f>
        <v>1.0043305690473788E-2</v>
      </c>
      <c r="G829" s="229"/>
      <c r="H829" s="229"/>
    </row>
    <row r="830" spans="1:8" ht="15.6" x14ac:dyDescent="0.3">
      <c r="A830" s="247" t="s">
        <v>104</v>
      </c>
      <c r="B830" s="248">
        <v>2029</v>
      </c>
      <c r="C830" s="248" t="s">
        <v>886</v>
      </c>
      <c r="D830" s="249">
        <v>362.13185087523868</v>
      </c>
      <c r="E830" s="250">
        <v>8</v>
      </c>
      <c r="F830" s="251">
        <f>(SUM(D830:D851)+E830*D851)/1000000</f>
        <v>1.0001742853798878E-2</v>
      </c>
      <c r="G830" s="229"/>
      <c r="H830" s="229"/>
    </row>
    <row r="831" spans="1:8" ht="15.6" x14ac:dyDescent="0.3">
      <c r="A831" s="247" t="s">
        <v>104</v>
      </c>
      <c r="B831" s="248">
        <v>2030</v>
      </c>
      <c r="C831" s="248" t="s">
        <v>887</v>
      </c>
      <c r="D831" s="249">
        <v>356.87477323474025</v>
      </c>
      <c r="E831" s="250">
        <v>9</v>
      </c>
      <c r="F831" s="251">
        <f>(SUM(D831:D851)+E831*D851)/1000000</f>
        <v>9.9661683559319567E-3</v>
      </c>
      <c r="G831" s="229"/>
      <c r="H831" s="229"/>
    </row>
    <row r="832" spans="1:8" ht="15.6" x14ac:dyDescent="0.3">
      <c r="A832" s="247" t="s">
        <v>104</v>
      </c>
      <c r="B832" s="248">
        <v>2031</v>
      </c>
      <c r="C832" s="248" t="s">
        <v>888</v>
      </c>
      <c r="D832" s="249">
        <v>352.19970109261396</v>
      </c>
      <c r="E832" s="250">
        <v>10</v>
      </c>
      <c r="F832" s="251">
        <f>(SUM(D832:D851)+E832*D851)/1000000</f>
        <v>9.9358509357055334E-3</v>
      </c>
      <c r="G832" s="229"/>
      <c r="H832" s="229"/>
    </row>
    <row r="833" spans="1:8" ht="15.6" x14ac:dyDescent="0.3">
      <c r="A833" s="247" t="s">
        <v>104</v>
      </c>
      <c r="B833" s="248">
        <v>2032</v>
      </c>
      <c r="C833" s="248" t="s">
        <v>889</v>
      </c>
      <c r="D833" s="249">
        <v>348.11522320783985</v>
      </c>
      <c r="E833" s="250">
        <v>11</v>
      </c>
      <c r="F833" s="251">
        <f>(SUM(D833:D851)+E833*D851)/1000000</f>
        <v>9.9102085876212383E-3</v>
      </c>
      <c r="G833" s="229"/>
      <c r="H833" s="229"/>
    </row>
    <row r="834" spans="1:8" ht="15.6" x14ac:dyDescent="0.3">
      <c r="A834" s="247" t="s">
        <v>104</v>
      </c>
      <c r="B834" s="248">
        <v>2033</v>
      </c>
      <c r="C834" s="248" t="s">
        <v>890</v>
      </c>
      <c r="D834" s="249">
        <v>344.5579060764457</v>
      </c>
      <c r="E834" s="250">
        <v>12</v>
      </c>
      <c r="F834" s="251">
        <f>(SUM(D834:D851)+E834*D851)/1000000</f>
        <v>9.8886507174217163E-3</v>
      </c>
      <c r="G834" s="229"/>
      <c r="H834" s="229"/>
    </row>
    <row r="835" spans="1:8" ht="15.6" x14ac:dyDescent="0.3">
      <c r="A835" s="247" t="s">
        <v>104</v>
      </c>
      <c r="B835" s="248">
        <v>2034</v>
      </c>
      <c r="C835" s="248" t="s">
        <v>891</v>
      </c>
      <c r="D835" s="249">
        <v>341.47228663759995</v>
      </c>
      <c r="E835" s="250">
        <v>13</v>
      </c>
      <c r="F835" s="251">
        <f>(SUM(D835:D851)+E835*D851)/1000000</f>
        <v>9.8706501643535897E-3</v>
      </c>
      <c r="G835" s="229"/>
      <c r="H835" s="229"/>
    </row>
    <row r="836" spans="1:8" ht="15.6" x14ac:dyDescent="0.3">
      <c r="A836" s="247" t="s">
        <v>104</v>
      </c>
      <c r="B836" s="248">
        <v>2035</v>
      </c>
      <c r="C836" s="248" t="s">
        <v>892</v>
      </c>
      <c r="D836" s="249">
        <v>338.85615162954286</v>
      </c>
      <c r="E836" s="250">
        <v>14</v>
      </c>
      <c r="F836" s="251">
        <f>(SUM(D836:D851)+E836*D851)/1000000</f>
        <v>9.8557352307243069E-3</v>
      </c>
      <c r="G836" s="229"/>
      <c r="H836" s="229"/>
    </row>
    <row r="837" spans="1:8" ht="15.6" x14ac:dyDescent="0.3">
      <c r="A837" s="247" t="s">
        <v>104</v>
      </c>
      <c r="B837" s="248">
        <v>2036</v>
      </c>
      <c r="C837" s="248" t="s">
        <v>893</v>
      </c>
      <c r="D837" s="249">
        <v>336.60431261886953</v>
      </c>
      <c r="E837" s="250">
        <v>15</v>
      </c>
      <c r="F837" s="251">
        <f>(SUM(D837:D851)+E837*D851)/1000000</f>
        <v>9.8434364321030848E-3</v>
      </c>
      <c r="G837" s="229"/>
      <c r="H837" s="229"/>
    </row>
    <row r="838" spans="1:8" ht="15.6" x14ac:dyDescent="0.3">
      <c r="A838" s="247" t="s">
        <v>104</v>
      </c>
      <c r="B838" s="248">
        <v>2037</v>
      </c>
      <c r="C838" s="248" t="s">
        <v>894</v>
      </c>
      <c r="D838" s="249">
        <v>334.72279342628298</v>
      </c>
      <c r="E838" s="250">
        <v>16</v>
      </c>
      <c r="F838" s="251">
        <f>(SUM(D838:D851)+E838*D851)/1000000</f>
        <v>9.8333894724925326E-3</v>
      </c>
      <c r="G838" s="229"/>
      <c r="H838" s="229"/>
    </row>
    <row r="839" spans="1:8" ht="15.6" x14ac:dyDescent="0.3">
      <c r="A839" s="247" t="s">
        <v>104</v>
      </c>
      <c r="B839" s="248">
        <v>2038</v>
      </c>
      <c r="C839" s="248" t="s">
        <v>895</v>
      </c>
      <c r="D839" s="249">
        <v>333.15641563699091</v>
      </c>
      <c r="E839" s="250">
        <v>17</v>
      </c>
      <c r="F839" s="251">
        <f>(SUM(D839:D851)+E839*D851)/1000000</f>
        <v>9.8252240320745657E-3</v>
      </c>
      <c r="G839" s="229"/>
      <c r="H839" s="229"/>
    </row>
    <row r="840" spans="1:8" ht="15.6" x14ac:dyDescent="0.3">
      <c r="A840" s="247" t="s">
        <v>104</v>
      </c>
      <c r="B840" s="248">
        <v>2039</v>
      </c>
      <c r="C840" s="248" t="s">
        <v>896</v>
      </c>
      <c r="D840" s="249">
        <v>331.84399341623373</v>
      </c>
      <c r="E840" s="250">
        <v>18</v>
      </c>
      <c r="F840" s="251">
        <f>(SUM(D840:D851)+E840*D851)/1000000</f>
        <v>9.8186249694458948E-3</v>
      </c>
      <c r="G840" s="229"/>
      <c r="H840" s="229"/>
    </row>
    <row r="841" spans="1:8" ht="15.6" x14ac:dyDescent="0.3">
      <c r="A841" s="247" t="s">
        <v>104</v>
      </c>
      <c r="B841" s="248">
        <v>2040</v>
      </c>
      <c r="C841" s="248" t="s">
        <v>897</v>
      </c>
      <c r="D841" s="249">
        <v>330.76284602243169</v>
      </c>
      <c r="E841" s="250">
        <v>19</v>
      </c>
      <c r="F841" s="251">
        <f>(SUM(D841:D851)+E841*D851)/1000000</f>
        <v>9.8133383290379787E-3</v>
      </c>
      <c r="G841" s="229"/>
      <c r="H841" s="229"/>
    </row>
    <row r="842" spans="1:8" ht="15.6" x14ac:dyDescent="0.3">
      <c r="A842" s="247" t="s">
        <v>104</v>
      </c>
      <c r="B842" s="248">
        <v>2041</v>
      </c>
      <c r="C842" s="248" t="s">
        <v>898</v>
      </c>
      <c r="D842" s="249">
        <v>329.88519800493356</v>
      </c>
      <c r="E842" s="250">
        <v>20</v>
      </c>
      <c r="F842" s="251">
        <f>(SUM(D842:D851)+E842*D851)/1000000</f>
        <v>9.8091328360238664E-3</v>
      </c>
      <c r="G842" s="229"/>
      <c r="H842" s="229"/>
    </row>
    <row r="843" spans="1:8" ht="15.6" x14ac:dyDescent="0.3">
      <c r="A843" s="247" t="s">
        <v>104</v>
      </c>
      <c r="B843" s="248">
        <v>2042</v>
      </c>
      <c r="C843" s="248" t="s">
        <v>899</v>
      </c>
      <c r="D843" s="249">
        <v>329.17353715404977</v>
      </c>
      <c r="E843" s="250">
        <v>21</v>
      </c>
      <c r="F843" s="251">
        <f>(SUM(D843:D851)+E843*D851)/1000000</f>
        <v>9.8058049910272494E-3</v>
      </c>
      <c r="G843" s="229"/>
      <c r="H843" s="229"/>
    </row>
    <row r="844" spans="1:8" ht="15.6" x14ac:dyDescent="0.3">
      <c r="A844" s="247" t="s">
        <v>104</v>
      </c>
      <c r="B844" s="248">
        <v>2043</v>
      </c>
      <c r="C844" s="248" t="s">
        <v>900</v>
      </c>
      <c r="D844" s="249">
        <v>328.5735392809712</v>
      </c>
      <c r="E844" s="250">
        <v>22</v>
      </c>
      <c r="F844" s="251">
        <f>(SUM(D844:D851)+E844*D851)/1000000</f>
        <v>9.8031888068815191E-3</v>
      </c>
      <c r="G844" s="229"/>
      <c r="H844" s="229"/>
    </row>
    <row r="845" spans="1:8" ht="15.6" x14ac:dyDescent="0.3">
      <c r="A845" s="247" t="s">
        <v>104</v>
      </c>
      <c r="B845" s="248">
        <v>2044</v>
      </c>
      <c r="C845" s="248" t="s">
        <v>901</v>
      </c>
      <c r="D845" s="249">
        <v>328.08883057351301</v>
      </c>
      <c r="E845" s="250">
        <v>23</v>
      </c>
      <c r="F845" s="251">
        <f>(SUM(D845:D851)+E845*D851)/1000000</f>
        <v>9.8011726206088667E-3</v>
      </c>
      <c r="G845" s="229"/>
      <c r="H845" s="229"/>
    </row>
    <row r="846" spans="1:8" ht="15.6" x14ac:dyDescent="0.3">
      <c r="A846" s="247" t="s">
        <v>104</v>
      </c>
      <c r="B846" s="248">
        <v>2045</v>
      </c>
      <c r="C846" s="248" t="s">
        <v>902</v>
      </c>
      <c r="D846" s="249">
        <v>327.68537917191122</v>
      </c>
      <c r="E846" s="250">
        <v>24</v>
      </c>
      <c r="F846" s="251">
        <f>(SUM(D846:D851)+E846*D851)/1000000</f>
        <v>9.7996411430436702E-3</v>
      </c>
      <c r="G846" s="229"/>
      <c r="H846" s="229"/>
    </row>
    <row r="847" spans="1:8" ht="15.6" x14ac:dyDescent="0.3">
      <c r="A847" s="247" t="s">
        <v>104</v>
      </c>
      <c r="B847" s="248">
        <v>2046</v>
      </c>
      <c r="C847" s="248" t="s">
        <v>903</v>
      </c>
      <c r="D847" s="249">
        <v>327.35517890294199</v>
      </c>
      <c r="E847" s="250">
        <v>25</v>
      </c>
      <c r="F847" s="251">
        <f>(SUM(D847:D851)+E847*D851)/1000000</f>
        <v>9.7985131168800785E-3</v>
      </c>
      <c r="G847" s="229"/>
      <c r="H847" s="229"/>
    </row>
    <row r="848" spans="1:8" ht="15.6" x14ac:dyDescent="0.3">
      <c r="A848" s="247" t="s">
        <v>104</v>
      </c>
      <c r="B848" s="248">
        <v>2047</v>
      </c>
      <c r="C848" s="248" t="s">
        <v>904</v>
      </c>
      <c r="D848" s="249">
        <v>327.09942855373248</v>
      </c>
      <c r="E848" s="250">
        <v>26</v>
      </c>
      <c r="F848" s="251">
        <f>(SUM(D848:D851)+E848*D851)/1000000</f>
        <v>9.7977152909854565E-3</v>
      </c>
      <c r="G848" s="229"/>
      <c r="H848" s="229"/>
    </row>
    <row r="849" spans="1:8" ht="15.6" x14ac:dyDescent="0.3">
      <c r="A849" s="247" t="s">
        <v>104</v>
      </c>
      <c r="B849" s="248">
        <v>2048</v>
      </c>
      <c r="C849" s="248" t="s">
        <v>905</v>
      </c>
      <c r="D849" s="249">
        <v>326.86987145473557</v>
      </c>
      <c r="E849" s="250">
        <v>27</v>
      </c>
      <c r="F849" s="251">
        <f>(SUM(D849:D851)+E849*D851)/1000000</f>
        <v>9.7971732154400401E-3</v>
      </c>
      <c r="G849" s="229"/>
      <c r="H849" s="229"/>
    </row>
    <row r="850" spans="1:8" ht="15.6" x14ac:dyDescent="0.3">
      <c r="A850" s="247" t="s">
        <v>104</v>
      </c>
      <c r="B850" s="248">
        <v>2049</v>
      </c>
      <c r="C850" s="248" t="s">
        <v>906</v>
      </c>
      <c r="D850" s="249">
        <v>326.6974597523942</v>
      </c>
      <c r="E850" s="250">
        <v>28</v>
      </c>
      <c r="F850" s="251">
        <f>(SUM(D850:D851)+E850*D851)/1000000</f>
        <v>9.7968606969936235E-3</v>
      </c>
      <c r="G850" s="229"/>
      <c r="H850" s="229"/>
    </row>
    <row r="851" spans="1:8" ht="15.6" x14ac:dyDescent="0.3">
      <c r="A851" s="247" t="s">
        <v>104</v>
      </c>
      <c r="B851" s="248">
        <v>2050</v>
      </c>
      <c r="C851" s="248" t="s">
        <v>907</v>
      </c>
      <c r="D851" s="249">
        <v>326.55735300831822</v>
      </c>
      <c r="E851" s="250">
        <v>29</v>
      </c>
      <c r="F851" s="251">
        <f>(SUM(D851:D851)+E851*D851)/1000000</f>
        <v>9.7967205902495455E-3</v>
      </c>
      <c r="G851" s="229"/>
      <c r="H851" s="229"/>
    </row>
    <row r="852" spans="1:8" ht="15.6" x14ac:dyDescent="0.3">
      <c r="A852" s="247" t="s">
        <v>105</v>
      </c>
      <c r="B852" s="248">
        <v>2017</v>
      </c>
      <c r="C852" s="248" t="s">
        <v>908</v>
      </c>
      <c r="D852" s="249">
        <v>538.94546996588338</v>
      </c>
      <c r="E852" s="252">
        <v>0</v>
      </c>
      <c r="F852" s="251">
        <f>(SUM(D852:D881))/1000000</f>
        <v>1.2077172472392816E-2</v>
      </c>
      <c r="G852" s="229"/>
      <c r="H852" s="229"/>
    </row>
    <row r="853" spans="1:8" ht="15.6" x14ac:dyDescent="0.3">
      <c r="A853" s="247" t="s">
        <v>105</v>
      </c>
      <c r="B853" s="248">
        <v>2018</v>
      </c>
      <c r="C853" s="248" t="s">
        <v>909</v>
      </c>
      <c r="D853" s="249">
        <v>526.72211328894434</v>
      </c>
      <c r="E853" s="250">
        <v>0</v>
      </c>
      <c r="F853" s="251">
        <f>(SUM(D853:D882))/1000000</f>
        <v>1.187087427357772E-2</v>
      </c>
      <c r="G853" s="229"/>
      <c r="H853" s="229"/>
    </row>
    <row r="854" spans="1:8" ht="15.6" x14ac:dyDescent="0.3">
      <c r="A854" s="247" t="s">
        <v>105</v>
      </c>
      <c r="B854" s="248">
        <v>2019</v>
      </c>
      <c r="C854" s="248" t="s">
        <v>910</v>
      </c>
      <c r="D854" s="249">
        <v>513.60780505153048</v>
      </c>
      <c r="E854" s="250">
        <v>0</v>
      </c>
      <c r="F854" s="251">
        <f>(SUM(D854:D883))/1000000</f>
        <v>1.167574337196264E-2</v>
      </c>
      <c r="G854" s="229"/>
      <c r="H854" s="229"/>
    </row>
    <row r="855" spans="1:8" ht="15.6" x14ac:dyDescent="0.3">
      <c r="A855" s="247" t="s">
        <v>105</v>
      </c>
      <c r="B855" s="248">
        <v>2020</v>
      </c>
      <c r="C855" s="248" t="s">
        <v>911</v>
      </c>
      <c r="D855" s="249">
        <v>499.82262686039752</v>
      </c>
      <c r="E855" s="250">
        <v>0</v>
      </c>
      <c r="F855" s="251">
        <f>(SUM(D855:D884))/1000000</f>
        <v>1.1492812429537572E-2</v>
      </c>
      <c r="G855" s="229"/>
      <c r="H855" s="229"/>
    </row>
    <row r="856" spans="1:8" ht="15.6" x14ac:dyDescent="0.3">
      <c r="A856" s="247" t="s">
        <v>105</v>
      </c>
      <c r="B856" s="248">
        <v>2021</v>
      </c>
      <c r="C856" s="248" t="s">
        <v>912</v>
      </c>
      <c r="D856" s="249">
        <v>486.31466199187827</v>
      </c>
      <c r="E856" s="250">
        <v>0</v>
      </c>
      <c r="F856" s="251">
        <f>(SUM(D856:D885))/1000000</f>
        <v>1.1322862288764375E-2</v>
      </c>
      <c r="G856" s="229"/>
      <c r="H856" s="229"/>
    </row>
    <row r="857" spans="1:8" ht="15.6" x14ac:dyDescent="0.3">
      <c r="A857" s="247" t="s">
        <v>105</v>
      </c>
      <c r="B857" s="248">
        <v>2022</v>
      </c>
      <c r="C857" s="248" t="s">
        <v>913</v>
      </c>
      <c r="D857" s="249">
        <v>473.36390656999549</v>
      </c>
      <c r="E857" s="250">
        <v>1</v>
      </c>
      <c r="F857" s="251">
        <f>(SUM(D857:D885)+E857*D885)/1000000</f>
        <v>1.1166420112859692E-2</v>
      </c>
      <c r="G857" s="229"/>
      <c r="H857" s="229"/>
    </row>
    <row r="858" spans="1:8" ht="15.6" x14ac:dyDescent="0.3">
      <c r="A858" s="247" t="s">
        <v>105</v>
      </c>
      <c r="B858" s="248">
        <v>2023</v>
      </c>
      <c r="C858" s="248" t="s">
        <v>914</v>
      </c>
      <c r="D858" s="249">
        <v>461.22325762793571</v>
      </c>
      <c r="E858" s="250">
        <v>2</v>
      </c>
      <c r="F858" s="251">
        <f>(SUM(D858:D885)+E858*D885)/1000000</f>
        <v>1.1022928692376898E-2</v>
      </c>
      <c r="G858" s="229"/>
      <c r="H858" s="229"/>
    </row>
    <row r="859" spans="1:8" ht="15.6" x14ac:dyDescent="0.3">
      <c r="A859" s="247" t="s">
        <v>105</v>
      </c>
      <c r="B859" s="248">
        <v>2024</v>
      </c>
      <c r="C859" s="248" t="s">
        <v>915</v>
      </c>
      <c r="D859" s="249">
        <v>449.73659703817879</v>
      </c>
      <c r="E859" s="250">
        <v>3</v>
      </c>
      <c r="F859" s="251">
        <f>(SUM(D859:D885)+E859*D885)/1000000</f>
        <v>1.0891577920836162E-2</v>
      </c>
      <c r="G859" s="229"/>
      <c r="H859" s="229"/>
    </row>
    <row r="860" spans="1:8" ht="15.6" x14ac:dyDescent="0.3">
      <c r="A860" s="247" t="s">
        <v>105</v>
      </c>
      <c r="B860" s="248">
        <v>2025</v>
      </c>
      <c r="C860" s="248" t="s">
        <v>916</v>
      </c>
      <c r="D860" s="249">
        <v>439.24541011700012</v>
      </c>
      <c r="E860" s="250">
        <v>4</v>
      </c>
      <c r="F860" s="251">
        <f>(SUM(D860:D885)+E860*D885)/1000000</f>
        <v>1.077171380988518E-2</v>
      </c>
      <c r="G860" s="229"/>
      <c r="H860" s="229"/>
    </row>
    <row r="861" spans="1:8" ht="15.6" x14ac:dyDescent="0.3">
      <c r="A861" s="247" t="s">
        <v>105</v>
      </c>
      <c r="B861" s="248">
        <v>2026</v>
      </c>
      <c r="C861" s="248" t="s">
        <v>917</v>
      </c>
      <c r="D861" s="249">
        <v>428.69143343683663</v>
      </c>
      <c r="E861" s="250">
        <v>5</v>
      </c>
      <c r="F861" s="251">
        <f>(SUM(D861:D885)+E861*D885)/1000000</f>
        <v>1.066234088585538E-2</v>
      </c>
      <c r="G861" s="229"/>
      <c r="H861" s="229"/>
    </row>
    <row r="862" spans="1:8" ht="15.6" x14ac:dyDescent="0.3">
      <c r="A862" s="247" t="s">
        <v>105</v>
      </c>
      <c r="B862" s="248">
        <v>2027</v>
      </c>
      <c r="C862" s="248" t="s">
        <v>918</v>
      </c>
      <c r="D862" s="249">
        <v>418.52880019756986</v>
      </c>
      <c r="E862" s="250">
        <v>6</v>
      </c>
      <c r="F862" s="251">
        <f>(SUM(D862:D885)+E862*D885)/1000000</f>
        <v>1.0563521938505741E-2</v>
      </c>
      <c r="G862" s="229"/>
      <c r="H862" s="229"/>
    </row>
    <row r="863" spans="1:8" ht="15.6" x14ac:dyDescent="0.3">
      <c r="A863" s="247" t="s">
        <v>105</v>
      </c>
      <c r="B863" s="248">
        <v>2028</v>
      </c>
      <c r="C863" s="248" t="s">
        <v>919</v>
      </c>
      <c r="D863" s="249">
        <v>409.00794211964018</v>
      </c>
      <c r="E863" s="250">
        <v>7</v>
      </c>
      <c r="F863" s="251">
        <f>(SUM(D863:D885)+E863*D885)/1000000</f>
        <v>1.047486562439537E-2</v>
      </c>
      <c r="G863" s="229"/>
      <c r="H863" s="229"/>
    </row>
    <row r="864" spans="1:8" ht="15.6" x14ac:dyDescent="0.3">
      <c r="A864" s="247" t="s">
        <v>105</v>
      </c>
      <c r="B864" s="248">
        <v>2029</v>
      </c>
      <c r="C864" s="248" t="s">
        <v>920</v>
      </c>
      <c r="D864" s="249">
        <v>400.1405082061915</v>
      </c>
      <c r="E864" s="250">
        <v>8</v>
      </c>
      <c r="F864" s="251">
        <f>(SUM(D864:D885)+E864*D885)/1000000</f>
        <v>1.0395730168362928E-2</v>
      </c>
      <c r="G864" s="229"/>
      <c r="H864" s="229"/>
    </row>
    <row r="865" spans="1:8" ht="15.6" x14ac:dyDescent="0.3">
      <c r="A865" s="247" t="s">
        <v>105</v>
      </c>
      <c r="B865" s="248">
        <v>2030</v>
      </c>
      <c r="C865" s="248" t="s">
        <v>921</v>
      </c>
      <c r="D865" s="249">
        <v>391.96786891387114</v>
      </c>
      <c r="E865" s="250">
        <v>9</v>
      </c>
      <c r="F865" s="251">
        <f>(SUM(D865:D885)+E865*D885)/1000000</f>
        <v>1.0325462146243936E-2</v>
      </c>
      <c r="G865" s="229"/>
      <c r="H865" s="229"/>
    </row>
    <row r="866" spans="1:8" ht="15.6" x14ac:dyDescent="0.3">
      <c r="A866" s="247" t="s">
        <v>105</v>
      </c>
      <c r="B866" s="248">
        <v>2031</v>
      </c>
      <c r="C866" s="248" t="s">
        <v>922</v>
      </c>
      <c r="D866" s="249">
        <v>384.50819096060997</v>
      </c>
      <c r="E866" s="250">
        <v>10</v>
      </c>
      <c r="F866" s="251">
        <f>(SUM(D866:D885)+E866*D885)/1000000</f>
        <v>1.0263366763417263E-2</v>
      </c>
      <c r="G866" s="229"/>
      <c r="H866" s="229"/>
    </row>
    <row r="867" spans="1:8" ht="15.6" x14ac:dyDescent="0.3">
      <c r="A867" s="247" t="s">
        <v>105</v>
      </c>
      <c r="B867" s="248">
        <v>2032</v>
      </c>
      <c r="C867" s="248" t="s">
        <v>923</v>
      </c>
      <c r="D867" s="249">
        <v>377.83894653982242</v>
      </c>
      <c r="E867" s="250">
        <v>11</v>
      </c>
      <c r="F867" s="251">
        <f>(SUM(D867:D885)+E867*D885)/1000000</f>
        <v>1.0208731058543854E-2</v>
      </c>
      <c r="G867" s="229"/>
      <c r="H867" s="229"/>
    </row>
    <row r="868" spans="1:8" ht="15.6" x14ac:dyDescent="0.3">
      <c r="A868" s="247" t="s">
        <v>105</v>
      </c>
      <c r="B868" s="248">
        <v>2033</v>
      </c>
      <c r="C868" s="248" t="s">
        <v>924</v>
      </c>
      <c r="D868" s="249">
        <v>371.72980981209298</v>
      </c>
      <c r="E868" s="250">
        <v>12</v>
      </c>
      <c r="F868" s="251">
        <f>(SUM(D868:D885)+E868*D885)/1000000</f>
        <v>1.0160764598091227E-2</v>
      </c>
      <c r="G868" s="229"/>
      <c r="H868" s="229"/>
    </row>
    <row r="869" spans="1:8" ht="15.6" x14ac:dyDescent="0.3">
      <c r="A869" s="247" t="s">
        <v>105</v>
      </c>
      <c r="B869" s="248">
        <v>2034</v>
      </c>
      <c r="C869" s="248" t="s">
        <v>925</v>
      </c>
      <c r="D869" s="249">
        <v>366.26278935449579</v>
      </c>
      <c r="E869" s="250">
        <v>13</v>
      </c>
      <c r="F869" s="251">
        <f>(SUM(D869:D885)+E869*D885)/1000000</f>
        <v>1.0118907274366335E-2</v>
      </c>
      <c r="G869" s="229"/>
      <c r="H869" s="229"/>
    </row>
    <row r="870" spans="1:8" ht="15.6" x14ac:dyDescent="0.3">
      <c r="A870" s="247" t="s">
        <v>105</v>
      </c>
      <c r="B870" s="248">
        <v>2035</v>
      </c>
      <c r="C870" s="248" t="s">
        <v>926</v>
      </c>
      <c r="D870" s="249">
        <v>361.3334514527927</v>
      </c>
      <c r="E870" s="250">
        <v>14</v>
      </c>
      <c r="F870" s="251">
        <f>(SUM(D870:D885)+E870*D885)/1000000</f>
        <v>1.0082516971099038E-2</v>
      </c>
      <c r="G870" s="229"/>
      <c r="H870" s="229"/>
    </row>
    <row r="871" spans="1:8" ht="15.6" x14ac:dyDescent="0.3">
      <c r="A871" s="247" t="s">
        <v>105</v>
      </c>
      <c r="B871" s="248">
        <v>2036</v>
      </c>
      <c r="C871" s="248" t="s">
        <v>927</v>
      </c>
      <c r="D871" s="249">
        <v>357.07945877045694</v>
      </c>
      <c r="E871" s="250">
        <v>15</v>
      </c>
      <c r="F871" s="251">
        <f>(SUM(D871:D885)+E871*D885)/1000000</f>
        <v>1.0051056005733444E-2</v>
      </c>
      <c r="G871" s="229"/>
      <c r="H871" s="229"/>
    </row>
    <row r="872" spans="1:8" ht="15.6" x14ac:dyDescent="0.3">
      <c r="A872" s="247" t="s">
        <v>105</v>
      </c>
      <c r="B872" s="248">
        <v>2037</v>
      </c>
      <c r="C872" s="248" t="s">
        <v>928</v>
      </c>
      <c r="D872" s="249">
        <v>353.25798760848352</v>
      </c>
      <c r="E872" s="250">
        <v>16</v>
      </c>
      <c r="F872" s="251">
        <f>(SUM(D872:D885)+E872*D885)/1000000</f>
        <v>1.0023849033050189E-2</v>
      </c>
      <c r="G872" s="229"/>
      <c r="H872" s="229"/>
    </row>
    <row r="873" spans="1:8" ht="15.6" x14ac:dyDescent="0.3">
      <c r="A873" s="247" t="s">
        <v>105</v>
      </c>
      <c r="B873" s="248">
        <v>2038</v>
      </c>
      <c r="C873" s="248" t="s">
        <v>929</v>
      </c>
      <c r="D873" s="249">
        <v>349.9627462122773</v>
      </c>
      <c r="E873" s="250">
        <v>17</v>
      </c>
      <c r="F873" s="251">
        <f>(SUM(D873:D885)+E873*D885)/1000000</f>
        <v>1.0000463531528902E-2</v>
      </c>
      <c r="G873" s="229"/>
      <c r="H873" s="229"/>
    </row>
    <row r="874" spans="1:8" ht="15.6" x14ac:dyDescent="0.3">
      <c r="A874" s="247" t="s">
        <v>105</v>
      </c>
      <c r="B874" s="248">
        <v>2039</v>
      </c>
      <c r="C874" s="248" t="s">
        <v>930</v>
      </c>
      <c r="D874" s="249">
        <v>347.02712976573144</v>
      </c>
      <c r="E874" s="250">
        <v>18</v>
      </c>
      <c r="F874" s="251">
        <f>(SUM(D874:D885)+E874*D885)/1000000</f>
        <v>9.9803732714038237E-3</v>
      </c>
      <c r="G874" s="229"/>
      <c r="H874" s="229"/>
    </row>
    <row r="875" spans="1:8" ht="15.6" x14ac:dyDescent="0.3">
      <c r="A875" s="247" t="s">
        <v>105</v>
      </c>
      <c r="B875" s="248">
        <v>2040</v>
      </c>
      <c r="C875" s="248" t="s">
        <v>931</v>
      </c>
      <c r="D875" s="249">
        <v>344.43029447016897</v>
      </c>
      <c r="E875" s="250">
        <v>19</v>
      </c>
      <c r="F875" s="251">
        <f>(SUM(D875:D885)+E875*D885)/1000000</f>
        <v>9.9632186277252913E-3</v>
      </c>
      <c r="G875" s="229"/>
      <c r="H875" s="229"/>
    </row>
    <row r="876" spans="1:8" ht="15.6" x14ac:dyDescent="0.3">
      <c r="A876" s="247" t="s">
        <v>105</v>
      </c>
      <c r="B876" s="248">
        <v>2041</v>
      </c>
      <c r="C876" s="248" t="s">
        <v>932</v>
      </c>
      <c r="D876" s="249">
        <v>342.19207748433803</v>
      </c>
      <c r="E876" s="250">
        <v>20</v>
      </c>
      <c r="F876" s="251">
        <f>(SUM(D876:D885)+E876*D885)/1000000</f>
        <v>9.9486608193423212E-3</v>
      </c>
      <c r="G876" s="229"/>
      <c r="H876" s="229"/>
    </row>
    <row r="877" spans="1:8" ht="15.6" x14ac:dyDescent="0.3">
      <c r="A877" s="247" t="s">
        <v>105</v>
      </c>
      <c r="B877" s="248">
        <v>2042</v>
      </c>
      <c r="C877" s="248" t="s">
        <v>933</v>
      </c>
      <c r="D877" s="249">
        <v>340.15126448427782</v>
      </c>
      <c r="E877" s="250">
        <v>21</v>
      </c>
      <c r="F877" s="251">
        <f>(SUM(D877:D885)+E877*D885)/1000000</f>
        <v>9.9363412279451814E-3</v>
      </c>
      <c r="G877" s="229"/>
      <c r="H877" s="229"/>
    </row>
    <row r="878" spans="1:8" ht="15.6" x14ac:dyDescent="0.3">
      <c r="A878" s="247" t="s">
        <v>105</v>
      </c>
      <c r="B878" s="248">
        <v>2043</v>
      </c>
      <c r="C878" s="248" t="s">
        <v>934</v>
      </c>
      <c r="D878" s="249">
        <v>338.33957290889828</v>
      </c>
      <c r="E878" s="250">
        <v>22</v>
      </c>
      <c r="F878" s="251">
        <f>(SUM(D878:D885)+E878*D885)/1000000</f>
        <v>9.926062449548103E-3</v>
      </c>
      <c r="G878" s="229"/>
      <c r="H878" s="229"/>
    </row>
    <row r="879" spans="1:8" ht="15.6" x14ac:dyDescent="0.3">
      <c r="A879" s="247" t="s">
        <v>105</v>
      </c>
      <c r="B879" s="248">
        <v>2044</v>
      </c>
      <c r="C879" s="248" t="s">
        <v>935</v>
      </c>
      <c r="D879" s="249">
        <v>336.70392334465657</v>
      </c>
      <c r="E879" s="250">
        <v>23</v>
      </c>
      <c r="F879" s="251">
        <f>(SUM(D879:D885)+E879*D885)/1000000</f>
        <v>9.917595362726404E-3</v>
      </c>
      <c r="G879" s="229"/>
      <c r="H879" s="229"/>
    </row>
    <row r="880" spans="1:8" ht="15.6" x14ac:dyDescent="0.3">
      <c r="A880" s="247" t="s">
        <v>105</v>
      </c>
      <c r="B880" s="248">
        <v>2045</v>
      </c>
      <c r="C880" s="248" t="s">
        <v>936</v>
      </c>
      <c r="D880" s="249">
        <v>335.18570434267571</v>
      </c>
      <c r="E880" s="250">
        <v>24</v>
      </c>
      <c r="F880" s="251">
        <f>(SUM(D880:D885)+E880*D885)/1000000</f>
        <v>9.9107639254689458E-3</v>
      </c>
      <c r="G880" s="229"/>
      <c r="H880" s="229"/>
    </row>
    <row r="881" spans="1:8" ht="15.6" x14ac:dyDescent="0.3">
      <c r="A881" s="247" t="s">
        <v>105</v>
      </c>
      <c r="B881" s="248">
        <v>2046</v>
      </c>
      <c r="C881" s="248" t="s">
        <v>937</v>
      </c>
      <c r="D881" s="249">
        <v>333.85072349518691</v>
      </c>
      <c r="E881" s="250">
        <v>25</v>
      </c>
      <c r="F881" s="251">
        <f>(SUM(D881:D885)+E881*D885)/1000000</f>
        <v>9.9054507072134697E-3</v>
      </c>
      <c r="G881" s="229"/>
      <c r="H881" s="229"/>
    </row>
    <row r="882" spans="1:8" ht="15.6" x14ac:dyDescent="0.3">
      <c r="A882" s="247" t="s">
        <v>105</v>
      </c>
      <c r="B882" s="248">
        <v>2047</v>
      </c>
      <c r="C882" s="248" t="s">
        <v>938</v>
      </c>
      <c r="D882" s="249">
        <v>332.64727115078836</v>
      </c>
      <c r="E882" s="250">
        <v>26</v>
      </c>
      <c r="F882" s="251">
        <f>(SUM(D882:D885)+E882*D885)/1000000</f>
        <v>9.9014724698054807E-3</v>
      </c>
      <c r="G882" s="229"/>
      <c r="H882" s="229"/>
    </row>
    <row r="883" spans="1:8" ht="15.6" x14ac:dyDescent="0.3">
      <c r="A883" s="247" t="s">
        <v>105</v>
      </c>
      <c r="B883" s="248">
        <v>2048</v>
      </c>
      <c r="C883" s="248" t="s">
        <v>939</v>
      </c>
      <c r="D883" s="249">
        <v>331.59121167386286</v>
      </c>
      <c r="E883" s="250">
        <v>27</v>
      </c>
      <c r="F883" s="251">
        <f>(SUM(D883:D885)+E883*D885)/1000000</f>
        <v>9.8986976847418914E-3</v>
      </c>
      <c r="G883" s="229"/>
      <c r="H883" s="229"/>
    </row>
    <row r="884" spans="1:8" ht="15.6" x14ac:dyDescent="0.3">
      <c r="A884" s="247" t="s">
        <v>105</v>
      </c>
      <c r="B884" s="248">
        <v>2049</v>
      </c>
      <c r="C884" s="248" t="s">
        <v>940</v>
      </c>
      <c r="D884" s="249">
        <v>330.67686262646043</v>
      </c>
      <c r="E884" s="250">
        <v>28</v>
      </c>
      <c r="F884" s="251">
        <f>(SUM(D884:D885)+E884*D885)/1000000</f>
        <v>9.8969789591552264E-3</v>
      </c>
      <c r="G884" s="229"/>
      <c r="H884" s="229"/>
    </row>
    <row r="885" spans="1:8" ht="15.6" x14ac:dyDescent="0.3">
      <c r="A885" s="247" t="s">
        <v>105</v>
      </c>
      <c r="B885" s="248">
        <v>2050</v>
      </c>
      <c r="C885" s="248" t="s">
        <v>941</v>
      </c>
      <c r="D885" s="249">
        <v>329.87248608719887</v>
      </c>
      <c r="E885" s="250">
        <v>29</v>
      </c>
      <c r="F885" s="251">
        <f>(SUM(D885:D885)+E885*D885)/1000000</f>
        <v>9.8961745826159665E-3</v>
      </c>
      <c r="G885" s="229"/>
      <c r="H885" s="229"/>
    </row>
    <row r="886" spans="1:8" ht="15.6" x14ac:dyDescent="0.3">
      <c r="A886" s="247" t="s">
        <v>106</v>
      </c>
      <c r="B886" s="248">
        <v>2017</v>
      </c>
      <c r="C886" s="248" t="s">
        <v>942</v>
      </c>
      <c r="D886" s="249">
        <v>492.54768414934222</v>
      </c>
      <c r="E886" s="252">
        <v>0</v>
      </c>
      <c r="F886" s="251">
        <f>(SUM(D886:D915))/1000000</f>
        <v>1.1283262457023513E-2</v>
      </c>
      <c r="G886" s="229"/>
      <c r="H886" s="229"/>
    </row>
    <row r="887" spans="1:8" ht="15.6" x14ac:dyDescent="0.3">
      <c r="A887" s="247" t="s">
        <v>106</v>
      </c>
      <c r="B887" s="248">
        <v>2018</v>
      </c>
      <c r="C887" s="248" t="s">
        <v>943</v>
      </c>
      <c r="D887" s="249">
        <v>480.60888819862214</v>
      </c>
      <c r="E887" s="250">
        <v>0</v>
      </c>
      <c r="F887" s="251">
        <f>(SUM(D887:D916))/1000000</f>
        <v>1.1113412580878201E-2</v>
      </c>
      <c r="G887" s="229"/>
      <c r="H887" s="229"/>
    </row>
    <row r="888" spans="1:8" ht="15.6" x14ac:dyDescent="0.3">
      <c r="A888" s="247" t="s">
        <v>106</v>
      </c>
      <c r="B888" s="248">
        <v>2019</v>
      </c>
      <c r="C888" s="248" t="s">
        <v>944</v>
      </c>
      <c r="D888" s="249">
        <v>468.0927419464436</v>
      </c>
      <c r="E888" s="250">
        <v>0</v>
      </c>
      <c r="F888" s="251">
        <f>(SUM(D888:D917))/1000000</f>
        <v>1.0954902438151755E-2</v>
      </c>
      <c r="G888" s="229"/>
      <c r="H888" s="229"/>
    </row>
    <row r="889" spans="1:8" ht="15.6" x14ac:dyDescent="0.3">
      <c r="A889" s="247" t="s">
        <v>106</v>
      </c>
      <c r="B889" s="248">
        <v>2020</v>
      </c>
      <c r="C889" s="248" t="s">
        <v>945</v>
      </c>
      <c r="D889" s="249">
        <v>455.27998443876072</v>
      </c>
      <c r="E889" s="250">
        <v>0</v>
      </c>
      <c r="F889" s="251">
        <f>(SUM(D889:D918))/1000000</f>
        <v>1.0808407402027424E-2</v>
      </c>
      <c r="G889" s="229"/>
      <c r="H889" s="229"/>
    </row>
    <row r="890" spans="1:8" ht="15.6" x14ac:dyDescent="0.3">
      <c r="A890" s="247" t="s">
        <v>106</v>
      </c>
      <c r="B890" s="248">
        <v>2021</v>
      </c>
      <c r="C890" s="248" t="s">
        <v>946</v>
      </c>
      <c r="D890" s="249">
        <v>443.19000811320672</v>
      </c>
      <c r="E890" s="250">
        <v>0</v>
      </c>
      <c r="F890" s="251">
        <f>(SUM(D890:D919))/1000000</f>
        <v>1.0674302472201259E-2</v>
      </c>
      <c r="G890" s="229"/>
      <c r="H890" s="229"/>
    </row>
    <row r="891" spans="1:8" ht="15.6" x14ac:dyDescent="0.3">
      <c r="A891" s="247" t="s">
        <v>106</v>
      </c>
      <c r="B891" s="248">
        <v>2022</v>
      </c>
      <c r="C891" s="248" t="s">
        <v>947</v>
      </c>
      <c r="D891" s="249">
        <v>431.93925721900706</v>
      </c>
      <c r="E891" s="250">
        <v>1</v>
      </c>
      <c r="F891" s="251">
        <f>(SUM(D891:D919)+E891*D919)/1000000</f>
        <v>1.0552287518700649E-2</v>
      </c>
      <c r="G891" s="229"/>
      <c r="H891" s="229"/>
    </row>
    <row r="892" spans="1:8" ht="15.6" x14ac:dyDescent="0.3">
      <c r="A892" s="247" t="s">
        <v>106</v>
      </c>
      <c r="B892" s="248">
        <v>2023</v>
      </c>
      <c r="C892" s="248" t="s">
        <v>948</v>
      </c>
      <c r="D892" s="249">
        <v>421.40405931745283</v>
      </c>
      <c r="E892" s="250">
        <v>2</v>
      </c>
      <c r="F892" s="251">
        <f>(SUM(D892:D919)+E892*D919)/1000000</f>
        <v>1.0441523316094235E-2</v>
      </c>
      <c r="G892" s="229"/>
      <c r="H892" s="229"/>
    </row>
    <row r="893" spans="1:8" ht="15.6" x14ac:dyDescent="0.3">
      <c r="A893" s="247" t="s">
        <v>106</v>
      </c>
      <c r="B893" s="248">
        <v>2024</v>
      </c>
      <c r="C893" s="248" t="s">
        <v>949</v>
      </c>
      <c r="D893" s="249">
        <v>411.64669200918894</v>
      </c>
      <c r="E893" s="250">
        <v>3</v>
      </c>
      <c r="F893" s="251">
        <f>(SUM(D893:D919)+E893*D919)/1000000</f>
        <v>1.034129431138938E-2</v>
      </c>
      <c r="G893" s="229"/>
      <c r="H893" s="229"/>
    </row>
    <row r="894" spans="1:8" ht="15.6" x14ac:dyDescent="0.3">
      <c r="A894" s="247" t="s">
        <v>106</v>
      </c>
      <c r="B894" s="248">
        <v>2025</v>
      </c>
      <c r="C894" s="248" t="s">
        <v>950</v>
      </c>
      <c r="D894" s="249">
        <v>402.70744658349571</v>
      </c>
      <c r="E894" s="250">
        <v>4</v>
      </c>
      <c r="F894" s="251">
        <f>(SUM(D894:D919)+E894*D919)/1000000</f>
        <v>1.0250822673992785E-2</v>
      </c>
      <c r="G894" s="229"/>
      <c r="H894" s="229"/>
    </row>
    <row r="895" spans="1:8" ht="15.6" x14ac:dyDescent="0.3">
      <c r="A895" s="247" t="s">
        <v>106</v>
      </c>
      <c r="B895" s="248">
        <v>2026</v>
      </c>
      <c r="C895" s="248" t="s">
        <v>951</v>
      </c>
      <c r="D895" s="249">
        <v>393.91154362000066</v>
      </c>
      <c r="E895" s="250">
        <v>5</v>
      </c>
      <c r="F895" s="251">
        <f>(SUM(D895:D919)+E895*D919)/1000000</f>
        <v>1.0169290282021884E-2</v>
      </c>
      <c r="G895" s="229"/>
      <c r="H895" s="229"/>
    </row>
    <row r="896" spans="1:8" ht="15.6" x14ac:dyDescent="0.3">
      <c r="A896" s="247" t="s">
        <v>106</v>
      </c>
      <c r="B896" s="248">
        <v>2027</v>
      </c>
      <c r="C896" s="248" t="s">
        <v>952</v>
      </c>
      <c r="D896" s="249">
        <v>385.68377762052654</v>
      </c>
      <c r="E896" s="250">
        <v>6</v>
      </c>
      <c r="F896" s="251">
        <f>(SUM(D896:D919)+E896*D919)/1000000</f>
        <v>1.009655379301448E-2</v>
      </c>
      <c r="G896" s="229"/>
      <c r="H896" s="229"/>
    </row>
    <row r="897" spans="1:8" ht="15.6" x14ac:dyDescent="0.3">
      <c r="A897" s="247" t="s">
        <v>106</v>
      </c>
      <c r="B897" s="248">
        <v>2028</v>
      </c>
      <c r="C897" s="248" t="s">
        <v>953</v>
      </c>
      <c r="D897" s="249">
        <v>378.21378492135386</v>
      </c>
      <c r="E897" s="250">
        <v>7</v>
      </c>
      <c r="F897" s="251">
        <f>(SUM(D897:D919)+E897*D919)/1000000</f>
        <v>1.0032045070006549E-2</v>
      </c>
      <c r="G897" s="229"/>
      <c r="H897" s="229"/>
    </row>
    <row r="898" spans="1:8" ht="15.6" x14ac:dyDescent="0.3">
      <c r="A898" s="247" t="s">
        <v>106</v>
      </c>
      <c r="B898" s="248">
        <v>2029</v>
      </c>
      <c r="C898" s="248" t="s">
        <v>954</v>
      </c>
      <c r="D898" s="249">
        <v>371.36961315607067</v>
      </c>
      <c r="E898" s="250">
        <v>8</v>
      </c>
      <c r="F898" s="251">
        <f>(SUM(D898:D919)+E898*D919)/1000000</f>
        <v>9.9750063396977888E-3</v>
      </c>
      <c r="G898" s="229"/>
      <c r="H898" s="229"/>
    </row>
    <row r="899" spans="1:8" ht="15.6" x14ac:dyDescent="0.3">
      <c r="A899" s="247" t="s">
        <v>106</v>
      </c>
      <c r="B899" s="248">
        <v>2030</v>
      </c>
      <c r="C899" s="248" t="s">
        <v>955</v>
      </c>
      <c r="D899" s="249">
        <v>365.22645689447762</v>
      </c>
      <c r="E899" s="250">
        <v>9</v>
      </c>
      <c r="F899" s="251">
        <f>(SUM(D899:D919)+E899*D919)/1000000</f>
        <v>9.9248117811543135E-3</v>
      </c>
      <c r="G899" s="229"/>
      <c r="H899" s="229"/>
    </row>
    <row r="900" spans="1:8" ht="15.6" x14ac:dyDescent="0.3">
      <c r="A900" s="247" t="s">
        <v>106</v>
      </c>
      <c r="B900" s="248">
        <v>2031</v>
      </c>
      <c r="C900" s="248" t="s">
        <v>956</v>
      </c>
      <c r="D900" s="249">
        <v>359.64738482503896</v>
      </c>
      <c r="E900" s="250">
        <v>10</v>
      </c>
      <c r="F900" s="251">
        <f>(SUM(D900:D919)+E900*D919)/1000000</f>
        <v>9.8807603788724323E-3</v>
      </c>
      <c r="G900" s="229"/>
      <c r="H900" s="229"/>
    </row>
    <row r="901" spans="1:8" ht="15.6" x14ac:dyDescent="0.3">
      <c r="A901" s="247" t="s">
        <v>106</v>
      </c>
      <c r="B901" s="248">
        <v>2032</v>
      </c>
      <c r="C901" s="248" t="s">
        <v>957</v>
      </c>
      <c r="D901" s="249">
        <v>354.65486982329099</v>
      </c>
      <c r="E901" s="250">
        <v>11</v>
      </c>
      <c r="F901" s="251">
        <f>(SUM(D901:D919)+E901*D919)/1000000</f>
        <v>9.8422880486599886E-3</v>
      </c>
      <c r="G901" s="229"/>
      <c r="H901" s="229"/>
    </row>
    <row r="902" spans="1:8" ht="15.6" x14ac:dyDescent="0.3">
      <c r="A902" s="247" t="s">
        <v>106</v>
      </c>
      <c r="B902" s="248">
        <v>2033</v>
      </c>
      <c r="C902" s="248" t="s">
        <v>958</v>
      </c>
      <c r="D902" s="249">
        <v>350.18722250636978</v>
      </c>
      <c r="E902" s="250">
        <v>12</v>
      </c>
      <c r="F902" s="251">
        <f>(SUM(D902:D919)+E902*D919)/1000000</f>
        <v>9.8088082334492933E-3</v>
      </c>
      <c r="G902" s="229"/>
      <c r="H902" s="229"/>
    </row>
    <row r="903" spans="1:8" ht="15.6" x14ac:dyDescent="0.3">
      <c r="A903" s="247" t="s">
        <v>106</v>
      </c>
      <c r="B903" s="248">
        <v>2034</v>
      </c>
      <c r="C903" s="248" t="s">
        <v>959</v>
      </c>
      <c r="D903" s="249">
        <v>346.17314595430037</v>
      </c>
      <c r="E903" s="250">
        <v>13</v>
      </c>
      <c r="F903" s="251">
        <f>(SUM(D903:D919)+E903*D919)/1000000</f>
        <v>9.7797960655555179E-3</v>
      </c>
      <c r="G903" s="229"/>
      <c r="H903" s="229"/>
    </row>
    <row r="904" spans="1:8" ht="15.6" x14ac:dyDescent="0.3">
      <c r="A904" s="247" t="s">
        <v>106</v>
      </c>
      <c r="B904" s="248">
        <v>2035</v>
      </c>
      <c r="C904" s="248" t="s">
        <v>960</v>
      </c>
      <c r="D904" s="249">
        <v>342.64128046930136</v>
      </c>
      <c r="E904" s="250">
        <v>14</v>
      </c>
      <c r="F904" s="251">
        <f>(SUM(D904:D919)+E904*D919)/1000000</f>
        <v>9.7547979742138129E-3</v>
      </c>
      <c r="G904" s="229"/>
      <c r="H904" s="229"/>
    </row>
    <row r="905" spans="1:8" ht="15.6" x14ac:dyDescent="0.3">
      <c r="A905" s="247" t="s">
        <v>106</v>
      </c>
      <c r="B905" s="248">
        <v>2036</v>
      </c>
      <c r="C905" s="248" t="s">
        <v>961</v>
      </c>
      <c r="D905" s="249">
        <v>339.48392247996321</v>
      </c>
      <c r="E905" s="250">
        <v>15</v>
      </c>
      <c r="F905" s="251">
        <f>(SUM(D905:D919)+E905*D919)/1000000</f>
        <v>9.7333317483571085E-3</v>
      </c>
      <c r="G905" s="229"/>
      <c r="H905" s="229"/>
    </row>
    <row r="906" spans="1:8" ht="15.6" x14ac:dyDescent="0.3">
      <c r="A906" s="247" t="s">
        <v>106</v>
      </c>
      <c r="B906" s="248">
        <v>2037</v>
      </c>
      <c r="C906" s="248" t="s">
        <v>962</v>
      </c>
      <c r="D906" s="249">
        <v>336.72598105083631</v>
      </c>
      <c r="E906" s="250">
        <v>16</v>
      </c>
      <c r="F906" s="251">
        <f>(SUM(D906:D919)+E906*D919)/1000000</f>
        <v>9.7150228804897404E-3</v>
      </c>
      <c r="G906" s="229"/>
      <c r="H906" s="229"/>
    </row>
    <row r="907" spans="1:8" ht="15.6" x14ac:dyDescent="0.3">
      <c r="A907" s="247" t="s">
        <v>106</v>
      </c>
      <c r="B907" s="248">
        <v>2038</v>
      </c>
      <c r="C907" s="248" t="s">
        <v>963</v>
      </c>
      <c r="D907" s="249">
        <v>334.32273538807209</v>
      </c>
      <c r="E907" s="250">
        <v>17</v>
      </c>
      <c r="F907" s="251">
        <f>(SUM(D907:D919)+E907*D919)/1000000</f>
        <v>9.6994719540515004E-3</v>
      </c>
      <c r="G907" s="229"/>
      <c r="H907" s="229"/>
    </row>
    <row r="908" spans="1:8" ht="15.6" x14ac:dyDescent="0.3">
      <c r="A908" s="247" t="s">
        <v>106</v>
      </c>
      <c r="B908" s="248">
        <v>2039</v>
      </c>
      <c r="C908" s="248" t="s">
        <v>964</v>
      </c>
      <c r="D908" s="249">
        <v>332.20042302303278</v>
      </c>
      <c r="E908" s="250">
        <v>18</v>
      </c>
      <c r="F908" s="251">
        <f>(SUM(D908:D919)+E908*D919)/1000000</f>
        <v>9.686324273276023E-3</v>
      </c>
      <c r="G908" s="229"/>
      <c r="H908" s="229"/>
    </row>
    <row r="909" spans="1:8" ht="15.6" x14ac:dyDescent="0.3">
      <c r="A909" s="247" t="s">
        <v>106</v>
      </c>
      <c r="B909" s="248">
        <v>2040</v>
      </c>
      <c r="C909" s="248" t="s">
        <v>965</v>
      </c>
      <c r="D909" s="249">
        <v>330.35881767567986</v>
      </c>
      <c r="E909" s="250">
        <v>19</v>
      </c>
      <c r="F909" s="251">
        <f>(SUM(D909:D919)+E909*D919)/1000000</f>
        <v>9.6752989048655858E-3</v>
      </c>
      <c r="G909" s="229"/>
      <c r="H909" s="229"/>
    </row>
    <row r="910" spans="1:8" ht="15.6" x14ac:dyDescent="0.3">
      <c r="A910" s="247" t="s">
        <v>106</v>
      </c>
      <c r="B910" s="248">
        <v>2041</v>
      </c>
      <c r="C910" s="248" t="s">
        <v>966</v>
      </c>
      <c r="D910" s="249">
        <v>328.77406979978264</v>
      </c>
      <c r="E910" s="250">
        <v>20</v>
      </c>
      <c r="F910" s="251">
        <f>(SUM(D910:D919)+E910*D919)/1000000</f>
        <v>9.6661151418024997E-3</v>
      </c>
      <c r="G910" s="229"/>
      <c r="H910" s="229"/>
    </row>
    <row r="911" spans="1:8" ht="15.6" x14ac:dyDescent="0.3">
      <c r="A911" s="247" t="s">
        <v>106</v>
      </c>
      <c r="B911" s="248">
        <v>2042</v>
      </c>
      <c r="C911" s="248" t="s">
        <v>967</v>
      </c>
      <c r="D911" s="249">
        <v>327.39121444351451</v>
      </c>
      <c r="E911" s="250">
        <v>21</v>
      </c>
      <c r="F911" s="251">
        <f>(SUM(D911:D919)+E911*D919)/1000000</f>
        <v>9.6585161266153144E-3</v>
      </c>
      <c r="G911" s="229"/>
      <c r="H911" s="229"/>
    </row>
    <row r="912" spans="1:8" ht="15.6" x14ac:dyDescent="0.3">
      <c r="A912" s="247" t="s">
        <v>106</v>
      </c>
      <c r="B912" s="248">
        <v>2043</v>
      </c>
      <c r="C912" s="248" t="s">
        <v>968</v>
      </c>
      <c r="D912" s="249">
        <v>326.17340377335182</v>
      </c>
      <c r="E912" s="250">
        <v>22</v>
      </c>
      <c r="F912" s="251">
        <f>(SUM(D912:D919)+E912*D919)/1000000</f>
        <v>9.6522999667843935E-3</v>
      </c>
      <c r="G912" s="229"/>
      <c r="H912" s="229"/>
    </row>
    <row r="913" spans="1:8" ht="15.6" x14ac:dyDescent="0.3">
      <c r="A913" s="247" t="s">
        <v>106</v>
      </c>
      <c r="B913" s="248">
        <v>2044</v>
      </c>
      <c r="C913" s="248" t="s">
        <v>969</v>
      </c>
      <c r="D913" s="249">
        <v>325.12787100521285</v>
      </c>
      <c r="E913" s="250">
        <v>23</v>
      </c>
      <c r="F913" s="251">
        <f>(SUM(D913:D919)+E913*D919)/1000000</f>
        <v>9.6473016176236385E-3</v>
      </c>
      <c r="G913" s="229"/>
      <c r="H913" s="229"/>
    </row>
    <row r="914" spans="1:8" ht="15.6" x14ac:dyDescent="0.3">
      <c r="A914" s="247" t="s">
        <v>106</v>
      </c>
      <c r="B914" s="248">
        <v>2045</v>
      </c>
      <c r="C914" s="248" t="s">
        <v>970</v>
      </c>
      <c r="D914" s="249">
        <v>324.19793938131545</v>
      </c>
      <c r="E914" s="250">
        <v>24</v>
      </c>
      <c r="F914" s="251">
        <f>(SUM(D914:D919)+E914*D919)/1000000</f>
        <v>9.6433488012310185E-3</v>
      </c>
      <c r="G914" s="229"/>
      <c r="H914" s="229"/>
    </row>
    <row r="915" spans="1:8" ht="15.6" x14ac:dyDescent="0.3">
      <c r="A915" s="247" t="s">
        <v>106</v>
      </c>
      <c r="B915" s="248">
        <v>2046</v>
      </c>
      <c r="C915" s="248" t="s">
        <v>971</v>
      </c>
      <c r="D915" s="249">
        <v>323.38023723649968</v>
      </c>
      <c r="E915" s="250">
        <v>25</v>
      </c>
      <c r="F915" s="251">
        <f>(SUM(D915:D919)+E915*D919)/1000000</f>
        <v>9.6403259164623001E-3</v>
      </c>
      <c r="G915" s="229"/>
      <c r="H915" s="229"/>
    </row>
    <row r="916" spans="1:8" ht="15.6" x14ac:dyDescent="0.3">
      <c r="A916" s="247" t="s">
        <v>106</v>
      </c>
      <c r="B916" s="248">
        <v>2047</v>
      </c>
      <c r="C916" s="248" t="s">
        <v>972</v>
      </c>
      <c r="D916" s="249">
        <v>322.69780800403197</v>
      </c>
      <c r="E916" s="250">
        <v>26</v>
      </c>
      <c r="F916" s="251">
        <f>(SUM(D916:D919)+E916*D919)/1000000</f>
        <v>9.6381207338383963E-3</v>
      </c>
      <c r="G916" s="229"/>
      <c r="H916" s="229"/>
    </row>
    <row r="917" spans="1:8" ht="15.6" x14ac:dyDescent="0.3">
      <c r="A917" s="247" t="s">
        <v>106</v>
      </c>
      <c r="B917" s="248">
        <v>2048</v>
      </c>
      <c r="C917" s="248" t="s">
        <v>973</v>
      </c>
      <c r="D917" s="249">
        <v>322.09874547217538</v>
      </c>
      <c r="E917" s="250">
        <v>27</v>
      </c>
      <c r="F917" s="251">
        <f>(SUM(D917:D919)+E917*D919)/1000000</f>
        <v>9.6365979804469582E-3</v>
      </c>
      <c r="G917" s="229"/>
      <c r="H917" s="229"/>
    </row>
    <row r="918" spans="1:8" ht="15.6" x14ac:dyDescent="0.3">
      <c r="A918" s="247" t="s">
        <v>106</v>
      </c>
      <c r="B918" s="248">
        <v>2049</v>
      </c>
      <c r="C918" s="248" t="s">
        <v>974</v>
      </c>
      <c r="D918" s="249">
        <v>321.59770582211326</v>
      </c>
      <c r="E918" s="250">
        <v>28</v>
      </c>
      <c r="F918" s="251">
        <f>(SUM(D918:D919)+E918*D919)/1000000</f>
        <v>9.6356742895873787E-3</v>
      </c>
      <c r="G918" s="229"/>
      <c r="H918" s="229"/>
    </row>
    <row r="919" spans="1:8" ht="15.6" x14ac:dyDescent="0.3">
      <c r="A919" s="247" t="s">
        <v>106</v>
      </c>
      <c r="B919" s="248">
        <v>2050</v>
      </c>
      <c r="C919" s="248" t="s">
        <v>975</v>
      </c>
      <c r="D919" s="249">
        <v>321.17505461259537</v>
      </c>
      <c r="E919" s="250">
        <v>29</v>
      </c>
      <c r="F919" s="251">
        <f>(SUM(D919:D919)+E919*D919)/1000000</f>
        <v>9.6352516383778602E-3</v>
      </c>
      <c r="G919" s="229"/>
      <c r="H919" s="229"/>
    </row>
    <row r="920" spans="1:8" ht="15.6" x14ac:dyDescent="0.3">
      <c r="A920" s="247" t="s">
        <v>107</v>
      </c>
      <c r="B920" s="248">
        <v>2017</v>
      </c>
      <c r="C920" s="248" t="s">
        <v>976</v>
      </c>
      <c r="D920" s="249">
        <v>506.28143292501528</v>
      </c>
      <c r="E920" s="252">
        <v>0</v>
      </c>
      <c r="F920" s="251">
        <f>(SUM(D920:D949))/1000000</f>
        <v>1.1506949953075496E-2</v>
      </c>
      <c r="G920" s="229"/>
      <c r="H920" s="229"/>
    </row>
    <row r="921" spans="1:8" ht="15.6" x14ac:dyDescent="0.3">
      <c r="A921" s="247" t="s">
        <v>107</v>
      </c>
      <c r="B921" s="248">
        <v>2018</v>
      </c>
      <c r="C921" s="248" t="s">
        <v>977</v>
      </c>
      <c r="D921" s="249">
        <v>495.19844003070216</v>
      </c>
      <c r="E921" s="250">
        <v>0</v>
      </c>
      <c r="F921" s="251">
        <f>(SUM(D921:D950))/1000000</f>
        <v>1.1330876040683689E-2</v>
      </c>
      <c r="G921" s="229"/>
      <c r="H921" s="229"/>
    </row>
    <row r="922" spans="1:8" ht="15.6" x14ac:dyDescent="0.3">
      <c r="A922" s="247" t="s">
        <v>107</v>
      </c>
      <c r="B922" s="248">
        <v>2019</v>
      </c>
      <c r="C922" s="248" t="s">
        <v>978</v>
      </c>
      <c r="D922" s="249">
        <v>481.19764946860295</v>
      </c>
      <c r="E922" s="250">
        <v>0</v>
      </c>
      <c r="F922" s="251">
        <f>(SUM(D922:D951))/1000000</f>
        <v>1.116550138778152E-2</v>
      </c>
      <c r="G922" s="229"/>
      <c r="H922" s="229"/>
    </row>
    <row r="923" spans="1:8" ht="15.6" x14ac:dyDescent="0.3">
      <c r="A923" s="247" t="s">
        <v>107</v>
      </c>
      <c r="B923" s="248">
        <v>2020</v>
      </c>
      <c r="C923" s="248" t="s">
        <v>979</v>
      </c>
      <c r="D923" s="249">
        <v>466.90003528607957</v>
      </c>
      <c r="E923" s="250">
        <v>0</v>
      </c>
      <c r="F923" s="251">
        <f>(SUM(D923:D952))/1000000</f>
        <v>1.1013840035514736E-2</v>
      </c>
      <c r="G923" s="229"/>
      <c r="H923" s="229"/>
    </row>
    <row r="924" spans="1:8" ht="15.6" x14ac:dyDescent="0.3">
      <c r="A924" s="247" t="s">
        <v>107</v>
      </c>
      <c r="B924" s="248">
        <v>2021</v>
      </c>
      <c r="C924" s="248" t="s">
        <v>980</v>
      </c>
      <c r="D924" s="249">
        <v>454.69494451735989</v>
      </c>
      <c r="E924" s="250">
        <v>0</v>
      </c>
      <c r="F924" s="251">
        <f>(SUM(D924:D953))/1000000</f>
        <v>1.0876237396252153E-2</v>
      </c>
      <c r="G924" s="229"/>
      <c r="H924" s="229"/>
    </row>
    <row r="925" spans="1:8" ht="15.6" x14ac:dyDescent="0.3">
      <c r="A925" s="247" t="s">
        <v>107</v>
      </c>
      <c r="B925" s="248">
        <v>2022</v>
      </c>
      <c r="C925" s="248" t="s">
        <v>981</v>
      </c>
      <c r="D925" s="249">
        <v>442.13297289533131</v>
      </c>
      <c r="E925" s="250">
        <v>1</v>
      </c>
      <c r="F925" s="251">
        <f>(SUM(D925:D953)+E925*D953)/1000000</f>
        <v>1.0750839847758289E-2</v>
      </c>
      <c r="G925" s="229"/>
      <c r="H925" s="229"/>
    </row>
    <row r="926" spans="1:8" ht="15.6" x14ac:dyDescent="0.3">
      <c r="A926" s="247" t="s">
        <v>107</v>
      </c>
      <c r="B926" s="248">
        <v>2023</v>
      </c>
      <c r="C926" s="248" t="s">
        <v>982</v>
      </c>
      <c r="D926" s="249">
        <v>430.40450310072748</v>
      </c>
      <c r="E926" s="250">
        <v>2</v>
      </c>
      <c r="F926" s="251">
        <f>(SUM(D926:D953)+E926*D953)/1000000</f>
        <v>1.0638004270886462E-2</v>
      </c>
      <c r="G926" s="229"/>
      <c r="H926" s="229"/>
    </row>
    <row r="927" spans="1:8" ht="15.6" x14ac:dyDescent="0.3">
      <c r="A927" s="247" t="s">
        <v>107</v>
      </c>
      <c r="B927" s="248">
        <v>2024</v>
      </c>
      <c r="C927" s="248" t="s">
        <v>983</v>
      </c>
      <c r="D927" s="249">
        <v>420.60457985743943</v>
      </c>
      <c r="E927" s="250">
        <v>3</v>
      </c>
      <c r="F927" s="251">
        <f>(SUM(D927:D953)+E927*D953)/1000000</f>
        <v>1.0536897163809232E-2</v>
      </c>
      <c r="G927" s="229"/>
      <c r="H927" s="229"/>
    </row>
    <row r="928" spans="1:8" ht="15.6" x14ac:dyDescent="0.3">
      <c r="A928" s="247" t="s">
        <v>107</v>
      </c>
      <c r="B928" s="248">
        <v>2025</v>
      </c>
      <c r="C928" s="248" t="s">
        <v>984</v>
      </c>
      <c r="D928" s="249">
        <v>410.58038233689194</v>
      </c>
      <c r="E928" s="250">
        <v>4</v>
      </c>
      <c r="F928" s="251">
        <f>(SUM(D928:D953)+E928*D953)/1000000</f>
        <v>1.0445589979975292E-2</v>
      </c>
      <c r="G928" s="229"/>
      <c r="H928" s="229"/>
    </row>
    <row r="929" spans="1:8" ht="15.6" x14ac:dyDescent="0.3">
      <c r="A929" s="247" t="s">
        <v>107</v>
      </c>
      <c r="B929" s="248">
        <v>2026</v>
      </c>
      <c r="C929" s="248" t="s">
        <v>985</v>
      </c>
      <c r="D929" s="249">
        <v>402.27378262221981</v>
      </c>
      <c r="E929" s="250">
        <v>5</v>
      </c>
      <c r="F929" s="251">
        <f>(SUM(D929:D953)+E929*D953)/1000000</f>
        <v>1.0364306993661901E-2</v>
      </c>
      <c r="G929" s="229"/>
      <c r="H929" s="229"/>
    </row>
    <row r="930" spans="1:8" ht="15.6" x14ac:dyDescent="0.3">
      <c r="A930" s="247" t="s">
        <v>107</v>
      </c>
      <c r="B930" s="248">
        <v>2027</v>
      </c>
      <c r="C930" s="248" t="s">
        <v>986</v>
      </c>
      <c r="D930" s="249">
        <v>393.07915410763462</v>
      </c>
      <c r="E930" s="250">
        <v>6</v>
      </c>
      <c r="F930" s="251">
        <f>(SUM(D930:D953)+E930*D953)/1000000</f>
        <v>1.0291330607063181E-2</v>
      </c>
      <c r="G930" s="229"/>
      <c r="H930" s="229"/>
    </row>
    <row r="931" spans="1:8" ht="15.6" x14ac:dyDescent="0.3">
      <c r="A931" s="247" t="s">
        <v>107</v>
      </c>
      <c r="B931" s="248">
        <v>2028</v>
      </c>
      <c r="C931" s="248" t="s">
        <v>987</v>
      </c>
      <c r="D931" s="249">
        <v>384.7789199398901</v>
      </c>
      <c r="E931" s="250">
        <v>7</v>
      </c>
      <c r="F931" s="251">
        <f>(SUM(D931:D953)+E931*D953)/1000000</f>
        <v>1.0227548848979048E-2</v>
      </c>
      <c r="G931" s="229"/>
      <c r="H931" s="229"/>
    </row>
    <row r="932" spans="1:8" ht="15.6" x14ac:dyDescent="0.3">
      <c r="A932" s="247" t="s">
        <v>107</v>
      </c>
      <c r="B932" s="248">
        <v>2029</v>
      </c>
      <c r="C932" s="248" t="s">
        <v>988</v>
      </c>
      <c r="D932" s="249">
        <v>377.2859692979336</v>
      </c>
      <c r="E932" s="250">
        <v>8</v>
      </c>
      <c r="F932" s="251">
        <f>(SUM(D932:D953)+E932*D953)/1000000</f>
        <v>1.0172067325062659E-2</v>
      </c>
      <c r="G932" s="229"/>
      <c r="H932" s="229"/>
    </row>
    <row r="933" spans="1:8" ht="15.6" x14ac:dyDescent="0.3">
      <c r="A933" s="247" t="s">
        <v>107</v>
      </c>
      <c r="B933" s="248">
        <v>2030</v>
      </c>
      <c r="C933" s="248" t="s">
        <v>989</v>
      </c>
      <c r="D933" s="249">
        <v>370.65402931633406</v>
      </c>
      <c r="E933" s="250">
        <v>9</v>
      </c>
      <c r="F933" s="251">
        <f>(SUM(D933:D953)+E933*D953)/1000000</f>
        <v>1.0124078751788224E-2</v>
      </c>
      <c r="G933" s="229"/>
      <c r="H933" s="229"/>
    </row>
    <row r="934" spans="1:8" ht="15.6" x14ac:dyDescent="0.3">
      <c r="A934" s="247" t="s">
        <v>107</v>
      </c>
      <c r="B934" s="248">
        <v>2031</v>
      </c>
      <c r="C934" s="248" t="s">
        <v>990</v>
      </c>
      <c r="D934" s="249">
        <v>364.7335685334391</v>
      </c>
      <c r="E934" s="250">
        <v>10</v>
      </c>
      <c r="F934" s="251">
        <f>(SUM(D934:D953)+E934*D953)/1000000</f>
        <v>1.0082722118495393E-2</v>
      </c>
      <c r="G934" s="229"/>
      <c r="H934" s="229"/>
    </row>
    <row r="935" spans="1:8" ht="15.6" x14ac:dyDescent="0.3">
      <c r="A935" s="247" t="s">
        <v>107</v>
      </c>
      <c r="B935" s="248">
        <v>2032</v>
      </c>
      <c r="C935" s="248" t="s">
        <v>991</v>
      </c>
      <c r="D935" s="249">
        <v>359.51453705084043</v>
      </c>
      <c r="E935" s="250">
        <v>11</v>
      </c>
      <c r="F935" s="251">
        <f>(SUM(D935:D953)+E935*D953)/1000000</f>
        <v>1.0047285945985451E-2</v>
      </c>
      <c r="G935" s="229"/>
      <c r="H935" s="229"/>
    </row>
    <row r="936" spans="1:8" ht="15.6" x14ac:dyDescent="0.3">
      <c r="A936" s="247" t="s">
        <v>107</v>
      </c>
      <c r="B936" s="248">
        <v>2033</v>
      </c>
      <c r="C936" s="248" t="s">
        <v>992</v>
      </c>
      <c r="D936" s="249">
        <v>354.90898434253904</v>
      </c>
      <c r="E936" s="250">
        <v>12</v>
      </c>
      <c r="F936" s="251">
        <f>(SUM(D936:D953)+E936*D953)/1000000</f>
        <v>1.0017068804958111E-2</v>
      </c>
      <c r="G936" s="229"/>
      <c r="H936" s="229"/>
    </row>
    <row r="937" spans="1:8" ht="15.6" x14ac:dyDescent="0.3">
      <c r="A937" s="247" t="s">
        <v>107</v>
      </c>
      <c r="B937" s="248">
        <v>2034</v>
      </c>
      <c r="C937" s="248" t="s">
        <v>993</v>
      </c>
      <c r="D937" s="249">
        <v>350.86822180283116</v>
      </c>
      <c r="E937" s="250">
        <v>13</v>
      </c>
      <c r="F937" s="251">
        <f>(SUM(D937:D953)+E937*D953)/1000000</f>
        <v>9.9914572166390735E-3</v>
      </c>
      <c r="G937" s="229"/>
      <c r="H937" s="229"/>
    </row>
    <row r="938" spans="1:8" ht="15.6" x14ac:dyDescent="0.3">
      <c r="A938" s="247" t="s">
        <v>107</v>
      </c>
      <c r="B938" s="248">
        <v>2035</v>
      </c>
      <c r="C938" s="248" t="s">
        <v>994</v>
      </c>
      <c r="D938" s="249">
        <v>347.38532501339796</v>
      </c>
      <c r="E938" s="250">
        <v>14</v>
      </c>
      <c r="F938" s="251">
        <f>(SUM(D938:D953)+E938*D953)/1000000</f>
        <v>9.9698863908597411E-3</v>
      </c>
      <c r="G938" s="229"/>
      <c r="H938" s="229"/>
    </row>
    <row r="939" spans="1:8" ht="15.6" x14ac:dyDescent="0.3">
      <c r="A939" s="247" t="s">
        <v>107</v>
      </c>
      <c r="B939" s="248">
        <v>2036</v>
      </c>
      <c r="C939" s="248" t="s">
        <v>995</v>
      </c>
      <c r="D939" s="249">
        <v>344.33545082039848</v>
      </c>
      <c r="E939" s="250">
        <v>15</v>
      </c>
      <c r="F939" s="251">
        <f>(SUM(D939:D953)+E939*D953)/1000000</f>
        <v>9.951798461869844E-3</v>
      </c>
      <c r="G939" s="229"/>
      <c r="H939" s="229"/>
    </row>
    <row r="940" spans="1:8" ht="15.6" x14ac:dyDescent="0.3">
      <c r="A940" s="247" t="s">
        <v>107</v>
      </c>
      <c r="B940" s="248">
        <v>2037</v>
      </c>
      <c r="C940" s="248" t="s">
        <v>996</v>
      </c>
      <c r="D940" s="249">
        <v>341.71504606032863</v>
      </c>
      <c r="E940" s="250">
        <v>16</v>
      </c>
      <c r="F940" s="251">
        <f>(SUM(D940:D953)+E940*D953)/1000000</f>
        <v>9.9367604070729459E-3</v>
      </c>
      <c r="G940" s="229"/>
      <c r="H940" s="229"/>
    </row>
    <row r="941" spans="1:8" ht="15.6" x14ac:dyDescent="0.3">
      <c r="A941" s="247" t="s">
        <v>107</v>
      </c>
      <c r="B941" s="248">
        <v>2038</v>
      </c>
      <c r="C941" s="248" t="s">
        <v>997</v>
      </c>
      <c r="D941" s="249">
        <v>339.4806733343803</v>
      </c>
      <c r="E941" s="250">
        <v>17</v>
      </c>
      <c r="F941" s="251">
        <f>(SUM(D941:D953)+E941*D953)/1000000</f>
        <v>9.9243427570361187E-3</v>
      </c>
      <c r="G941" s="229"/>
      <c r="H941" s="229"/>
    </row>
    <row r="942" spans="1:8" ht="15.6" x14ac:dyDescent="0.3">
      <c r="A942" s="247" t="s">
        <v>107</v>
      </c>
      <c r="B942" s="248">
        <v>2039</v>
      </c>
      <c r="C942" s="248" t="s">
        <v>998</v>
      </c>
      <c r="D942" s="249">
        <v>337.56157978673707</v>
      </c>
      <c r="E942" s="250">
        <v>18</v>
      </c>
      <c r="F942" s="251">
        <f>(SUM(D942:D953)+E942*D953)/1000000</f>
        <v>9.9141594797252375E-3</v>
      </c>
      <c r="G942" s="229"/>
      <c r="H942" s="229"/>
    </row>
    <row r="943" spans="1:8" ht="15.6" x14ac:dyDescent="0.3">
      <c r="A943" s="247" t="s">
        <v>107</v>
      </c>
      <c r="B943" s="248">
        <v>2040</v>
      </c>
      <c r="C943" s="248" t="s">
        <v>999</v>
      </c>
      <c r="D943" s="249">
        <v>335.95193282831019</v>
      </c>
      <c r="E943" s="250">
        <v>19</v>
      </c>
      <c r="F943" s="251">
        <f>(SUM(D943:D953)+E943*D953)/1000000</f>
        <v>9.9058952959619993E-3</v>
      </c>
      <c r="G943" s="229"/>
      <c r="H943" s="229"/>
    </row>
    <row r="944" spans="1:8" ht="15.6" x14ac:dyDescent="0.3">
      <c r="A944" s="247" t="s">
        <v>107</v>
      </c>
      <c r="B944" s="248">
        <v>2041</v>
      </c>
      <c r="C944" s="248" t="s">
        <v>1000</v>
      </c>
      <c r="D944" s="249">
        <v>334.62288083052624</v>
      </c>
      <c r="E944" s="250">
        <v>20</v>
      </c>
      <c r="F944" s="251">
        <f>(SUM(D944:D953)+E944*D953)/1000000</f>
        <v>9.8992407591571921E-3</v>
      </c>
      <c r="G944" s="229"/>
      <c r="H944" s="229"/>
    </row>
    <row r="945" spans="1:8" ht="15.6" x14ac:dyDescent="0.3">
      <c r="A945" s="247" t="s">
        <v>107</v>
      </c>
      <c r="B945" s="248">
        <v>2042</v>
      </c>
      <c r="C945" s="248" t="s">
        <v>1001</v>
      </c>
      <c r="D945" s="249">
        <v>333.52448248380017</v>
      </c>
      <c r="E945" s="250">
        <v>21</v>
      </c>
      <c r="F945" s="251">
        <f>(SUM(D945:D953)+E945*D953)/1000000</f>
        <v>9.8939152743501655E-3</v>
      </c>
      <c r="G945" s="229"/>
      <c r="H945" s="229"/>
    </row>
    <row r="946" spans="1:8" ht="15.6" x14ac:dyDescent="0.3">
      <c r="A946" s="247" t="s">
        <v>107</v>
      </c>
      <c r="B946" s="248">
        <v>2043</v>
      </c>
      <c r="C946" s="248" t="s">
        <v>1002</v>
      </c>
      <c r="D946" s="249">
        <v>332.60091973937767</v>
      </c>
      <c r="E946" s="250">
        <v>22</v>
      </c>
      <c r="F946" s="251">
        <f>(SUM(D946:D953)+E946*D953)/1000000</f>
        <v>9.8896881878898658E-3</v>
      </c>
      <c r="G946" s="229"/>
      <c r="H946" s="229"/>
    </row>
    <row r="947" spans="1:8" ht="15.6" x14ac:dyDescent="0.3">
      <c r="A947" s="247" t="s">
        <v>107</v>
      </c>
      <c r="B947" s="248">
        <v>2044</v>
      </c>
      <c r="C947" s="248" t="s">
        <v>1003</v>
      </c>
      <c r="D947" s="249">
        <v>331.83783259456186</v>
      </c>
      <c r="E947" s="250">
        <v>23</v>
      </c>
      <c r="F947" s="251">
        <f>(SUM(D947:D953)+E947*D953)/1000000</f>
        <v>9.8863846641739882E-3</v>
      </c>
      <c r="G947" s="229"/>
      <c r="H947" s="229"/>
    </row>
    <row r="948" spans="1:8" ht="15.6" x14ac:dyDescent="0.3">
      <c r="A948" s="247" t="s">
        <v>107</v>
      </c>
      <c r="B948" s="248">
        <v>2045</v>
      </c>
      <c r="C948" s="248" t="s">
        <v>1004</v>
      </c>
      <c r="D948" s="249">
        <v>331.19535711046251</v>
      </c>
      <c r="E948" s="250">
        <v>24</v>
      </c>
      <c r="F948" s="251">
        <f>(SUM(D948:D953)+E948*D953)/1000000</f>
        <v>9.8838442276029271E-3</v>
      </c>
      <c r="G948" s="229"/>
      <c r="H948" s="229"/>
    </row>
    <row r="949" spans="1:8" ht="15.6" x14ac:dyDescent="0.3">
      <c r="A949" s="247" t="s">
        <v>107</v>
      </c>
      <c r="B949" s="248">
        <v>2046</v>
      </c>
      <c r="C949" s="248" t="s">
        <v>1005</v>
      </c>
      <c r="D949" s="249">
        <v>330.64636504139992</v>
      </c>
      <c r="E949" s="250">
        <v>25</v>
      </c>
      <c r="F949" s="251">
        <f>(SUM(D949:D953)+E949*D953)/1000000</f>
        <v>9.8819462665159629E-3</v>
      </c>
      <c r="G949" s="229"/>
      <c r="H949" s="229"/>
    </row>
    <row r="950" spans="1:8" ht="15.6" x14ac:dyDescent="0.3">
      <c r="A950" s="247" t="s">
        <v>107</v>
      </c>
      <c r="B950" s="248">
        <v>2047</v>
      </c>
      <c r="C950" s="248" t="s">
        <v>1006</v>
      </c>
      <c r="D950" s="249">
        <v>330.20752053321047</v>
      </c>
      <c r="E950" s="250">
        <v>26</v>
      </c>
      <c r="F950" s="251">
        <f>(SUM(D950:D953)+E950*D953)/1000000</f>
        <v>9.8805972974980658E-3</v>
      </c>
      <c r="G950" s="229"/>
      <c r="H950" s="229"/>
    </row>
    <row r="951" spans="1:8" ht="15.6" x14ac:dyDescent="0.3">
      <c r="A951" s="247" t="s">
        <v>107</v>
      </c>
      <c r="B951" s="248">
        <v>2048</v>
      </c>
      <c r="C951" s="248" t="s">
        <v>1007</v>
      </c>
      <c r="D951" s="249">
        <v>329.82378712853352</v>
      </c>
      <c r="E951" s="250">
        <v>27</v>
      </c>
      <c r="F951" s="251">
        <f>(SUM(D951:D953)+E951*D953)/1000000</f>
        <v>9.8796871729883527E-3</v>
      </c>
      <c r="G951" s="229"/>
      <c r="H951" s="229"/>
    </row>
    <row r="952" spans="1:8" ht="15.6" x14ac:dyDescent="0.3">
      <c r="A952" s="247" t="s">
        <v>107</v>
      </c>
      <c r="B952" s="248">
        <v>2049</v>
      </c>
      <c r="C952" s="248" t="s">
        <v>1008</v>
      </c>
      <c r="D952" s="249">
        <v>329.5362972018147</v>
      </c>
      <c r="E952" s="250">
        <v>28</v>
      </c>
      <c r="F952" s="251">
        <f>(SUM(D952:D953)+E952*D953)/1000000</f>
        <v>9.8791607818833199E-3</v>
      </c>
      <c r="G952" s="229"/>
      <c r="H952" s="229"/>
    </row>
    <row r="953" spans="1:8" ht="15.6" x14ac:dyDescent="0.3">
      <c r="A953" s="247" t="s">
        <v>107</v>
      </c>
      <c r="B953" s="248">
        <v>2050</v>
      </c>
      <c r="C953" s="248" t="s">
        <v>1009</v>
      </c>
      <c r="D953" s="249">
        <v>329.2973960235002</v>
      </c>
      <c r="E953" s="250">
        <v>29</v>
      </c>
      <c r="F953" s="251">
        <f>(SUM(D953:D953)+E953*D953)/1000000</f>
        <v>9.878921880705006E-3</v>
      </c>
      <c r="G953" s="229"/>
      <c r="H953" s="229"/>
    </row>
    <row r="954" spans="1:8" ht="15.6" x14ac:dyDescent="0.3">
      <c r="A954" s="247" t="s">
        <v>108</v>
      </c>
      <c r="B954" s="248">
        <v>2017</v>
      </c>
      <c r="C954" s="248" t="s">
        <v>1010</v>
      </c>
      <c r="D954" s="249">
        <v>558.07063485802951</v>
      </c>
      <c r="E954" s="252">
        <v>0</v>
      </c>
      <c r="F954" s="251">
        <f>(SUM(D954:D983))/1000000</f>
        <v>1.2699716052922581E-2</v>
      </c>
      <c r="G954" s="229"/>
      <c r="H954" s="229"/>
    </row>
    <row r="955" spans="1:8" ht="15.6" x14ac:dyDescent="0.3">
      <c r="A955" s="247" t="s">
        <v>108</v>
      </c>
      <c r="B955" s="248">
        <v>2018</v>
      </c>
      <c r="C955" s="248" t="s">
        <v>1011</v>
      </c>
      <c r="D955" s="249">
        <v>543.7774346828453</v>
      </c>
      <c r="E955" s="250">
        <v>0</v>
      </c>
      <c r="F955" s="251">
        <f>(SUM(D955:D984))/1000000</f>
        <v>1.2507986377562929E-2</v>
      </c>
      <c r="G955" s="229"/>
      <c r="H955" s="229"/>
    </row>
    <row r="956" spans="1:8" ht="15.6" x14ac:dyDescent="0.3">
      <c r="A956" s="247" t="s">
        <v>108</v>
      </c>
      <c r="B956" s="248">
        <v>2019</v>
      </c>
      <c r="C956" s="248" t="s">
        <v>1012</v>
      </c>
      <c r="D956" s="249">
        <v>528.88415140443294</v>
      </c>
      <c r="E956" s="250">
        <v>0</v>
      </c>
      <c r="F956" s="251">
        <f>(SUM(D956:D985))/1000000</f>
        <v>1.2330061923055E-2</v>
      </c>
      <c r="G956" s="229"/>
      <c r="H956" s="229"/>
    </row>
    <row r="957" spans="1:8" ht="15.6" x14ac:dyDescent="0.3">
      <c r="A957" s="247" t="s">
        <v>108</v>
      </c>
      <c r="B957" s="248">
        <v>2020</v>
      </c>
      <c r="C957" s="248" t="s">
        <v>1013</v>
      </c>
      <c r="D957" s="249">
        <v>513.65862215397078</v>
      </c>
      <c r="E957" s="250">
        <v>0</v>
      </c>
      <c r="F957" s="251">
        <f>(SUM(D957:D986))/1000000</f>
        <v>1.2166632081922417E-2</v>
      </c>
      <c r="G957" s="229"/>
      <c r="H957" s="229"/>
    </row>
    <row r="958" spans="1:8" ht="15.6" x14ac:dyDescent="0.3">
      <c r="A958" s="247" t="s">
        <v>108</v>
      </c>
      <c r="B958" s="248">
        <v>2021</v>
      </c>
      <c r="C958" s="248" t="s">
        <v>1014</v>
      </c>
      <c r="D958" s="249">
        <v>499.32197879989508</v>
      </c>
      <c r="E958" s="250">
        <v>0</v>
      </c>
      <c r="F958" s="251">
        <f>(SUM(D958:D987))/1000000</f>
        <v>1.2018103663307293E-2</v>
      </c>
      <c r="G958" s="229"/>
      <c r="H958" s="229"/>
    </row>
    <row r="959" spans="1:8" ht="15.6" x14ac:dyDescent="0.3">
      <c r="A959" s="247" t="s">
        <v>108</v>
      </c>
      <c r="B959" s="248">
        <v>2022</v>
      </c>
      <c r="C959" s="248" t="s">
        <v>1015</v>
      </c>
      <c r="D959" s="249">
        <v>485.8910038015502</v>
      </c>
      <c r="E959" s="250">
        <v>1</v>
      </c>
      <c r="F959" s="251">
        <f>(SUM(D959:D987)+E959*D987)/1000000</f>
        <v>1.1883911888046245E-2</v>
      </c>
      <c r="G959" s="229"/>
      <c r="H959" s="229"/>
    </row>
    <row r="960" spans="1:8" ht="15.6" x14ac:dyDescent="0.3">
      <c r="A960" s="247" t="s">
        <v>108</v>
      </c>
      <c r="B960" s="248">
        <v>2023</v>
      </c>
      <c r="C960" s="248" t="s">
        <v>1016</v>
      </c>
      <c r="D960" s="249">
        <v>473.34569130308012</v>
      </c>
      <c r="E960" s="250">
        <v>2</v>
      </c>
      <c r="F960" s="251">
        <f>(SUM(D960:D987)+E960*D987)/1000000</f>
        <v>1.176315108778354E-2</v>
      </c>
      <c r="G960" s="229"/>
      <c r="H960" s="229"/>
    </row>
    <row r="961" spans="1:8" ht="15.6" x14ac:dyDescent="0.3">
      <c r="A961" s="247" t="s">
        <v>108</v>
      </c>
      <c r="B961" s="248">
        <v>2024</v>
      </c>
      <c r="C961" s="248" t="s">
        <v>1017</v>
      </c>
      <c r="D961" s="249">
        <v>461.78489772574471</v>
      </c>
      <c r="E961" s="250">
        <v>3</v>
      </c>
      <c r="F961" s="251">
        <f>(SUM(D961:D987)+E961*D987)/1000000</f>
        <v>1.1654935600019307E-2</v>
      </c>
      <c r="G961" s="229"/>
      <c r="H961" s="229"/>
    </row>
    <row r="962" spans="1:8" ht="15.6" x14ac:dyDescent="0.3">
      <c r="A962" s="247" t="s">
        <v>108</v>
      </c>
      <c r="B962" s="248">
        <v>2025</v>
      </c>
      <c r="C962" s="248" t="s">
        <v>1018</v>
      </c>
      <c r="D962" s="249">
        <v>451.28622747937953</v>
      </c>
      <c r="E962" s="250">
        <v>4</v>
      </c>
      <c r="F962" s="251">
        <f>(SUM(D962:D987)+E962*D987)/1000000</f>
        <v>1.1558280905832411E-2</v>
      </c>
      <c r="G962" s="229"/>
      <c r="H962" s="229"/>
    </row>
    <row r="963" spans="1:8" ht="15.6" x14ac:dyDescent="0.3">
      <c r="A963" s="247" t="s">
        <v>108</v>
      </c>
      <c r="B963" s="248">
        <v>2026</v>
      </c>
      <c r="C963" s="248" t="s">
        <v>1019</v>
      </c>
      <c r="D963" s="249">
        <v>441.08083679049787</v>
      </c>
      <c r="E963" s="250">
        <v>5</v>
      </c>
      <c r="F963" s="251">
        <f>(SUM(D963:D987)+E963*D987)/1000000</f>
        <v>1.1472124881891879E-2</v>
      </c>
      <c r="G963" s="229"/>
      <c r="H963" s="229"/>
    </row>
    <row r="964" spans="1:8" ht="15.6" x14ac:dyDescent="0.3">
      <c r="A964" s="247" t="s">
        <v>108</v>
      </c>
      <c r="B964" s="248">
        <v>2027</v>
      </c>
      <c r="C964" s="248" t="s">
        <v>1020</v>
      </c>
      <c r="D964" s="249">
        <v>431.67443817240616</v>
      </c>
      <c r="E964" s="250">
        <v>6</v>
      </c>
      <c r="F964" s="251">
        <f>(SUM(D964:D987)+E964*D987)/1000000</f>
        <v>1.1396174248640227E-2</v>
      </c>
      <c r="G964" s="229"/>
      <c r="H964" s="229"/>
    </row>
    <row r="965" spans="1:8" ht="15.6" x14ac:dyDescent="0.3">
      <c r="A965" s="247" t="s">
        <v>108</v>
      </c>
      <c r="B965" s="248">
        <v>2028</v>
      </c>
      <c r="C965" s="248" t="s">
        <v>1021</v>
      </c>
      <c r="D965" s="249">
        <v>423.23165821120193</v>
      </c>
      <c r="E965" s="250">
        <v>7</v>
      </c>
      <c r="F965" s="251">
        <f>(SUM(D965:D987)+E965*D987)/1000000</f>
        <v>1.1329630014006669E-2</v>
      </c>
      <c r="G965" s="229"/>
      <c r="H965" s="229"/>
    </row>
    <row r="966" spans="1:8" ht="15.6" x14ac:dyDescent="0.3">
      <c r="A966" s="247" t="s">
        <v>108</v>
      </c>
      <c r="B966" s="248">
        <v>2029</v>
      </c>
      <c r="C966" s="248" t="s">
        <v>1022</v>
      </c>
      <c r="D966" s="249">
        <v>415.57091072062622</v>
      </c>
      <c r="E966" s="250">
        <v>8</v>
      </c>
      <c r="F966" s="251">
        <f>(SUM(D966:D987)+E966*D987)/1000000</f>
        <v>1.1271528559334311E-2</v>
      </c>
      <c r="G966" s="229"/>
      <c r="H966" s="229"/>
    </row>
    <row r="967" spans="1:8" ht="15.6" x14ac:dyDescent="0.3">
      <c r="A967" s="247" t="s">
        <v>108</v>
      </c>
      <c r="B967" s="248">
        <v>2030</v>
      </c>
      <c r="C967" s="248" t="s">
        <v>1023</v>
      </c>
      <c r="D967" s="249">
        <v>408.77004892256178</v>
      </c>
      <c r="E967" s="250">
        <v>9</v>
      </c>
      <c r="F967" s="251">
        <f>(SUM(D967:D987)+E967*D987)/1000000</f>
        <v>1.1221087852152534E-2</v>
      </c>
      <c r="G967" s="229"/>
      <c r="H967" s="229"/>
    </row>
    <row r="968" spans="1:8" ht="15.6" x14ac:dyDescent="0.3">
      <c r="A968" s="247" t="s">
        <v>108</v>
      </c>
      <c r="B968" s="248">
        <v>2031</v>
      </c>
      <c r="C968" s="248" t="s">
        <v>1024</v>
      </c>
      <c r="D968" s="249">
        <v>402.68228162497178</v>
      </c>
      <c r="E968" s="250">
        <v>10</v>
      </c>
      <c r="F968" s="251">
        <f>(SUM(D968:D987)+E968*D987)/1000000</f>
        <v>1.1177448006768816E-2</v>
      </c>
      <c r="G968" s="229"/>
      <c r="H968" s="229"/>
    </row>
    <row r="969" spans="1:8" ht="15.6" x14ac:dyDescent="0.3">
      <c r="A969" s="247" t="s">
        <v>108</v>
      </c>
      <c r="B969" s="248">
        <v>2032</v>
      </c>
      <c r="C969" s="248" t="s">
        <v>1025</v>
      </c>
      <c r="D969" s="249">
        <v>397.32098800986802</v>
      </c>
      <c r="E969" s="250">
        <v>11</v>
      </c>
      <c r="F969" s="251">
        <f>(SUM(D969:D987)+E969*D987)/1000000</f>
        <v>1.113989592868269E-2</v>
      </c>
      <c r="G969" s="229"/>
      <c r="H969" s="229"/>
    </row>
    <row r="970" spans="1:8" ht="15.6" x14ac:dyDescent="0.3">
      <c r="A970" s="247" t="s">
        <v>108</v>
      </c>
      <c r="B970" s="248">
        <v>2033</v>
      </c>
      <c r="C970" s="248" t="s">
        <v>1026</v>
      </c>
      <c r="D970" s="249">
        <v>392.55706797803481</v>
      </c>
      <c r="E970" s="250">
        <v>12</v>
      </c>
      <c r="F970" s="251">
        <f>(SUM(D970:D987)+E970*D987)/1000000</f>
        <v>1.1107705144211669E-2</v>
      </c>
      <c r="G970" s="229"/>
      <c r="H970" s="229"/>
    </row>
    <row r="971" spans="1:8" ht="15.6" x14ac:dyDescent="0.3">
      <c r="A971" s="247" t="s">
        <v>108</v>
      </c>
      <c r="B971" s="248">
        <v>2034</v>
      </c>
      <c r="C971" s="248" t="s">
        <v>1027</v>
      </c>
      <c r="D971" s="249">
        <v>388.35095369536162</v>
      </c>
      <c r="E971" s="250">
        <v>13</v>
      </c>
      <c r="F971" s="251">
        <f>(SUM(D971:D987)+E971*D987)/1000000</f>
        <v>1.1080278279772484E-2</v>
      </c>
      <c r="G971" s="229"/>
      <c r="H971" s="229"/>
    </row>
    <row r="972" spans="1:8" ht="15.6" x14ac:dyDescent="0.3">
      <c r="A972" s="247" t="s">
        <v>108</v>
      </c>
      <c r="B972" s="248">
        <v>2035</v>
      </c>
      <c r="C972" s="248" t="s">
        <v>1028</v>
      </c>
      <c r="D972" s="249">
        <v>384.7209993284452</v>
      </c>
      <c r="E972" s="250">
        <v>14</v>
      </c>
      <c r="F972" s="251">
        <f>(SUM(D972:D987)+E972*D987)/1000000</f>
        <v>1.1057057529615966E-2</v>
      </c>
      <c r="G972" s="229"/>
      <c r="H972" s="229"/>
    </row>
    <row r="973" spans="1:8" ht="15.6" x14ac:dyDescent="0.3">
      <c r="A973" s="247" t="s">
        <v>108</v>
      </c>
      <c r="B973" s="248">
        <v>2036</v>
      </c>
      <c r="C973" s="248" t="s">
        <v>1029</v>
      </c>
      <c r="D973" s="249">
        <v>381.57164973196211</v>
      </c>
      <c r="E973" s="250">
        <v>15</v>
      </c>
      <c r="F973" s="251">
        <f>(SUM(D973:D987)+E973*D987)/1000000</f>
        <v>1.1037466733826369E-2</v>
      </c>
      <c r="G973" s="229"/>
      <c r="H973" s="229"/>
    </row>
    <row r="974" spans="1:8" ht="15.6" x14ac:dyDescent="0.3">
      <c r="A974" s="247" t="s">
        <v>108</v>
      </c>
      <c r="B974" s="248">
        <v>2037</v>
      </c>
      <c r="C974" s="248" t="s">
        <v>1030</v>
      </c>
      <c r="D974" s="249">
        <v>378.83414583024353</v>
      </c>
      <c r="E974" s="250">
        <v>16</v>
      </c>
      <c r="F974" s="251">
        <f>(SUM(D974:D987)+E974*D987)/1000000</f>
        <v>1.1021025287633253E-2</v>
      </c>
      <c r="G974" s="229"/>
      <c r="H974" s="229"/>
    </row>
    <row r="975" spans="1:8" ht="15.6" x14ac:dyDescent="0.3">
      <c r="A975" s="247" t="s">
        <v>108</v>
      </c>
      <c r="B975" s="248">
        <v>2038</v>
      </c>
      <c r="C975" s="248" t="s">
        <v>1031</v>
      </c>
      <c r="D975" s="249">
        <v>376.49368285119067</v>
      </c>
      <c r="E975" s="250">
        <v>17</v>
      </c>
      <c r="F975" s="251">
        <f>(SUM(D975:D987)+E975*D987)/1000000</f>
        <v>1.1007321345341856E-2</v>
      </c>
      <c r="G975" s="229"/>
      <c r="H975" s="229"/>
    </row>
    <row r="976" spans="1:8" ht="15.6" x14ac:dyDescent="0.3">
      <c r="A976" s="247" t="s">
        <v>108</v>
      </c>
      <c r="B976" s="248">
        <v>2039</v>
      </c>
      <c r="C976" s="248" t="s">
        <v>1032</v>
      </c>
      <c r="D976" s="249">
        <v>374.48505011542085</v>
      </c>
      <c r="E976" s="250">
        <v>18</v>
      </c>
      <c r="F976" s="251">
        <f>(SUM(D976:D987)+E976*D987)/1000000</f>
        <v>1.0995957866029513E-2</v>
      </c>
      <c r="G976" s="229"/>
      <c r="H976" s="229"/>
    </row>
    <row r="977" spans="1:8" ht="15.6" x14ac:dyDescent="0.3">
      <c r="A977" s="247" t="s">
        <v>108</v>
      </c>
      <c r="B977" s="248">
        <v>2040</v>
      </c>
      <c r="C977" s="248" t="s">
        <v>1033</v>
      </c>
      <c r="D977" s="249">
        <v>372.79335862232176</v>
      </c>
      <c r="E977" s="250">
        <v>19</v>
      </c>
      <c r="F977" s="251">
        <f>(SUM(D977:D987)+E977*D987)/1000000</f>
        <v>1.0986603019452937E-2</v>
      </c>
      <c r="G977" s="229"/>
      <c r="H977" s="229"/>
    </row>
    <row r="978" spans="1:8" ht="15.6" x14ac:dyDescent="0.3">
      <c r="A978" s="247" t="s">
        <v>108</v>
      </c>
      <c r="B978" s="248">
        <v>2041</v>
      </c>
      <c r="C978" s="248" t="s">
        <v>1034</v>
      </c>
      <c r="D978" s="249">
        <v>371.41450044279617</v>
      </c>
      <c r="E978" s="250">
        <v>20</v>
      </c>
      <c r="F978" s="251">
        <f>(SUM(D978:D987)+E978*D987)/1000000</f>
        <v>1.0978939864369463E-2</v>
      </c>
      <c r="G978" s="229"/>
      <c r="H978" s="229"/>
    </row>
    <row r="979" spans="1:8" ht="15.6" x14ac:dyDescent="0.3">
      <c r="A979" s="247" t="s">
        <v>108</v>
      </c>
      <c r="B979" s="248">
        <v>2042</v>
      </c>
      <c r="C979" s="248" t="s">
        <v>1035</v>
      </c>
      <c r="D979" s="249">
        <v>370.22366890716046</v>
      </c>
      <c r="E979" s="250">
        <v>21</v>
      </c>
      <c r="F979" s="251">
        <f>(SUM(D979:D987)+E979*D987)/1000000</f>
        <v>1.0972655567465513E-2</v>
      </c>
      <c r="G979" s="229"/>
      <c r="H979" s="229"/>
    </row>
    <row r="980" spans="1:8" ht="15.6" x14ac:dyDescent="0.3">
      <c r="A980" s="247" t="s">
        <v>108</v>
      </c>
      <c r="B980" s="248">
        <v>2043</v>
      </c>
      <c r="C980" s="248" t="s">
        <v>1036</v>
      </c>
      <c r="D980" s="249">
        <v>369.16912827774763</v>
      </c>
      <c r="E980" s="250">
        <v>22</v>
      </c>
      <c r="F980" s="251">
        <f>(SUM(D980:D987)+E980*D987)/1000000</f>
        <v>1.0967562102097199E-2</v>
      </c>
      <c r="G980" s="229"/>
      <c r="H980" s="229"/>
    </row>
    <row r="981" spans="1:8" ht="15.6" x14ac:dyDescent="0.3">
      <c r="A981" s="247" t="s">
        <v>108</v>
      </c>
      <c r="B981" s="248">
        <v>2044</v>
      </c>
      <c r="C981" s="248" t="s">
        <v>1037</v>
      </c>
      <c r="D981" s="249">
        <v>368.31346176038352</v>
      </c>
      <c r="E981" s="250">
        <v>23</v>
      </c>
      <c r="F981" s="251">
        <f>(SUM(D981:D987)+E981*D987)/1000000</f>
        <v>1.0963523177358299E-2</v>
      </c>
      <c r="G981" s="229"/>
      <c r="H981" s="229"/>
    </row>
    <row r="982" spans="1:8" ht="15.6" x14ac:dyDescent="0.3">
      <c r="A982" s="247" t="s">
        <v>108</v>
      </c>
      <c r="B982" s="248">
        <v>2045</v>
      </c>
      <c r="C982" s="248" t="s">
        <v>1038</v>
      </c>
      <c r="D982" s="249">
        <v>367.54854683582778</v>
      </c>
      <c r="E982" s="250">
        <v>24</v>
      </c>
      <c r="F982" s="251">
        <f>(SUM(D982:D987)+E982*D987)/1000000</f>
        <v>1.0960339919136761E-2</v>
      </c>
      <c r="G982" s="229"/>
      <c r="H982" s="229"/>
    </row>
    <row r="983" spans="1:8" ht="15.6" x14ac:dyDescent="0.3">
      <c r="A983" s="247" t="s">
        <v>108</v>
      </c>
      <c r="B983" s="248">
        <v>2046</v>
      </c>
      <c r="C983" s="248" t="s">
        <v>1039</v>
      </c>
      <c r="D983" s="249">
        <v>366.88803388462168</v>
      </c>
      <c r="E983" s="250">
        <v>25</v>
      </c>
      <c r="F983" s="251">
        <f>(SUM(D983:D987)+E983*D987)/1000000</f>
        <v>1.0957921575839781E-2</v>
      </c>
      <c r="G983" s="229"/>
      <c r="H983" s="229"/>
    </row>
    <row r="984" spans="1:8" ht="15.6" x14ac:dyDescent="0.3">
      <c r="A984" s="247" t="s">
        <v>108</v>
      </c>
      <c r="B984" s="248">
        <v>2047</v>
      </c>
      <c r="C984" s="248" t="s">
        <v>1040</v>
      </c>
      <c r="D984" s="249">
        <v>366.34095949837882</v>
      </c>
      <c r="E984" s="250">
        <v>26</v>
      </c>
      <c r="F984" s="251">
        <f>(SUM(D984:D987)+E984*D987)/1000000</f>
        <v>1.0956163745494006E-2</v>
      </c>
      <c r="G984" s="229"/>
      <c r="H984" s="229"/>
    </row>
    <row r="985" spans="1:8" ht="15.6" x14ac:dyDescent="0.3">
      <c r="A985" s="247" t="s">
        <v>108</v>
      </c>
      <c r="B985" s="248">
        <v>2048</v>
      </c>
      <c r="C985" s="248" t="s">
        <v>1041</v>
      </c>
      <c r="D985" s="249">
        <v>365.85298017491999</v>
      </c>
      <c r="E985" s="250">
        <v>27</v>
      </c>
      <c r="F985" s="251">
        <f>(SUM(D985:D987)+E985*D987)/1000000</f>
        <v>1.0954952989534474E-2</v>
      </c>
      <c r="G985" s="229"/>
      <c r="H985" s="229"/>
    </row>
    <row r="986" spans="1:8" ht="15.6" x14ac:dyDescent="0.3">
      <c r="A986" s="247" t="s">
        <v>108</v>
      </c>
      <c r="B986" s="248">
        <v>2049</v>
      </c>
      <c r="C986" s="248" t="s">
        <v>1042</v>
      </c>
      <c r="D986" s="249">
        <v>365.45431027184918</v>
      </c>
      <c r="E986" s="250">
        <v>28</v>
      </c>
      <c r="F986" s="251">
        <f>(SUM(D986:D987)+E986*D987)/1000000</f>
        <v>1.0954230212898399E-2</v>
      </c>
      <c r="G986" s="229"/>
      <c r="H986" s="229"/>
    </row>
    <row r="987" spans="1:8" ht="15.6" x14ac:dyDescent="0.3">
      <c r="A987" s="247" t="s">
        <v>108</v>
      </c>
      <c r="B987" s="248">
        <v>2050</v>
      </c>
      <c r="C987" s="248" t="s">
        <v>1043</v>
      </c>
      <c r="D987" s="249">
        <v>365.13020353884656</v>
      </c>
      <c r="E987" s="250">
        <v>29</v>
      </c>
      <c r="F987" s="251">
        <f>(SUM(D987:D987)+E987*D987)/1000000</f>
        <v>1.0953906106165397E-2</v>
      </c>
      <c r="G987" s="229"/>
      <c r="H987" s="229"/>
    </row>
    <row r="988" spans="1:8" ht="15.6" x14ac:dyDescent="0.3">
      <c r="A988" s="247" t="s">
        <v>2169</v>
      </c>
      <c r="B988" s="248">
        <v>2017</v>
      </c>
      <c r="C988" s="248" t="s">
        <v>2612</v>
      </c>
      <c r="D988" s="249">
        <v>482.75970903416231</v>
      </c>
      <c r="E988" s="252">
        <v>0</v>
      </c>
      <c r="F988" s="251">
        <f>(SUM(D988:D1017))/1000000</f>
        <v>1.1079729922428214E-2</v>
      </c>
      <c r="G988" s="229"/>
      <c r="H988" s="229"/>
    </row>
    <row r="989" spans="1:8" ht="15.6" x14ac:dyDescent="0.3">
      <c r="A989" s="247" t="s">
        <v>2169</v>
      </c>
      <c r="B989" s="248">
        <v>2018</v>
      </c>
      <c r="C989" s="248" t="s">
        <v>2613</v>
      </c>
      <c r="D989" s="249">
        <v>470.38422141104178</v>
      </c>
      <c r="E989" s="250">
        <v>0</v>
      </c>
      <c r="F989" s="251">
        <f>(SUM(D989:D1018))/1000000</f>
        <v>1.0920248711383444E-2</v>
      </c>
      <c r="G989" s="229"/>
      <c r="H989" s="229"/>
    </row>
    <row r="990" spans="1:8" ht="15.6" x14ac:dyDescent="0.3">
      <c r="A990" s="247" t="s">
        <v>2169</v>
      </c>
      <c r="B990" s="248">
        <v>2019</v>
      </c>
      <c r="C990" s="248" t="s">
        <v>2614</v>
      </c>
      <c r="D990" s="249">
        <v>457.47094368915612</v>
      </c>
      <c r="E990" s="250">
        <v>0</v>
      </c>
      <c r="F990" s="251">
        <f>(SUM(D990:D1019))/1000000</f>
        <v>1.0772776319748035E-2</v>
      </c>
      <c r="G990" s="229"/>
      <c r="H990" s="229"/>
    </row>
    <row r="991" spans="1:8" ht="15.6" x14ac:dyDescent="0.3">
      <c r="A991" s="247" t="s">
        <v>2169</v>
      </c>
      <c r="B991" s="248">
        <v>2020</v>
      </c>
      <c r="C991" s="248" t="s">
        <v>2615</v>
      </c>
      <c r="D991" s="249">
        <v>444.47300322631628</v>
      </c>
      <c r="E991" s="250">
        <v>0</v>
      </c>
      <c r="F991" s="251">
        <f>(SUM(D991:D1020))/1000000</f>
        <v>1.0637919020487958E-2</v>
      </c>
      <c r="G991" s="229"/>
      <c r="H991" s="229"/>
    </row>
    <row r="992" spans="1:8" ht="15.6" x14ac:dyDescent="0.3">
      <c r="A992" s="247" t="s">
        <v>2169</v>
      </c>
      <c r="B992" s="248">
        <v>2021</v>
      </c>
      <c r="C992" s="248" t="s">
        <v>2616</v>
      </c>
      <c r="D992" s="249">
        <v>432.09015738472749</v>
      </c>
      <c r="E992" s="250">
        <v>0</v>
      </c>
      <c r="F992" s="251">
        <f>(SUM(D992:D1021))/1000000</f>
        <v>1.0515811398886396E-2</v>
      </c>
      <c r="G992" s="229"/>
      <c r="H992" s="229"/>
    </row>
    <row r="993" spans="1:8" ht="15.6" x14ac:dyDescent="0.3">
      <c r="A993" s="247" t="s">
        <v>2169</v>
      </c>
      <c r="B993" s="248">
        <v>2022</v>
      </c>
      <c r="C993" s="248" t="s">
        <v>2617</v>
      </c>
      <c r="D993" s="249">
        <v>420.75916516891704</v>
      </c>
      <c r="E993" s="250">
        <v>1</v>
      </c>
      <c r="F993" s="251">
        <f>(SUM(D993:D1021)+E993*D1021)/1000000</f>
        <v>1.040608662312642E-2</v>
      </c>
      <c r="G993" s="229"/>
      <c r="H993" s="229"/>
    </row>
    <row r="994" spans="1:8" ht="15.6" x14ac:dyDescent="0.3">
      <c r="A994" s="247" t="s">
        <v>2169</v>
      </c>
      <c r="B994" s="248">
        <v>2023</v>
      </c>
      <c r="C994" s="248" t="s">
        <v>2618</v>
      </c>
      <c r="D994" s="249">
        <v>410.17825092395998</v>
      </c>
      <c r="E994" s="250">
        <v>2</v>
      </c>
      <c r="F994" s="251">
        <f>(SUM(D994:D1021)+E994*D1021)/1000000</f>
        <v>1.0307692839582255E-2</v>
      </c>
      <c r="G994" s="229"/>
      <c r="H994" s="229"/>
    </row>
    <row r="995" spans="1:8" ht="15.6" x14ac:dyDescent="0.3">
      <c r="A995" s="247" t="s">
        <v>2169</v>
      </c>
      <c r="B995" s="248">
        <v>2024</v>
      </c>
      <c r="C995" s="248" t="s">
        <v>2619</v>
      </c>
      <c r="D995" s="249">
        <v>400.70993226090769</v>
      </c>
      <c r="E995" s="250">
        <v>3</v>
      </c>
      <c r="F995" s="251">
        <f>(SUM(D995:D1021)+E995*D1021)/1000000</f>
        <v>1.0219879970283044E-2</v>
      </c>
      <c r="G995" s="229"/>
      <c r="H995" s="229"/>
    </row>
    <row r="996" spans="1:8" ht="15.6" x14ac:dyDescent="0.3">
      <c r="A996" s="247" t="s">
        <v>2169</v>
      </c>
      <c r="B996" s="248">
        <v>2025</v>
      </c>
      <c r="C996" s="248" t="s">
        <v>2620</v>
      </c>
      <c r="D996" s="249">
        <v>391.66207961208653</v>
      </c>
      <c r="E996" s="250">
        <v>4</v>
      </c>
      <c r="F996" s="251">
        <f>(SUM(D996:D1021)+E996*D1021)/1000000</f>
        <v>1.0141535419646887E-2</v>
      </c>
      <c r="G996" s="229"/>
      <c r="H996" s="229"/>
    </row>
    <row r="997" spans="1:8" ht="15.6" x14ac:dyDescent="0.3">
      <c r="A997" s="247" t="s">
        <v>2169</v>
      </c>
      <c r="B997" s="248">
        <v>2026</v>
      </c>
      <c r="C997" s="248" t="s">
        <v>2621</v>
      </c>
      <c r="D997" s="249">
        <v>382.94757522192475</v>
      </c>
      <c r="E997" s="250">
        <v>5</v>
      </c>
      <c r="F997" s="251">
        <f>(SUM(D997:D1021)+E997*D1021)/1000000</f>
        <v>1.0072238721659551E-2</v>
      </c>
      <c r="G997" s="229"/>
      <c r="H997" s="229"/>
    </row>
    <row r="998" spans="1:8" ht="15.6" x14ac:dyDescent="0.3">
      <c r="A998" s="247" t="s">
        <v>2169</v>
      </c>
      <c r="B998" s="248">
        <v>2027</v>
      </c>
      <c r="C998" s="248" t="s">
        <v>2622</v>
      </c>
      <c r="D998" s="249">
        <v>374.97684551550702</v>
      </c>
      <c r="E998" s="250">
        <v>6</v>
      </c>
      <c r="F998" s="251">
        <f>(SUM(D998:D1021)+E998*D1021)/1000000</f>
        <v>1.0011656528062378E-2</v>
      </c>
      <c r="G998" s="229"/>
      <c r="H998" s="229"/>
    </row>
    <row r="999" spans="1:8" ht="15.6" x14ac:dyDescent="0.3">
      <c r="A999" s="247" t="s">
        <v>2169</v>
      </c>
      <c r="B999" s="248">
        <v>2028</v>
      </c>
      <c r="C999" s="248" t="s">
        <v>2623</v>
      </c>
      <c r="D999" s="249">
        <v>367.90343298656694</v>
      </c>
      <c r="E999" s="250">
        <v>7</v>
      </c>
      <c r="F999" s="251">
        <f>(SUM(D999:D1021)+E999*D1021)/1000000</f>
        <v>9.9590450641716226E-3</v>
      </c>
      <c r="G999" s="229"/>
      <c r="H999" s="229"/>
    </row>
    <row r="1000" spans="1:8" ht="15.6" x14ac:dyDescent="0.3">
      <c r="A1000" s="247" t="s">
        <v>2169</v>
      </c>
      <c r="B1000" s="248">
        <v>2029</v>
      </c>
      <c r="C1000" s="248" t="s">
        <v>2624</v>
      </c>
      <c r="D1000" s="249">
        <v>361.58641208811861</v>
      </c>
      <c r="E1000" s="250">
        <v>8</v>
      </c>
      <c r="F1000" s="251">
        <f>(SUM(D1000:D1021)+E1000*D1021)/1000000</f>
        <v>9.9135070128098073E-3</v>
      </c>
      <c r="G1000" s="229"/>
      <c r="H1000" s="229"/>
    </row>
    <row r="1001" spans="1:8" ht="15.6" x14ac:dyDescent="0.3">
      <c r="A1001" s="247" t="s">
        <v>2169</v>
      </c>
      <c r="B1001" s="248">
        <v>2030</v>
      </c>
      <c r="C1001" s="248" t="s">
        <v>2625</v>
      </c>
      <c r="D1001" s="249">
        <v>356.06405107274139</v>
      </c>
      <c r="E1001" s="250">
        <v>9</v>
      </c>
      <c r="F1001" s="251">
        <f>(SUM(D1001:D1021)+E1001*D1021)/1000000</f>
        <v>9.8742859823464386E-3</v>
      </c>
      <c r="G1001" s="229"/>
      <c r="H1001" s="229"/>
    </row>
    <row r="1002" spans="1:8" ht="15.6" x14ac:dyDescent="0.3">
      <c r="A1002" s="247" t="s">
        <v>2169</v>
      </c>
      <c r="B1002" s="248">
        <v>2031</v>
      </c>
      <c r="C1002" s="248" t="s">
        <v>2626</v>
      </c>
      <c r="D1002" s="249">
        <v>351.35617425222551</v>
      </c>
      <c r="E1002" s="250">
        <v>10</v>
      </c>
      <c r="F1002" s="251">
        <f>(SUM(D1002:D1021)+E1002*D1021)/1000000</f>
        <v>9.8405873128984498E-3</v>
      </c>
      <c r="G1002" s="229"/>
      <c r="H1002" s="229"/>
    </row>
    <row r="1003" spans="1:8" ht="15.6" x14ac:dyDescent="0.3">
      <c r="A1003" s="247" t="s">
        <v>2169</v>
      </c>
      <c r="B1003" s="248">
        <v>2032</v>
      </c>
      <c r="C1003" s="248" t="s">
        <v>2627</v>
      </c>
      <c r="D1003" s="249">
        <v>347.07216861012841</v>
      </c>
      <c r="E1003" s="250">
        <v>11</v>
      </c>
      <c r="F1003" s="251">
        <f>(SUM(D1003:D1021)+E1003*D1021)/1000000</f>
        <v>9.8115965202709762E-3</v>
      </c>
      <c r="G1003" s="229"/>
      <c r="H1003" s="229"/>
    </row>
    <row r="1004" spans="1:8" ht="15.6" x14ac:dyDescent="0.3">
      <c r="A1004" s="247" t="s">
        <v>2169</v>
      </c>
      <c r="B1004" s="248">
        <v>2033</v>
      </c>
      <c r="C1004" s="248" t="s">
        <v>2628</v>
      </c>
      <c r="D1004" s="249">
        <v>343.31391672032822</v>
      </c>
      <c r="E1004" s="250">
        <v>12</v>
      </c>
      <c r="F1004" s="251">
        <f>(SUM(D1004:D1021)+E1004*D1021)/1000000</f>
        <v>9.7868897332855989E-3</v>
      </c>
      <c r="G1004" s="229"/>
      <c r="H1004" s="229"/>
    </row>
    <row r="1005" spans="1:8" ht="15.6" x14ac:dyDescent="0.3">
      <c r="A1005" s="247" t="s">
        <v>2169</v>
      </c>
      <c r="B1005" s="248">
        <v>2034</v>
      </c>
      <c r="C1005" s="248" t="s">
        <v>2629</v>
      </c>
      <c r="D1005" s="249">
        <v>340.02898060317102</v>
      </c>
      <c r="E1005" s="250">
        <v>13</v>
      </c>
      <c r="F1005" s="251">
        <f>(SUM(D1005:D1021)+E1005*D1021)/1000000</f>
        <v>9.7659411981900219E-3</v>
      </c>
      <c r="G1005" s="229"/>
      <c r="H1005" s="229"/>
    </row>
    <row r="1006" spans="1:8" ht="15.6" x14ac:dyDescent="0.3">
      <c r="A1006" s="247" t="s">
        <v>2169</v>
      </c>
      <c r="B1006" s="248">
        <v>2035</v>
      </c>
      <c r="C1006" s="248" t="s">
        <v>2630</v>
      </c>
      <c r="D1006" s="249">
        <v>337.21565869975501</v>
      </c>
      <c r="E1006" s="250">
        <v>14</v>
      </c>
      <c r="F1006" s="251">
        <f>(SUM(D1006:D1021)+E1006*D1021)/1000000</f>
        <v>9.7482775992116001E-3</v>
      </c>
      <c r="G1006" s="229"/>
      <c r="H1006" s="229"/>
    </row>
    <row r="1007" spans="1:8" ht="15.6" x14ac:dyDescent="0.3">
      <c r="A1007" s="247" t="s">
        <v>2169</v>
      </c>
      <c r="B1007" s="248">
        <v>2036</v>
      </c>
      <c r="C1007" s="248" t="s">
        <v>2631</v>
      </c>
      <c r="D1007" s="249">
        <v>334.76347071017142</v>
      </c>
      <c r="E1007" s="250">
        <v>15</v>
      </c>
      <c r="F1007" s="251">
        <f>(SUM(D1007:D1021)+E1007*D1021)/1000000</f>
        <v>9.733427322136598E-3</v>
      </c>
      <c r="G1007" s="229"/>
      <c r="H1007" s="229"/>
    </row>
    <row r="1008" spans="1:8" ht="15.6" x14ac:dyDescent="0.3">
      <c r="A1008" s="247" t="s">
        <v>2169</v>
      </c>
      <c r="B1008" s="248">
        <v>2037</v>
      </c>
      <c r="C1008" s="248" t="s">
        <v>2632</v>
      </c>
      <c r="D1008" s="249">
        <v>332.66646368130193</v>
      </c>
      <c r="E1008" s="250">
        <v>16</v>
      </c>
      <c r="F1008" s="251">
        <f>(SUM(D1008:D1021)+E1008*D1021)/1000000</f>
        <v>9.7210292330511764E-3</v>
      </c>
      <c r="G1008" s="229"/>
      <c r="H1008" s="229"/>
    </row>
    <row r="1009" spans="1:8" ht="15.6" x14ac:dyDescent="0.3">
      <c r="A1009" s="247" t="s">
        <v>2169</v>
      </c>
      <c r="B1009" s="248">
        <v>2038</v>
      </c>
      <c r="C1009" s="248" t="s">
        <v>2633</v>
      </c>
      <c r="D1009" s="249">
        <v>330.88396698611371</v>
      </c>
      <c r="E1009" s="250">
        <v>17</v>
      </c>
      <c r="F1009" s="251">
        <f>(SUM(D1009:D1021)+E1009*D1021)/1000000</f>
        <v>9.7107281509946266E-3</v>
      </c>
      <c r="G1009" s="229"/>
      <c r="H1009" s="229"/>
    </row>
    <row r="1010" spans="1:8" ht="15.6" x14ac:dyDescent="0.3">
      <c r="A1010" s="247" t="s">
        <v>2169</v>
      </c>
      <c r="B1010" s="248">
        <v>2039</v>
      </c>
      <c r="C1010" s="248" t="s">
        <v>2634</v>
      </c>
      <c r="D1010" s="249">
        <v>329.35547050488032</v>
      </c>
      <c r="E1010" s="250">
        <v>18</v>
      </c>
      <c r="F1010" s="251">
        <f>(SUM(D1010:D1021)+E1010*D1021)/1000000</f>
        <v>9.702209565633264E-3</v>
      </c>
      <c r="G1010" s="229"/>
      <c r="H1010" s="229"/>
    </row>
    <row r="1011" spans="1:8" ht="15.6" x14ac:dyDescent="0.3">
      <c r="A1011" s="247" t="s">
        <v>2169</v>
      </c>
      <c r="B1011" s="248">
        <v>2040</v>
      </c>
      <c r="C1011" s="248" t="s">
        <v>2635</v>
      </c>
      <c r="D1011" s="249">
        <v>328.07175054436681</v>
      </c>
      <c r="E1011" s="250">
        <v>19</v>
      </c>
      <c r="F1011" s="251">
        <f>(SUM(D1011:D1021)+E1011*D1021)/1000000</f>
        <v>9.6952194767531349E-3</v>
      </c>
      <c r="G1011" s="229"/>
      <c r="H1011" s="229"/>
    </row>
    <row r="1012" spans="1:8" ht="15.6" x14ac:dyDescent="0.3">
      <c r="A1012" s="247" t="s">
        <v>2169</v>
      </c>
      <c r="B1012" s="248">
        <v>2041</v>
      </c>
      <c r="C1012" s="248" t="s">
        <v>2636</v>
      </c>
      <c r="D1012" s="249">
        <v>327.01026250261128</v>
      </c>
      <c r="E1012" s="250">
        <v>20</v>
      </c>
      <c r="F1012" s="251">
        <f>(SUM(D1012:D1021)+E1012*D1021)/1000000</f>
        <v>9.6895131078335202E-3</v>
      </c>
      <c r="G1012" s="229"/>
      <c r="H1012" s="229"/>
    </row>
    <row r="1013" spans="1:8" ht="15.6" x14ac:dyDescent="0.3">
      <c r="A1013" s="247" t="s">
        <v>2169</v>
      </c>
      <c r="B1013" s="248">
        <v>2042</v>
      </c>
      <c r="C1013" s="248" t="s">
        <v>2637</v>
      </c>
      <c r="D1013" s="249">
        <v>326.12026940047997</v>
      </c>
      <c r="E1013" s="250">
        <v>21</v>
      </c>
      <c r="F1013" s="251">
        <f>(SUM(D1013:D1021)+E1013*D1021)/1000000</f>
        <v>9.6848682269556601E-3</v>
      </c>
      <c r="G1013" s="229"/>
      <c r="H1013" s="229"/>
    </row>
    <row r="1014" spans="1:8" ht="15.6" x14ac:dyDescent="0.3">
      <c r="A1014" s="247" t="s">
        <v>2169</v>
      </c>
      <c r="B1014" s="248">
        <v>2043</v>
      </c>
      <c r="C1014" s="248" t="s">
        <v>2638</v>
      </c>
      <c r="D1014" s="249">
        <v>325.3530058873211</v>
      </c>
      <c r="E1014" s="250">
        <v>22</v>
      </c>
      <c r="F1014" s="251">
        <f>(SUM(D1014:D1021)+E1014*D1021)/1000000</f>
        <v>9.6811133391799305E-3</v>
      </c>
      <c r="G1014" s="229"/>
      <c r="H1014" s="229"/>
    </row>
    <row r="1015" spans="1:8" ht="15.6" x14ac:dyDescent="0.3">
      <c r="A1015" s="247" t="s">
        <v>2169</v>
      </c>
      <c r="B1015" s="248">
        <v>2044</v>
      </c>
      <c r="C1015" s="248" t="s">
        <v>2639</v>
      </c>
      <c r="D1015" s="249">
        <v>324.71388835506599</v>
      </c>
      <c r="E1015" s="250">
        <v>23</v>
      </c>
      <c r="F1015" s="251">
        <f>(SUM(D1015:D1021)+E1015*D1021)/1000000</f>
        <v>9.6781257149173624E-3</v>
      </c>
      <c r="G1015" s="229"/>
      <c r="H1015" s="229"/>
    </row>
    <row r="1016" spans="1:8" ht="15.6" x14ac:dyDescent="0.3">
      <c r="A1016" s="247" t="s">
        <v>2169</v>
      </c>
      <c r="B1016" s="248">
        <v>2045</v>
      </c>
      <c r="C1016" s="248" t="s">
        <v>2640</v>
      </c>
      <c r="D1016" s="249">
        <v>324.16097327366305</v>
      </c>
      <c r="E1016" s="250">
        <v>24</v>
      </c>
      <c r="F1016" s="251">
        <f>(SUM(D1016:D1021)+E1016*D1021)/1000000</f>
        <v>9.6757772081870457E-3</v>
      </c>
      <c r="G1016" s="229"/>
      <c r="H1016" s="229"/>
    </row>
    <row r="1017" spans="1:8" ht="15.6" x14ac:dyDescent="0.3">
      <c r="A1017" s="247" t="s">
        <v>2169</v>
      </c>
      <c r="B1017" s="248">
        <v>2046</v>
      </c>
      <c r="C1017" s="248" t="s">
        <v>2641</v>
      </c>
      <c r="D1017" s="249">
        <v>323.67772210049498</v>
      </c>
      <c r="E1017" s="250">
        <v>25</v>
      </c>
      <c r="F1017" s="251">
        <f>(SUM(D1017:D1021)+E1017*D1021)/1000000</f>
        <v>9.6739816165381347E-3</v>
      </c>
      <c r="G1017" s="229"/>
      <c r="H1017" s="229"/>
    </row>
    <row r="1018" spans="1:8" ht="15.6" x14ac:dyDescent="0.3">
      <c r="A1018" s="247" t="s">
        <v>2169</v>
      </c>
      <c r="B1018" s="248">
        <v>2047</v>
      </c>
      <c r="C1018" s="248" t="s">
        <v>2642</v>
      </c>
      <c r="D1018" s="249">
        <v>323.27849798939116</v>
      </c>
      <c r="E1018" s="250">
        <v>26</v>
      </c>
      <c r="F1018" s="251">
        <f>(SUM(D1018:D1021)+E1018*D1021)/1000000</f>
        <v>9.67266927606239E-3</v>
      </c>
      <c r="G1018" s="229"/>
      <c r="H1018" s="229"/>
    </row>
    <row r="1019" spans="1:8" ht="15.6" x14ac:dyDescent="0.3">
      <c r="A1019" s="247" t="s">
        <v>2169</v>
      </c>
      <c r="B1019" s="248">
        <v>2048</v>
      </c>
      <c r="C1019" s="248" t="s">
        <v>2643</v>
      </c>
      <c r="D1019" s="249">
        <v>322.91182977563216</v>
      </c>
      <c r="E1019" s="250">
        <v>27</v>
      </c>
      <c r="F1019" s="251">
        <f>(SUM(D1019:D1021)+E1019*D1021)/1000000</f>
        <v>9.6717561596977499E-3</v>
      </c>
      <c r="G1019" s="229"/>
      <c r="H1019" s="229"/>
    </row>
    <row r="1020" spans="1:8" ht="15.6" x14ac:dyDescent="0.3">
      <c r="A1020" s="247" t="s">
        <v>2169</v>
      </c>
      <c r="B1020" s="248">
        <v>2049</v>
      </c>
      <c r="C1020" s="248" t="s">
        <v>2644</v>
      </c>
      <c r="D1020" s="249">
        <v>322.61364442908331</v>
      </c>
      <c r="E1020" s="250">
        <v>28</v>
      </c>
      <c r="F1020" s="251">
        <f>(SUM(D1020:D1021)+E1020*D1021)/1000000</f>
        <v>9.6712097115468701E-3</v>
      </c>
      <c r="G1020" s="229"/>
      <c r="H1020" s="229"/>
    </row>
    <row r="1021" spans="1:8" ht="15.6" x14ac:dyDescent="0.3">
      <c r="A1021" s="247" t="s">
        <v>2169</v>
      </c>
      <c r="B1021" s="248">
        <v>2050</v>
      </c>
      <c r="C1021" s="248" t="s">
        <v>2645</v>
      </c>
      <c r="D1021" s="249">
        <v>322.36538162475125</v>
      </c>
      <c r="E1021" s="250">
        <v>29</v>
      </c>
      <c r="F1021" s="251">
        <f>(SUM(D1021:D1021)+E1021*D1021)/1000000</f>
        <v>9.6709614487425367E-3</v>
      </c>
      <c r="G1021" s="229"/>
      <c r="H1021" s="229"/>
    </row>
    <row r="1022" spans="1:8" ht="15.6" x14ac:dyDescent="0.3">
      <c r="A1022" s="247" t="s">
        <v>109</v>
      </c>
      <c r="B1022" s="248">
        <v>2017</v>
      </c>
      <c r="C1022" s="248" t="s">
        <v>1044</v>
      </c>
      <c r="D1022" s="249">
        <v>501.93868735670617</v>
      </c>
      <c r="E1022" s="252">
        <v>0</v>
      </c>
      <c r="F1022" s="251">
        <f>(SUM(D1022:D1051))/1000000</f>
        <v>1.1425374763106627E-2</v>
      </c>
      <c r="G1022" s="229"/>
      <c r="H1022" s="229"/>
    </row>
    <row r="1023" spans="1:8" ht="15.6" x14ac:dyDescent="0.3">
      <c r="A1023" s="247" t="s">
        <v>109</v>
      </c>
      <c r="B1023" s="248">
        <v>2018</v>
      </c>
      <c r="C1023" s="248" t="s">
        <v>1045</v>
      </c>
      <c r="D1023" s="249">
        <v>488.69523561930993</v>
      </c>
      <c r="E1023" s="250">
        <v>0</v>
      </c>
      <c r="F1023" s="251">
        <f>(SUM(D1023:D1052))/1000000</f>
        <v>1.1254674113248238E-2</v>
      </c>
      <c r="G1023" s="229"/>
      <c r="H1023" s="229"/>
    </row>
    <row r="1024" spans="1:8" ht="15.6" x14ac:dyDescent="0.3">
      <c r="A1024" s="247" t="s">
        <v>109</v>
      </c>
      <c r="B1024" s="248">
        <v>2019</v>
      </c>
      <c r="C1024" s="248" t="s">
        <v>1046</v>
      </c>
      <c r="D1024" s="249">
        <v>475.00689699241462</v>
      </c>
      <c r="E1024" s="250">
        <v>0</v>
      </c>
      <c r="F1024" s="251">
        <f>(SUM(D1024:D1053))/1000000</f>
        <v>1.1096821128981318E-2</v>
      </c>
      <c r="G1024" s="229"/>
      <c r="H1024" s="229"/>
    </row>
    <row r="1025" spans="1:8" ht="15.6" x14ac:dyDescent="0.3">
      <c r="A1025" s="247" t="s">
        <v>109</v>
      </c>
      <c r="B1025" s="248">
        <v>2020</v>
      </c>
      <c r="C1025" s="248" t="s">
        <v>1047</v>
      </c>
      <c r="D1025" s="249">
        <v>461.10109254393774</v>
      </c>
      <c r="E1025" s="250">
        <v>0</v>
      </c>
      <c r="F1025" s="251">
        <f>(SUM(D1025:D1054))/1000000</f>
        <v>1.0952324125874095E-2</v>
      </c>
      <c r="G1025" s="229"/>
      <c r="H1025" s="229"/>
    </row>
    <row r="1026" spans="1:8" ht="15.6" x14ac:dyDescent="0.3">
      <c r="A1026" s="247" t="s">
        <v>109</v>
      </c>
      <c r="B1026" s="248">
        <v>2021</v>
      </c>
      <c r="C1026" s="248" t="s">
        <v>1048</v>
      </c>
      <c r="D1026" s="249">
        <v>448.05280363988118</v>
      </c>
      <c r="E1026" s="250">
        <v>0</v>
      </c>
      <c r="F1026" s="251">
        <f>(SUM(D1026:D1055))/1000000</f>
        <v>1.0821488917173404E-2</v>
      </c>
      <c r="G1026" s="229"/>
      <c r="H1026" s="229"/>
    </row>
    <row r="1027" spans="1:8" ht="15.6" x14ac:dyDescent="0.3">
      <c r="A1027" s="247" t="s">
        <v>109</v>
      </c>
      <c r="B1027" s="248">
        <v>2022</v>
      </c>
      <c r="C1027" s="248" t="s">
        <v>1049</v>
      </c>
      <c r="D1027" s="249">
        <v>435.94512186594989</v>
      </c>
      <c r="E1027" s="250">
        <v>1</v>
      </c>
      <c r="F1027" s="251">
        <f>(SUM(D1027:D1055)+E1027*D1055)/1000000</f>
        <v>1.0703701997376769E-2</v>
      </c>
      <c r="G1027" s="229"/>
      <c r="H1027" s="229"/>
    </row>
    <row r="1028" spans="1:8" ht="15.6" x14ac:dyDescent="0.3">
      <c r="A1028" s="247" t="s">
        <v>109</v>
      </c>
      <c r="B1028" s="248">
        <v>2023</v>
      </c>
      <c r="C1028" s="248" t="s">
        <v>1050</v>
      </c>
      <c r="D1028" s="249">
        <v>424.6982009910198</v>
      </c>
      <c r="E1028" s="250">
        <v>2</v>
      </c>
      <c r="F1028" s="251">
        <f>(SUM(D1028:D1055)+E1028*D1055)/1000000</f>
        <v>1.0598022759354068E-2</v>
      </c>
      <c r="G1028" s="229"/>
      <c r="H1028" s="229"/>
    </row>
    <row r="1029" spans="1:8" ht="15.6" x14ac:dyDescent="0.3">
      <c r="A1029" s="247" t="s">
        <v>109</v>
      </c>
      <c r="B1029" s="248">
        <v>2024</v>
      </c>
      <c r="C1029" s="248" t="s">
        <v>1051</v>
      </c>
      <c r="D1029" s="249">
        <v>414.2834475523008</v>
      </c>
      <c r="E1029" s="250">
        <v>3</v>
      </c>
      <c r="F1029" s="251">
        <f>(SUM(D1029:D1055)+E1029*D1055)/1000000</f>
        <v>1.0503590442206296E-2</v>
      </c>
      <c r="G1029" s="229"/>
      <c r="H1029" s="229"/>
    </row>
    <row r="1030" spans="1:8" ht="15.6" x14ac:dyDescent="0.3">
      <c r="A1030" s="247" t="s">
        <v>109</v>
      </c>
      <c r="B1030" s="248">
        <v>2025</v>
      </c>
      <c r="C1030" s="248" t="s">
        <v>1052</v>
      </c>
      <c r="D1030" s="249">
        <v>404.76973878861406</v>
      </c>
      <c r="E1030" s="250">
        <v>4</v>
      </c>
      <c r="F1030" s="251">
        <f>(SUM(D1030:D1055)+E1030*D1055)/1000000</f>
        <v>1.0419572878497244E-2</v>
      </c>
      <c r="G1030" s="229"/>
      <c r="H1030" s="229"/>
    </row>
    <row r="1031" spans="1:8" ht="15.6" x14ac:dyDescent="0.3">
      <c r="A1031" s="247" t="s">
        <v>109</v>
      </c>
      <c r="B1031" s="248">
        <v>2026</v>
      </c>
      <c r="C1031" s="248" t="s">
        <v>1053</v>
      </c>
      <c r="D1031" s="249">
        <v>395.62601049018582</v>
      </c>
      <c r="E1031" s="250">
        <v>5</v>
      </c>
      <c r="F1031" s="251">
        <f>(SUM(D1031:D1055)+E1031*D1055)/1000000</f>
        <v>1.0345069023551878E-2</v>
      </c>
      <c r="G1031" s="229"/>
      <c r="H1031" s="229"/>
    </row>
    <row r="1032" spans="1:8" ht="15.6" x14ac:dyDescent="0.3">
      <c r="A1032" s="247" t="s">
        <v>109</v>
      </c>
      <c r="B1032" s="248">
        <v>2027</v>
      </c>
      <c r="C1032" s="248" t="s">
        <v>1054</v>
      </c>
      <c r="D1032" s="249">
        <v>387.24194536823677</v>
      </c>
      <c r="E1032" s="250">
        <v>6</v>
      </c>
      <c r="F1032" s="251">
        <f>(SUM(D1032:D1055)+E1032*D1055)/1000000</f>
        <v>1.0279708896904938E-2</v>
      </c>
      <c r="G1032" s="229"/>
      <c r="H1032" s="229"/>
    </row>
    <row r="1033" spans="1:8" ht="15.6" x14ac:dyDescent="0.3">
      <c r="A1033" s="247" t="s">
        <v>109</v>
      </c>
      <c r="B1033" s="248">
        <v>2028</v>
      </c>
      <c r="C1033" s="248" t="s">
        <v>1055</v>
      </c>
      <c r="D1033" s="249">
        <v>379.75784224149663</v>
      </c>
      <c r="E1033" s="250">
        <v>7</v>
      </c>
      <c r="F1033" s="251">
        <f>(SUM(D1033:D1055)+E1033*D1055)/1000000</f>
        <v>1.0222732835379949E-2</v>
      </c>
      <c r="G1033" s="229"/>
      <c r="H1033" s="229"/>
    </row>
    <row r="1034" spans="1:8" ht="15.6" x14ac:dyDescent="0.3">
      <c r="A1034" s="247" t="s">
        <v>109</v>
      </c>
      <c r="B1034" s="248">
        <v>2029</v>
      </c>
      <c r="C1034" s="248" t="s">
        <v>1056</v>
      </c>
      <c r="D1034" s="249">
        <v>373.02551299607717</v>
      </c>
      <c r="E1034" s="250">
        <v>8</v>
      </c>
      <c r="F1034" s="251">
        <f>(SUM(D1034:D1055)+E1034*D1055)/1000000</f>
        <v>1.0173240876981699E-2</v>
      </c>
      <c r="G1034" s="229"/>
      <c r="H1034" s="229"/>
    </row>
    <row r="1035" spans="1:8" ht="15.6" x14ac:dyDescent="0.3">
      <c r="A1035" s="247" t="s">
        <v>109</v>
      </c>
      <c r="B1035" s="248">
        <v>2030</v>
      </c>
      <c r="C1035" s="248" t="s">
        <v>1057</v>
      </c>
      <c r="D1035" s="249">
        <v>367.09877711825999</v>
      </c>
      <c r="E1035" s="250">
        <v>9</v>
      </c>
      <c r="F1035" s="251">
        <f>(SUM(D1035:D1055)+E1035*D1055)/1000000</f>
        <v>1.0130481247828869E-2</v>
      </c>
      <c r="G1035" s="229"/>
      <c r="H1035" s="229"/>
    </row>
    <row r="1036" spans="1:8" ht="15.6" x14ac:dyDescent="0.3">
      <c r="A1036" s="247" t="s">
        <v>109</v>
      </c>
      <c r="B1036" s="248">
        <v>2031</v>
      </c>
      <c r="C1036" s="248" t="s">
        <v>1058</v>
      </c>
      <c r="D1036" s="249">
        <v>361.82236341746926</v>
      </c>
      <c r="E1036" s="250">
        <v>10</v>
      </c>
      <c r="F1036" s="251">
        <f>(SUM(D1036:D1055)+E1036*D1055)/1000000</f>
        <v>1.0093648354553857E-2</v>
      </c>
      <c r="G1036" s="229"/>
      <c r="H1036" s="229"/>
    </row>
    <row r="1037" spans="1:8" ht="15.6" x14ac:dyDescent="0.3">
      <c r="A1037" s="247" t="s">
        <v>109</v>
      </c>
      <c r="B1037" s="248">
        <v>2032</v>
      </c>
      <c r="C1037" s="248" t="s">
        <v>1059</v>
      </c>
      <c r="D1037" s="249">
        <v>357.18661278382376</v>
      </c>
      <c r="E1037" s="250">
        <v>11</v>
      </c>
      <c r="F1037" s="251">
        <f>(SUM(D1037:D1055)+E1037*D1055)/1000000</f>
        <v>1.0062091874979636E-2</v>
      </c>
      <c r="G1037" s="229"/>
      <c r="H1037" s="229"/>
    </row>
    <row r="1038" spans="1:8" ht="15.6" x14ac:dyDescent="0.3">
      <c r="A1038" s="247" t="s">
        <v>109</v>
      </c>
      <c r="B1038" s="248">
        <v>2033</v>
      </c>
      <c r="C1038" s="248" t="s">
        <v>1060</v>
      </c>
      <c r="D1038" s="249">
        <v>353.11864684774577</v>
      </c>
      <c r="E1038" s="250">
        <v>12</v>
      </c>
      <c r="F1038" s="251">
        <f>(SUM(D1038:D1055)+E1038*D1055)/1000000</f>
        <v>1.0035171146039062E-2</v>
      </c>
      <c r="G1038" s="229"/>
      <c r="H1038" s="229"/>
    </row>
    <row r="1039" spans="1:8" ht="15.6" x14ac:dyDescent="0.3">
      <c r="A1039" s="247" t="s">
        <v>109</v>
      </c>
      <c r="B1039" s="248">
        <v>2034</v>
      </c>
      <c r="C1039" s="248" t="s">
        <v>1061</v>
      </c>
      <c r="D1039" s="249">
        <v>349.56191189593386</v>
      </c>
      <c r="E1039" s="250">
        <v>13</v>
      </c>
      <c r="F1039" s="251">
        <f>(SUM(D1039:D1055)+E1039*D1055)/1000000</f>
        <v>1.0012318383034565E-2</v>
      </c>
      <c r="G1039" s="229"/>
      <c r="H1039" s="229"/>
    </row>
    <row r="1040" spans="1:8" ht="15.6" x14ac:dyDescent="0.3">
      <c r="A1040" s="247" t="s">
        <v>109</v>
      </c>
      <c r="B1040" s="248">
        <v>2035</v>
      </c>
      <c r="C1040" s="248" t="s">
        <v>1062</v>
      </c>
      <c r="D1040" s="249">
        <v>346.51440315576656</v>
      </c>
      <c r="E1040" s="250">
        <v>14</v>
      </c>
      <c r="F1040" s="251">
        <f>(SUM(D1040:D1055)+E1040*D1055)/1000000</f>
        <v>9.9930223549818762E-3</v>
      </c>
      <c r="G1040" s="229"/>
      <c r="H1040" s="229"/>
    </row>
    <row r="1041" spans="1:8" ht="15.6" x14ac:dyDescent="0.3">
      <c r="A1041" s="247" t="s">
        <v>109</v>
      </c>
      <c r="B1041" s="248">
        <v>2036</v>
      </c>
      <c r="C1041" s="248" t="s">
        <v>1063</v>
      </c>
      <c r="D1041" s="249">
        <v>343.85661241881166</v>
      </c>
      <c r="E1041" s="250">
        <v>15</v>
      </c>
      <c r="F1041" s="251">
        <f>(SUM(D1041:D1055)+E1041*D1055)/1000000</f>
        <v>9.9767738356693596E-3</v>
      </c>
      <c r="G1041" s="229"/>
      <c r="H1041" s="229"/>
    </row>
    <row r="1042" spans="1:8" ht="15.6" x14ac:dyDescent="0.3">
      <c r="A1042" s="247" t="s">
        <v>109</v>
      </c>
      <c r="B1042" s="248">
        <v>2037</v>
      </c>
      <c r="C1042" s="248" t="s">
        <v>1064</v>
      </c>
      <c r="D1042" s="249">
        <v>341.58889613538992</v>
      </c>
      <c r="E1042" s="250">
        <v>16</v>
      </c>
      <c r="F1042" s="251">
        <f>(SUM(D1042:D1055)+E1042*D1055)/1000000</f>
        <v>9.9631831070937926E-3</v>
      </c>
      <c r="G1042" s="229"/>
      <c r="H1042" s="229"/>
    </row>
    <row r="1043" spans="1:8" ht="15.6" x14ac:dyDescent="0.3">
      <c r="A1043" s="247" t="s">
        <v>109</v>
      </c>
      <c r="B1043" s="248">
        <v>2038</v>
      </c>
      <c r="C1043" s="248" t="s">
        <v>1065</v>
      </c>
      <c r="D1043" s="249">
        <v>339.6556054517186</v>
      </c>
      <c r="E1043" s="250">
        <v>17</v>
      </c>
      <c r="F1043" s="251">
        <f>(SUM(D1043:D1055)+E1043*D1055)/1000000</f>
        <v>9.9518600948016525E-3</v>
      </c>
      <c r="G1043" s="229"/>
      <c r="H1043" s="229"/>
    </row>
    <row r="1044" spans="1:8" ht="15.6" x14ac:dyDescent="0.3">
      <c r="A1044" s="247" t="s">
        <v>109</v>
      </c>
      <c r="B1044" s="248">
        <v>2039</v>
      </c>
      <c r="C1044" s="248" t="s">
        <v>1066</v>
      </c>
      <c r="D1044" s="249">
        <v>338.00339756278987</v>
      </c>
      <c r="E1044" s="250">
        <v>18</v>
      </c>
      <c r="F1044" s="251">
        <f>(SUM(D1044:D1055)+E1044*D1055)/1000000</f>
        <v>9.9424703731931796E-3</v>
      </c>
      <c r="G1044" s="229"/>
      <c r="H1044" s="229"/>
    </row>
    <row r="1045" spans="1:8" ht="15.6" x14ac:dyDescent="0.3">
      <c r="A1045" s="247" t="s">
        <v>109</v>
      </c>
      <c r="B1045" s="248">
        <v>2040</v>
      </c>
      <c r="C1045" s="248" t="s">
        <v>1067</v>
      </c>
      <c r="D1045" s="249">
        <v>336.60730704509871</v>
      </c>
      <c r="E1045" s="250">
        <v>19</v>
      </c>
      <c r="F1045" s="251">
        <f>(SUM(D1045:D1055)+E1045*D1055)/1000000</f>
        <v>9.9347328594736398E-3</v>
      </c>
      <c r="G1045" s="229"/>
      <c r="H1045" s="229"/>
    </row>
    <row r="1046" spans="1:8" ht="15.6" x14ac:dyDescent="0.3">
      <c r="A1046" s="247" t="s">
        <v>109</v>
      </c>
      <c r="B1046" s="248">
        <v>2041</v>
      </c>
      <c r="C1046" s="248" t="s">
        <v>1068</v>
      </c>
      <c r="D1046" s="249">
        <v>335.43117081806122</v>
      </c>
      <c r="E1046" s="250">
        <v>20</v>
      </c>
      <c r="F1046" s="251">
        <f>(SUM(D1046:D1055)+E1046*D1055)/1000000</f>
        <v>9.928391436271786E-3</v>
      </c>
      <c r="G1046" s="229"/>
      <c r="H1046" s="229"/>
    </row>
    <row r="1047" spans="1:8" ht="15.6" x14ac:dyDescent="0.3">
      <c r="A1047" s="247" t="s">
        <v>109</v>
      </c>
      <c r="B1047" s="248">
        <v>2042</v>
      </c>
      <c r="C1047" s="248" t="s">
        <v>1069</v>
      </c>
      <c r="D1047" s="249">
        <v>334.44114103792032</v>
      </c>
      <c r="E1047" s="250">
        <v>21</v>
      </c>
      <c r="F1047" s="251">
        <f>(SUM(D1047:D1055)+E1047*D1055)/1000000</f>
        <v>9.9232261492969744E-3</v>
      </c>
      <c r="G1047" s="229"/>
      <c r="H1047" s="229"/>
    </row>
    <row r="1048" spans="1:8" ht="15.6" x14ac:dyDescent="0.3">
      <c r="A1048" s="247" t="s">
        <v>109</v>
      </c>
      <c r="B1048" s="248">
        <v>2043</v>
      </c>
      <c r="C1048" s="248" t="s">
        <v>1070</v>
      </c>
      <c r="D1048" s="249">
        <v>333.56833485085491</v>
      </c>
      <c r="E1048" s="250">
        <v>22</v>
      </c>
      <c r="F1048" s="251">
        <f>(SUM(D1048:D1055)+E1048*D1055)/1000000</f>
        <v>9.9190508921023005E-3</v>
      </c>
      <c r="G1048" s="229"/>
      <c r="H1048" s="229"/>
    </row>
    <row r="1049" spans="1:8" ht="15.6" x14ac:dyDescent="0.3">
      <c r="A1049" s="247" t="s">
        <v>109</v>
      </c>
      <c r="B1049" s="248">
        <v>2044</v>
      </c>
      <c r="C1049" s="248" t="s">
        <v>1071</v>
      </c>
      <c r="D1049" s="249">
        <v>332.85555320019603</v>
      </c>
      <c r="E1049" s="250">
        <v>23</v>
      </c>
      <c r="F1049" s="251">
        <f>(SUM(D1049:D1055)+E1049*D1055)/1000000</f>
        <v>9.9157484410946923E-3</v>
      </c>
      <c r="G1049" s="229"/>
      <c r="H1049" s="229"/>
    </row>
    <row r="1050" spans="1:8" ht="15.6" x14ac:dyDescent="0.3">
      <c r="A1050" s="247" t="s">
        <v>109</v>
      </c>
      <c r="B1050" s="248">
        <v>2045</v>
      </c>
      <c r="C1050" s="248" t="s">
        <v>1072</v>
      </c>
      <c r="D1050" s="249">
        <v>332.23346432537846</v>
      </c>
      <c r="E1050" s="250">
        <v>24</v>
      </c>
      <c r="F1050" s="251">
        <f>(SUM(D1050:D1055)+E1050*D1055)/1000000</f>
        <v>9.9131587717377467E-3</v>
      </c>
      <c r="G1050" s="229"/>
      <c r="H1050" s="229"/>
    </row>
    <row r="1051" spans="1:8" ht="15.6" x14ac:dyDescent="0.3">
      <c r="A1051" s="247" t="s">
        <v>109</v>
      </c>
      <c r="B1051" s="248">
        <v>2046</v>
      </c>
      <c r="C1051" s="248" t="s">
        <v>1073</v>
      </c>
      <c r="D1051" s="249">
        <v>331.68802859527875</v>
      </c>
      <c r="E1051" s="250">
        <v>25</v>
      </c>
      <c r="F1051" s="251">
        <f>(SUM(D1051:D1055)+E1051*D1055)/1000000</f>
        <v>9.9111911912556153E-3</v>
      </c>
      <c r="G1051" s="229"/>
      <c r="H1051" s="229"/>
    </row>
    <row r="1052" spans="1:8" ht="15.6" x14ac:dyDescent="0.3">
      <c r="A1052" s="247" t="s">
        <v>109</v>
      </c>
      <c r="B1052" s="248">
        <v>2047</v>
      </c>
      <c r="C1052" s="248" t="s">
        <v>1074</v>
      </c>
      <c r="D1052" s="249">
        <v>331.2380374983174</v>
      </c>
      <c r="E1052" s="250">
        <v>26</v>
      </c>
      <c r="F1052" s="251">
        <f>(SUM(D1052:D1055)+E1052*D1055)/1000000</f>
        <v>9.9097690465035845E-3</v>
      </c>
      <c r="G1052" s="229"/>
      <c r="H1052" s="229"/>
    </row>
    <row r="1053" spans="1:8" ht="15.6" x14ac:dyDescent="0.3">
      <c r="A1053" s="247" t="s">
        <v>109</v>
      </c>
      <c r="B1053" s="248">
        <v>2048</v>
      </c>
      <c r="C1053" s="248" t="s">
        <v>1075</v>
      </c>
      <c r="D1053" s="249">
        <v>330.84225135238887</v>
      </c>
      <c r="E1053" s="250">
        <v>27</v>
      </c>
      <c r="F1053" s="251">
        <f>(SUM(D1053:D1055)+E1053*D1055)/1000000</f>
        <v>9.9087968928485131E-3</v>
      </c>
      <c r="G1053" s="229"/>
      <c r="H1053" s="229"/>
    </row>
    <row r="1054" spans="1:8" ht="15.6" x14ac:dyDescent="0.3">
      <c r="A1054" s="247" t="s">
        <v>109</v>
      </c>
      <c r="B1054" s="248">
        <v>2049</v>
      </c>
      <c r="C1054" s="248" t="s">
        <v>1076</v>
      </c>
      <c r="D1054" s="249">
        <v>330.50989388518968</v>
      </c>
      <c r="E1054" s="250">
        <v>28</v>
      </c>
      <c r="F1054" s="251">
        <f>(SUM(D1054:D1055)+E1054*D1055)/1000000</f>
        <v>9.9082205253393733E-3</v>
      </c>
      <c r="G1054" s="229"/>
      <c r="H1054" s="229"/>
    </row>
    <row r="1055" spans="1:8" ht="15.6" x14ac:dyDescent="0.3">
      <c r="A1055" s="247" t="s">
        <v>109</v>
      </c>
      <c r="B1055" s="248">
        <v>2050</v>
      </c>
      <c r="C1055" s="248" t="s">
        <v>1077</v>
      </c>
      <c r="D1055" s="249">
        <v>330.26588384324771</v>
      </c>
      <c r="E1055" s="250">
        <v>29</v>
      </c>
      <c r="F1055" s="251">
        <f>(SUM(D1055:D1055)+E1055*D1055)/1000000</f>
        <v>9.9079765152974304E-3</v>
      </c>
      <c r="G1055" s="229"/>
      <c r="H1055" s="229"/>
    </row>
    <row r="1056" spans="1:8" ht="15.6" x14ac:dyDescent="0.3">
      <c r="A1056" s="247" t="s">
        <v>110</v>
      </c>
      <c r="B1056" s="248">
        <v>2017</v>
      </c>
      <c r="C1056" s="248" t="s">
        <v>1078</v>
      </c>
      <c r="D1056" s="249">
        <v>525.05806876350061</v>
      </c>
      <c r="E1056" s="252">
        <v>0</v>
      </c>
      <c r="F1056" s="251">
        <f>(SUM(D1056:D1085))/1000000</f>
        <v>1.1958167121124975E-2</v>
      </c>
      <c r="G1056" s="229"/>
      <c r="H1056" s="229"/>
    </row>
    <row r="1057" spans="1:8" ht="15.6" x14ac:dyDescent="0.3">
      <c r="A1057" s="247" t="s">
        <v>110</v>
      </c>
      <c r="B1057" s="248">
        <v>2018</v>
      </c>
      <c r="C1057" s="248" t="s">
        <v>1079</v>
      </c>
      <c r="D1057" s="249">
        <v>511.81078016866826</v>
      </c>
      <c r="E1057" s="250">
        <v>0</v>
      </c>
      <c r="F1057" s="251">
        <f>(SUM(D1057:D1086))/1000000</f>
        <v>1.1775529499125489E-2</v>
      </c>
      <c r="G1057" s="229"/>
      <c r="H1057" s="229"/>
    </row>
    <row r="1058" spans="1:8" ht="15.6" x14ac:dyDescent="0.3">
      <c r="A1058" s="247" t="s">
        <v>110</v>
      </c>
      <c r="B1058" s="248">
        <v>2019</v>
      </c>
      <c r="C1058" s="248" t="s">
        <v>1080</v>
      </c>
      <c r="D1058" s="249">
        <v>498.08940905010616</v>
      </c>
      <c r="E1058" s="250">
        <v>0</v>
      </c>
      <c r="F1058" s="251">
        <f>(SUM(D1058:D1087))/1000000</f>
        <v>1.1605564263604845E-2</v>
      </c>
      <c r="G1058" s="229"/>
      <c r="H1058" s="229"/>
    </row>
    <row r="1059" spans="1:8" ht="15.6" x14ac:dyDescent="0.3">
      <c r="A1059" s="247" t="s">
        <v>110</v>
      </c>
      <c r="B1059" s="248">
        <v>2020</v>
      </c>
      <c r="C1059" s="248" t="s">
        <v>1081</v>
      </c>
      <c r="D1059" s="249">
        <v>484.09469255041</v>
      </c>
      <c r="E1059" s="250">
        <v>0</v>
      </c>
      <c r="F1059" s="251">
        <f>(SUM(D1059:D1088))/1000000</f>
        <v>1.144885277152413E-2</v>
      </c>
      <c r="G1059" s="229"/>
      <c r="H1059" s="229"/>
    </row>
    <row r="1060" spans="1:8" ht="15.6" x14ac:dyDescent="0.3">
      <c r="A1060" s="247" t="s">
        <v>110</v>
      </c>
      <c r="B1060" s="248">
        <v>2021</v>
      </c>
      <c r="C1060" s="248" t="s">
        <v>1082</v>
      </c>
      <c r="D1060" s="249">
        <v>470.44507717853088</v>
      </c>
      <c r="E1060" s="250">
        <v>0</v>
      </c>
      <c r="F1060" s="251">
        <f>(SUM(D1060:D1089))/1000000</f>
        <v>1.1305764514511499E-2</v>
      </c>
      <c r="G1060" s="229"/>
      <c r="H1060" s="229"/>
    </row>
    <row r="1061" spans="1:8" ht="15.6" x14ac:dyDescent="0.3">
      <c r="A1061" s="247" t="s">
        <v>110</v>
      </c>
      <c r="B1061" s="248">
        <v>2022</v>
      </c>
      <c r="C1061" s="248" t="s">
        <v>1083</v>
      </c>
      <c r="D1061" s="249">
        <v>458.34039182100815</v>
      </c>
      <c r="E1061" s="250">
        <v>1</v>
      </c>
      <c r="F1061" s="251">
        <f>(SUM(D1061:D1089)+E1061*D1089)/1000000</f>
        <v>1.1176325872870744E-2</v>
      </c>
      <c r="G1061" s="229"/>
      <c r="H1061" s="229"/>
    </row>
    <row r="1062" spans="1:8" ht="15.6" x14ac:dyDescent="0.3">
      <c r="A1062" s="247" t="s">
        <v>110</v>
      </c>
      <c r="B1062" s="248">
        <v>2023</v>
      </c>
      <c r="C1062" s="248" t="s">
        <v>1084</v>
      </c>
      <c r="D1062" s="249">
        <v>447.05661900228631</v>
      </c>
      <c r="E1062" s="250">
        <v>2</v>
      </c>
      <c r="F1062" s="251">
        <f>(SUM(D1062:D1089)+E1062*D1089)/1000000</f>
        <v>1.105899191658751E-2</v>
      </c>
      <c r="G1062" s="229"/>
      <c r="H1062" s="229"/>
    </row>
    <row r="1063" spans="1:8" ht="15.6" x14ac:dyDescent="0.3">
      <c r="A1063" s="247" t="s">
        <v>110</v>
      </c>
      <c r="B1063" s="248">
        <v>2024</v>
      </c>
      <c r="C1063" s="248" t="s">
        <v>1085</v>
      </c>
      <c r="D1063" s="249">
        <v>436.62024097408482</v>
      </c>
      <c r="E1063" s="250">
        <v>3</v>
      </c>
      <c r="F1063" s="251">
        <f>(SUM(D1063:D1089)+E1063*D1089)/1000000</f>
        <v>1.0952941733123001E-2</v>
      </c>
      <c r="G1063" s="229"/>
      <c r="H1063" s="229"/>
    </row>
    <row r="1064" spans="1:8" ht="15.6" x14ac:dyDescent="0.3">
      <c r="A1064" s="247" t="s">
        <v>110</v>
      </c>
      <c r="B1064" s="248">
        <v>2025</v>
      </c>
      <c r="C1064" s="248" t="s">
        <v>1086</v>
      </c>
      <c r="D1064" s="249">
        <v>427.03085670431591</v>
      </c>
      <c r="E1064" s="250">
        <v>4</v>
      </c>
      <c r="F1064" s="251">
        <f>(SUM(D1064:D1089)+E1064*D1089)/1000000</f>
        <v>1.085732792768669E-2</v>
      </c>
      <c r="G1064" s="229"/>
      <c r="H1064" s="229"/>
    </row>
    <row r="1065" spans="1:8" ht="15.6" x14ac:dyDescent="0.3">
      <c r="A1065" s="247" t="s">
        <v>110</v>
      </c>
      <c r="B1065" s="248">
        <v>2026</v>
      </c>
      <c r="C1065" s="248" t="s">
        <v>1087</v>
      </c>
      <c r="D1065" s="249">
        <v>416.60198301448014</v>
      </c>
      <c r="E1065" s="250">
        <v>5</v>
      </c>
      <c r="F1065" s="251">
        <f>(SUM(D1065:D1089)+E1065*D1089)/1000000</f>
        <v>1.0771303506520148E-2</v>
      </c>
      <c r="G1065" s="229"/>
      <c r="H1065" s="229"/>
    </row>
    <row r="1066" spans="1:8" ht="15.6" x14ac:dyDescent="0.3">
      <c r="A1066" s="247" t="s">
        <v>110</v>
      </c>
      <c r="B1066" s="248">
        <v>2027</v>
      </c>
      <c r="C1066" s="248" t="s">
        <v>1088</v>
      </c>
      <c r="D1066" s="249">
        <v>407.77025188031354</v>
      </c>
      <c r="E1066" s="250">
        <v>6</v>
      </c>
      <c r="F1066" s="251">
        <f>(SUM(D1066:D1089)+E1066*D1089)/1000000</f>
        <v>1.0695707959043442E-2</v>
      </c>
      <c r="G1066" s="229"/>
      <c r="H1066" s="229"/>
    </row>
    <row r="1067" spans="1:8" ht="15.6" x14ac:dyDescent="0.3">
      <c r="A1067" s="247" t="s">
        <v>110</v>
      </c>
      <c r="B1067" s="248">
        <v>2028</v>
      </c>
      <c r="C1067" s="248" t="s">
        <v>1089</v>
      </c>
      <c r="D1067" s="249">
        <v>399.7449262299146</v>
      </c>
      <c r="E1067" s="250">
        <v>7</v>
      </c>
      <c r="F1067" s="251">
        <f>(SUM(D1067:D1089)+E1067*D1089)/1000000</f>
        <v>1.0628944142700901E-2</v>
      </c>
      <c r="G1067" s="229"/>
      <c r="H1067" s="229"/>
    </row>
    <row r="1068" spans="1:8" ht="15.6" x14ac:dyDescent="0.3">
      <c r="A1068" s="247" t="s">
        <v>110</v>
      </c>
      <c r="B1068" s="248">
        <v>2029</v>
      </c>
      <c r="C1068" s="248" t="s">
        <v>1090</v>
      </c>
      <c r="D1068" s="249">
        <v>392.44495841911242</v>
      </c>
      <c r="E1068" s="250">
        <v>8</v>
      </c>
      <c r="F1068" s="251">
        <f>(SUM(D1068:D1089)+E1068*D1089)/1000000</f>
        <v>1.0570205652008764E-2</v>
      </c>
      <c r="G1068" s="229"/>
      <c r="H1068" s="229"/>
    </row>
    <row r="1069" spans="1:8" ht="15.6" x14ac:dyDescent="0.3">
      <c r="A1069" s="247" t="s">
        <v>110</v>
      </c>
      <c r="B1069" s="248">
        <v>2030</v>
      </c>
      <c r="C1069" s="248" t="s">
        <v>1091</v>
      </c>
      <c r="D1069" s="249">
        <v>385.9326553162291</v>
      </c>
      <c r="E1069" s="250">
        <v>9</v>
      </c>
      <c r="F1069" s="251">
        <f>(SUM(D1069:D1089)+E1069*D1089)/1000000</f>
        <v>1.0518767129127428E-2</v>
      </c>
      <c r="G1069" s="229"/>
      <c r="H1069" s="229"/>
    </row>
    <row r="1070" spans="1:8" ht="15.6" x14ac:dyDescent="0.3">
      <c r="A1070" s="247" t="s">
        <v>110</v>
      </c>
      <c r="B1070" s="248">
        <v>2031</v>
      </c>
      <c r="C1070" s="248" t="s">
        <v>1092</v>
      </c>
      <c r="D1070" s="249">
        <v>380.06738851102858</v>
      </c>
      <c r="E1070" s="250">
        <v>10</v>
      </c>
      <c r="F1070" s="251">
        <f>(SUM(D1070:D1089)+E1070*D1089)/1000000</f>
        <v>1.0473840909348971E-2</v>
      </c>
      <c r="G1070" s="229"/>
      <c r="H1070" s="229"/>
    </row>
    <row r="1071" spans="1:8" ht="15.6" x14ac:dyDescent="0.3">
      <c r="A1071" s="247" t="s">
        <v>110</v>
      </c>
      <c r="B1071" s="248">
        <v>2032</v>
      </c>
      <c r="C1071" s="248" t="s">
        <v>1093</v>
      </c>
      <c r="D1071" s="249">
        <v>374.84624578039143</v>
      </c>
      <c r="E1071" s="250">
        <v>11</v>
      </c>
      <c r="F1071" s="251">
        <f>(SUM(D1071:D1089)+E1071*D1089)/1000000</f>
        <v>1.043477995637572E-2</v>
      </c>
      <c r="G1071" s="229"/>
      <c r="H1071" s="229"/>
    </row>
    <row r="1072" spans="1:8" ht="15.6" x14ac:dyDescent="0.3">
      <c r="A1072" s="247" t="s">
        <v>110</v>
      </c>
      <c r="B1072" s="248">
        <v>2033</v>
      </c>
      <c r="C1072" s="248" t="s">
        <v>1094</v>
      </c>
      <c r="D1072" s="249">
        <v>370.18470211830157</v>
      </c>
      <c r="E1072" s="250">
        <v>12</v>
      </c>
      <c r="F1072" s="251">
        <f>(SUM(D1072:D1089)+E1072*D1089)/1000000</f>
        <v>1.0400940146133103E-2</v>
      </c>
      <c r="G1072" s="229"/>
      <c r="H1072" s="229"/>
    </row>
    <row r="1073" spans="1:8" ht="15.6" x14ac:dyDescent="0.3">
      <c r="A1073" s="247" t="s">
        <v>110</v>
      </c>
      <c r="B1073" s="248">
        <v>2034</v>
      </c>
      <c r="C1073" s="248" t="s">
        <v>1095</v>
      </c>
      <c r="D1073" s="249">
        <v>366.04278929252672</v>
      </c>
      <c r="E1073" s="250">
        <v>13</v>
      </c>
      <c r="F1073" s="251">
        <f>(SUM(D1073:D1089)+E1073*D1089)/1000000</f>
        <v>1.0371761879552577E-2</v>
      </c>
      <c r="G1073" s="229"/>
      <c r="H1073" s="229"/>
    </row>
    <row r="1074" spans="1:8" ht="15.6" x14ac:dyDescent="0.3">
      <c r="A1074" s="247" t="s">
        <v>110</v>
      </c>
      <c r="B1074" s="248">
        <v>2035</v>
      </c>
      <c r="C1074" s="248" t="s">
        <v>1096</v>
      </c>
      <c r="D1074" s="249">
        <v>362.39841180287618</v>
      </c>
      <c r="E1074" s="250">
        <v>14</v>
      </c>
      <c r="F1074" s="251">
        <f>(SUM(D1074:D1089)+E1074*D1089)/1000000</f>
        <v>1.0346725525797825E-2</v>
      </c>
      <c r="G1074" s="229"/>
      <c r="H1074" s="229"/>
    </row>
    <row r="1075" spans="1:8" ht="15.6" x14ac:dyDescent="0.3">
      <c r="A1075" s="247" t="s">
        <v>110</v>
      </c>
      <c r="B1075" s="248">
        <v>2036</v>
      </c>
      <c r="C1075" s="248" t="s">
        <v>1097</v>
      </c>
      <c r="D1075" s="249">
        <v>359.15275141571709</v>
      </c>
      <c r="E1075" s="250">
        <v>15</v>
      </c>
      <c r="F1075" s="251">
        <f>(SUM(D1075:D1089)+E1075*D1089)/1000000</f>
        <v>1.0325333549532722E-2</v>
      </c>
      <c r="G1075" s="229"/>
      <c r="H1075" s="229"/>
    </row>
    <row r="1076" spans="1:8" ht="15.6" x14ac:dyDescent="0.3">
      <c r="A1076" s="247" t="s">
        <v>110</v>
      </c>
      <c r="B1076" s="248">
        <v>2037</v>
      </c>
      <c r="C1076" s="248" t="s">
        <v>1098</v>
      </c>
      <c r="D1076" s="249">
        <v>356.33138477761486</v>
      </c>
      <c r="E1076" s="250">
        <v>16</v>
      </c>
      <c r="F1076" s="251">
        <f>(SUM(D1076:D1089)+E1076*D1089)/1000000</f>
        <v>1.0307187233654782E-2</v>
      </c>
      <c r="G1076" s="229"/>
      <c r="H1076" s="229"/>
    </row>
    <row r="1077" spans="1:8" ht="15.6" x14ac:dyDescent="0.3">
      <c r="A1077" s="247" t="s">
        <v>110</v>
      </c>
      <c r="B1077" s="248">
        <v>2038</v>
      </c>
      <c r="C1077" s="248" t="s">
        <v>1099</v>
      </c>
      <c r="D1077" s="249">
        <v>353.876244308666</v>
      </c>
      <c r="E1077" s="250">
        <v>17</v>
      </c>
      <c r="F1077" s="251">
        <f>(SUM(D1077:D1089)+E1077*D1089)/1000000</f>
        <v>1.0291862284414944E-2</v>
      </c>
      <c r="G1077" s="229"/>
      <c r="H1077" s="229"/>
    </row>
    <row r="1078" spans="1:8" ht="15.6" x14ac:dyDescent="0.3">
      <c r="A1078" s="247" t="s">
        <v>110</v>
      </c>
      <c r="B1078" s="248">
        <v>2039</v>
      </c>
      <c r="C1078" s="248" t="s">
        <v>1100</v>
      </c>
      <c r="D1078" s="249">
        <v>351.72352197264706</v>
      </c>
      <c r="E1078" s="250">
        <v>18</v>
      </c>
      <c r="F1078" s="251">
        <f>(SUM(D1078:D1089)+E1078*D1089)/1000000</f>
        <v>1.0278992475644053E-2</v>
      </c>
      <c r="G1078" s="229"/>
      <c r="H1078" s="229"/>
    </row>
    <row r="1079" spans="1:8" ht="15.6" x14ac:dyDescent="0.3">
      <c r="A1079" s="247" t="s">
        <v>110</v>
      </c>
      <c r="B1079" s="248">
        <v>2040</v>
      </c>
      <c r="C1079" s="248" t="s">
        <v>1101</v>
      </c>
      <c r="D1079" s="249">
        <v>349.86924212647568</v>
      </c>
      <c r="E1079" s="250">
        <v>19</v>
      </c>
      <c r="F1079" s="251">
        <f>(SUM(D1079:D1089)+E1079*D1089)/1000000</f>
        <v>1.0268275389209183E-2</v>
      </c>
      <c r="G1079" s="229"/>
      <c r="H1079" s="229"/>
    </row>
    <row r="1080" spans="1:8" ht="15.6" x14ac:dyDescent="0.3">
      <c r="A1080" s="247" t="s">
        <v>110</v>
      </c>
      <c r="B1080" s="248">
        <v>2041</v>
      </c>
      <c r="C1080" s="248" t="s">
        <v>1102</v>
      </c>
      <c r="D1080" s="249">
        <v>348.29163911629803</v>
      </c>
      <c r="E1080" s="250">
        <v>20</v>
      </c>
      <c r="F1080" s="251">
        <f>(SUM(D1080:D1089)+E1080*D1089)/1000000</f>
        <v>1.025941258262048E-2</v>
      </c>
      <c r="G1080" s="229"/>
      <c r="H1080" s="229"/>
    </row>
    <row r="1081" spans="1:8" ht="15.6" x14ac:dyDescent="0.3">
      <c r="A1081" s="247" t="s">
        <v>110</v>
      </c>
      <c r="B1081" s="248">
        <v>2042</v>
      </c>
      <c r="C1081" s="248" t="s">
        <v>1103</v>
      </c>
      <c r="D1081" s="249">
        <v>346.93488306033674</v>
      </c>
      <c r="E1081" s="250">
        <v>21</v>
      </c>
      <c r="F1081" s="251">
        <f>(SUM(D1081:D1089)+E1081*D1089)/1000000</f>
        <v>1.0252127379041959E-2</v>
      </c>
      <c r="G1081" s="229"/>
      <c r="H1081" s="229"/>
    </row>
    <row r="1082" spans="1:8" ht="15.6" x14ac:dyDescent="0.3">
      <c r="A1082" s="247" t="s">
        <v>110</v>
      </c>
      <c r="B1082" s="248">
        <v>2043</v>
      </c>
      <c r="C1082" s="248" t="s">
        <v>1104</v>
      </c>
      <c r="D1082" s="249">
        <v>345.75196318546995</v>
      </c>
      <c r="E1082" s="250">
        <v>22</v>
      </c>
      <c r="F1082" s="251">
        <f>(SUM(D1082:D1089)+E1082*D1089)/1000000</f>
        <v>1.0246198931519396E-2</v>
      </c>
      <c r="G1082" s="229"/>
      <c r="H1082" s="229"/>
    </row>
    <row r="1083" spans="1:8" ht="15.6" x14ac:dyDescent="0.3">
      <c r="A1083" s="247" t="s">
        <v>110</v>
      </c>
      <c r="B1083" s="248">
        <v>2044</v>
      </c>
      <c r="C1083" s="248" t="s">
        <v>1105</v>
      </c>
      <c r="D1083" s="249">
        <v>344.7409946613667</v>
      </c>
      <c r="E1083" s="250">
        <v>23</v>
      </c>
      <c r="F1083" s="251">
        <f>(SUM(D1083:D1089)+E1083*D1089)/1000000</f>
        <v>1.0241453403871703E-2</v>
      </c>
      <c r="G1083" s="229"/>
      <c r="H1083" s="229"/>
    </row>
    <row r="1084" spans="1:8" ht="15.6" x14ac:dyDescent="0.3">
      <c r="A1084" s="247" t="s">
        <v>110</v>
      </c>
      <c r="B1084" s="248">
        <v>2045</v>
      </c>
      <c r="C1084" s="248" t="s">
        <v>1106</v>
      </c>
      <c r="D1084" s="249">
        <v>343.85099628292079</v>
      </c>
      <c r="E1084" s="250">
        <v>24</v>
      </c>
      <c r="F1084" s="251">
        <f>(SUM(D1084:D1089)+E1084*D1089)/1000000</f>
        <v>1.0237718844748112E-2</v>
      </c>
      <c r="G1084" s="229"/>
      <c r="H1084" s="229"/>
    </row>
    <row r="1085" spans="1:8" ht="15.6" x14ac:dyDescent="0.3">
      <c r="A1085" s="247" t="s">
        <v>110</v>
      </c>
      <c r="B1085" s="248">
        <v>2046</v>
      </c>
      <c r="C1085" s="248" t="s">
        <v>1107</v>
      </c>
      <c r="D1085" s="249">
        <v>343.06305163937708</v>
      </c>
      <c r="E1085" s="250">
        <v>25</v>
      </c>
      <c r="F1085" s="251">
        <f>(SUM(D1085:D1089)+E1085*D1089)/1000000</f>
        <v>1.0234874284002967E-2</v>
      </c>
      <c r="G1085" s="229"/>
      <c r="H1085" s="229"/>
    </row>
    <row r="1086" spans="1:8" ht="15.6" x14ac:dyDescent="0.3">
      <c r="A1086" s="247" t="s">
        <v>110</v>
      </c>
      <c r="B1086" s="248">
        <v>2047</v>
      </c>
      <c r="C1086" s="248" t="s">
        <v>1108</v>
      </c>
      <c r="D1086" s="249">
        <v>342.42044676401503</v>
      </c>
      <c r="E1086" s="250">
        <v>26</v>
      </c>
      <c r="F1086" s="251">
        <f>(SUM(D1086:D1089)+E1086*D1089)/1000000</f>
        <v>1.0232817667901363E-2</v>
      </c>
      <c r="G1086" s="229"/>
      <c r="H1086" s="229"/>
    </row>
    <row r="1087" spans="1:8" ht="15.6" x14ac:dyDescent="0.3">
      <c r="A1087" s="247" t="s">
        <v>110</v>
      </c>
      <c r="B1087" s="248">
        <v>2048</v>
      </c>
      <c r="C1087" s="248" t="s">
        <v>1109</v>
      </c>
      <c r="D1087" s="249">
        <v>341.84554464802136</v>
      </c>
      <c r="E1087" s="250">
        <v>27</v>
      </c>
      <c r="F1087" s="251">
        <f>(SUM(D1087:D1089)+E1087*D1089)/1000000</f>
        <v>1.0231403656675124E-2</v>
      </c>
      <c r="G1087" s="229"/>
      <c r="H1087" s="229"/>
    </row>
    <row r="1088" spans="1:8" ht="15.6" x14ac:dyDescent="0.3">
      <c r="A1088" s="247" t="s">
        <v>110</v>
      </c>
      <c r="B1088" s="248">
        <v>2049</v>
      </c>
      <c r="C1088" s="248" t="s">
        <v>1110</v>
      </c>
      <c r="D1088" s="249">
        <v>341.37791696939274</v>
      </c>
      <c r="E1088" s="250">
        <v>28</v>
      </c>
      <c r="F1088" s="251">
        <f>(SUM(D1088:D1089)+E1088*D1089)/1000000</f>
        <v>1.0230564547564878E-2</v>
      </c>
      <c r="G1088" s="229"/>
      <c r="H1088" s="229"/>
    </row>
    <row r="1089" spans="1:8" ht="15.6" x14ac:dyDescent="0.3">
      <c r="A1089" s="247" t="s">
        <v>110</v>
      </c>
      <c r="B1089" s="248">
        <v>2050</v>
      </c>
      <c r="C1089" s="248" t="s">
        <v>1111</v>
      </c>
      <c r="D1089" s="249">
        <v>341.00643553777536</v>
      </c>
      <c r="E1089" s="250">
        <v>29</v>
      </c>
      <c r="F1089" s="251">
        <f>(SUM(D1089:D1089)+E1089*D1089)/1000000</f>
        <v>1.0230193066133262E-2</v>
      </c>
      <c r="G1089" s="229"/>
      <c r="H1089" s="229"/>
    </row>
    <row r="1090" spans="1:8" ht="15.6" x14ac:dyDescent="0.3">
      <c r="A1090" s="247" t="s">
        <v>2170</v>
      </c>
      <c r="B1090" s="248">
        <v>2017</v>
      </c>
      <c r="C1090" s="248" t="s">
        <v>2648</v>
      </c>
      <c r="D1090" s="249">
        <v>508.88250496862844</v>
      </c>
      <c r="E1090" s="252">
        <v>0</v>
      </c>
      <c r="F1090" s="251">
        <f>(SUM(D1090:D1119))/1000000</f>
        <v>1.152282871269367E-2</v>
      </c>
      <c r="G1090" s="229"/>
      <c r="H1090" s="229"/>
    </row>
    <row r="1091" spans="1:8" ht="15.6" x14ac:dyDescent="0.3">
      <c r="A1091" s="247" t="s">
        <v>2170</v>
      </c>
      <c r="B1091" s="248">
        <v>2018</v>
      </c>
      <c r="C1091" s="248" t="s">
        <v>2649</v>
      </c>
      <c r="D1091" s="249">
        <v>496.25544476980008</v>
      </c>
      <c r="E1091" s="250">
        <v>0</v>
      </c>
      <c r="F1091" s="251">
        <f>(SUM(D1091:D1120))/1000000</f>
        <v>1.1341861534525767E-2</v>
      </c>
      <c r="G1091" s="229"/>
      <c r="H1091" s="229"/>
    </row>
    <row r="1092" spans="1:8" ht="15.6" x14ac:dyDescent="0.3">
      <c r="A1092" s="247" t="s">
        <v>2170</v>
      </c>
      <c r="B1092" s="248">
        <v>2019</v>
      </c>
      <c r="C1092" s="248" t="s">
        <v>2650</v>
      </c>
      <c r="D1092" s="249">
        <v>482.24913495358516</v>
      </c>
      <c r="E1092" s="250">
        <v>0</v>
      </c>
      <c r="F1092" s="251">
        <f>(SUM(D1092:D1121))/1000000</f>
        <v>1.1172866236743422E-2</v>
      </c>
      <c r="G1092" s="229"/>
      <c r="H1092" s="229"/>
    </row>
    <row r="1093" spans="1:8" ht="15.6" x14ac:dyDescent="0.3">
      <c r="A1093" s="247" t="s">
        <v>2170</v>
      </c>
      <c r="B1093" s="248">
        <v>2020</v>
      </c>
      <c r="C1093" s="248" t="s">
        <v>2651</v>
      </c>
      <c r="D1093" s="249">
        <v>468.64744599227174</v>
      </c>
      <c r="E1093" s="250">
        <v>0</v>
      </c>
      <c r="F1093" s="251">
        <f>(SUM(D1093:D1122))/1000000</f>
        <v>1.1017331011321539E-2</v>
      </c>
      <c r="G1093" s="229"/>
      <c r="H1093" s="229"/>
    </row>
    <row r="1094" spans="1:8" ht="15.6" x14ac:dyDescent="0.3">
      <c r="A1094" s="247" t="s">
        <v>2170</v>
      </c>
      <c r="B1094" s="248">
        <v>2021</v>
      </c>
      <c r="C1094" s="248" t="s">
        <v>2652</v>
      </c>
      <c r="D1094" s="249">
        <v>455.77746934368514</v>
      </c>
      <c r="E1094" s="250">
        <v>0</v>
      </c>
      <c r="F1094" s="251">
        <f>(SUM(D1094:D1123))/1000000</f>
        <v>1.0874915405764492E-2</v>
      </c>
      <c r="G1094" s="229"/>
      <c r="H1094" s="229"/>
    </row>
    <row r="1095" spans="1:8" ht="15.6" x14ac:dyDescent="0.3">
      <c r="A1095" s="247" t="s">
        <v>2170</v>
      </c>
      <c r="B1095" s="248">
        <v>2022</v>
      </c>
      <c r="C1095" s="248" t="s">
        <v>2653</v>
      </c>
      <c r="D1095" s="249">
        <v>443.7126766307174</v>
      </c>
      <c r="E1095" s="250">
        <v>1</v>
      </c>
      <c r="F1095" s="251">
        <f>(SUM(D1095:D1123)+E1095*D1123)/1000000</f>
        <v>1.0745369776856032E-2</v>
      </c>
      <c r="G1095" s="229"/>
      <c r="H1095" s="229"/>
    </row>
    <row r="1096" spans="1:8" ht="15.6" x14ac:dyDescent="0.3">
      <c r="A1096" s="247" t="s">
        <v>2170</v>
      </c>
      <c r="B1096" s="248">
        <v>2023</v>
      </c>
      <c r="C1096" s="248" t="s">
        <v>2654</v>
      </c>
      <c r="D1096" s="249">
        <v>432.42169506119399</v>
      </c>
      <c r="E1096" s="250">
        <v>2</v>
      </c>
      <c r="F1096" s="251">
        <f>(SUM(D1096:D1123)+E1096*D1123)/1000000</f>
        <v>1.0627888940660541E-2</v>
      </c>
      <c r="G1096" s="229"/>
      <c r="H1096" s="229"/>
    </row>
    <row r="1097" spans="1:8" ht="15.6" x14ac:dyDescent="0.3">
      <c r="A1097" s="247" t="s">
        <v>2170</v>
      </c>
      <c r="B1097" s="248">
        <v>2024</v>
      </c>
      <c r="C1097" s="248" t="s">
        <v>2655</v>
      </c>
      <c r="D1097" s="249">
        <v>421.92546547168325</v>
      </c>
      <c r="E1097" s="250">
        <v>3</v>
      </c>
      <c r="F1097" s="251">
        <f>(SUM(D1097:D1123)+E1097*D1123)/1000000</f>
        <v>1.0521699086034571E-2</v>
      </c>
      <c r="G1097" s="229"/>
      <c r="H1097" s="229"/>
    </row>
    <row r="1098" spans="1:8" ht="15.6" x14ac:dyDescent="0.3">
      <c r="A1098" s="247" t="s">
        <v>2170</v>
      </c>
      <c r="B1098" s="248">
        <v>2025</v>
      </c>
      <c r="C1098" s="248" t="s">
        <v>2656</v>
      </c>
      <c r="D1098" s="249">
        <v>412.28871606618839</v>
      </c>
      <c r="E1098" s="250">
        <v>4</v>
      </c>
      <c r="F1098" s="251">
        <f>(SUM(D1098:D1123)+E1098*D1123)/1000000</f>
        <v>1.0426005460998112E-2</v>
      </c>
      <c r="G1098" s="229"/>
      <c r="H1098" s="229"/>
    </row>
    <row r="1099" spans="1:8" ht="15.6" x14ac:dyDescent="0.3">
      <c r="A1099" s="247" t="s">
        <v>2170</v>
      </c>
      <c r="B1099" s="248">
        <v>2026</v>
      </c>
      <c r="C1099" s="248" t="s">
        <v>2657</v>
      </c>
      <c r="D1099" s="249">
        <v>402.80433527329325</v>
      </c>
      <c r="E1099" s="250">
        <v>5</v>
      </c>
      <c r="F1099" s="251">
        <f>(SUM(D1099:D1123)+E1099*D1123)/1000000</f>
        <v>1.0339948585367147E-2</v>
      </c>
      <c r="G1099" s="229"/>
      <c r="H1099" s="229"/>
    </row>
    <row r="1100" spans="1:8" ht="15.6" x14ac:dyDescent="0.3">
      <c r="A1100" s="247" t="s">
        <v>2170</v>
      </c>
      <c r="B1100" s="248">
        <v>2027</v>
      </c>
      <c r="C1100" s="248" t="s">
        <v>2658</v>
      </c>
      <c r="D1100" s="249">
        <v>393.9165412861791</v>
      </c>
      <c r="E1100" s="250">
        <v>6</v>
      </c>
      <c r="F1100" s="251">
        <f>(SUM(D1100:D1123)+E1100*D1123)/1000000</f>
        <v>1.0263376090529078E-2</v>
      </c>
      <c r="G1100" s="229"/>
      <c r="H1100" s="229"/>
    </row>
    <row r="1101" spans="1:8" ht="15.6" x14ac:dyDescent="0.3">
      <c r="A1101" s="247" t="s">
        <v>2170</v>
      </c>
      <c r="B1101" s="248">
        <v>2028</v>
      </c>
      <c r="C1101" s="248" t="s">
        <v>2659</v>
      </c>
      <c r="D1101" s="249">
        <v>385.81769133850719</v>
      </c>
      <c r="E1101" s="250">
        <v>7</v>
      </c>
      <c r="F1101" s="251">
        <f>(SUM(D1101:D1123)+E1101*D1123)/1000000</f>
        <v>1.0195691389678125E-2</v>
      </c>
      <c r="G1101" s="229"/>
      <c r="H1101" s="229"/>
    </row>
    <row r="1102" spans="1:8" ht="15.6" x14ac:dyDescent="0.3">
      <c r="A1102" s="247" t="s">
        <v>2170</v>
      </c>
      <c r="B1102" s="248">
        <v>2029</v>
      </c>
      <c r="C1102" s="248" t="s">
        <v>2660</v>
      </c>
      <c r="D1102" s="249">
        <v>378.41992115956322</v>
      </c>
      <c r="E1102" s="250">
        <v>8</v>
      </c>
      <c r="F1102" s="251">
        <f>(SUM(D1102:D1123)+E1102*D1123)/1000000</f>
        <v>1.0136105538774842E-2</v>
      </c>
      <c r="G1102" s="229"/>
      <c r="H1102" s="229"/>
    </row>
    <row r="1103" spans="1:8" ht="15.6" x14ac:dyDescent="0.3">
      <c r="A1103" s="247" t="s">
        <v>2170</v>
      </c>
      <c r="B1103" s="248">
        <v>2030</v>
      </c>
      <c r="C1103" s="248" t="s">
        <v>2661</v>
      </c>
      <c r="D1103" s="249">
        <v>371.79183086976349</v>
      </c>
      <c r="E1103" s="250">
        <v>9</v>
      </c>
      <c r="F1103" s="251">
        <f>(SUM(D1103:D1123)+E1103*D1123)/1000000</f>
        <v>1.0083917458050503E-2</v>
      </c>
      <c r="G1103" s="229"/>
      <c r="H1103" s="229"/>
    </row>
    <row r="1104" spans="1:8" ht="15.6" x14ac:dyDescent="0.3">
      <c r="A1104" s="247" t="s">
        <v>2170</v>
      </c>
      <c r="B1104" s="248">
        <v>2031</v>
      </c>
      <c r="C1104" s="248" t="s">
        <v>2662</v>
      </c>
      <c r="D1104" s="249">
        <v>365.80974806860223</v>
      </c>
      <c r="E1104" s="250">
        <v>10</v>
      </c>
      <c r="F1104" s="251">
        <f>(SUM(D1104:D1123)+E1104*D1123)/1000000</f>
        <v>1.0038357467615966E-2</v>
      </c>
      <c r="G1104" s="229"/>
      <c r="H1104" s="229"/>
    </row>
    <row r="1105" spans="1:8" ht="15.6" x14ac:dyDescent="0.3">
      <c r="A1105" s="247" t="s">
        <v>2170</v>
      </c>
      <c r="B1105" s="248">
        <v>2032</v>
      </c>
      <c r="C1105" s="248" t="s">
        <v>2663</v>
      </c>
      <c r="D1105" s="249">
        <v>360.50954343534545</v>
      </c>
      <c r="E1105" s="250">
        <v>11</v>
      </c>
      <c r="F1105" s="251">
        <f>(SUM(D1105:D1123)+E1105*D1123)/1000000</f>
        <v>9.9987795599825874E-3</v>
      </c>
      <c r="G1105" s="229"/>
      <c r="H1105" s="229"/>
    </row>
    <row r="1106" spans="1:8" ht="15.6" x14ac:dyDescent="0.3">
      <c r="A1106" s="247" t="s">
        <v>2170</v>
      </c>
      <c r="B1106" s="248">
        <v>2033</v>
      </c>
      <c r="C1106" s="248" t="s">
        <v>2664</v>
      </c>
      <c r="D1106" s="249">
        <v>355.79656566837338</v>
      </c>
      <c r="E1106" s="250">
        <v>12</v>
      </c>
      <c r="F1106" s="251">
        <f>(SUM(D1106:D1123)+E1106*D1123)/1000000</f>
        <v>9.9645018569824665E-3</v>
      </c>
      <c r="G1106" s="229"/>
      <c r="H1106" s="229"/>
    </row>
    <row r="1107" spans="1:8" ht="15.6" x14ac:dyDescent="0.3">
      <c r="A1107" s="247" t="s">
        <v>2170</v>
      </c>
      <c r="B1107" s="248">
        <v>2034</v>
      </c>
      <c r="C1107" s="248" t="s">
        <v>2665</v>
      </c>
      <c r="D1107" s="249">
        <v>351.6099966128902</v>
      </c>
      <c r="E1107" s="250">
        <v>13</v>
      </c>
      <c r="F1107" s="251">
        <f>(SUM(D1107:D1123)+E1107*D1123)/1000000</f>
        <v>9.9349371317493176E-3</v>
      </c>
      <c r="G1107" s="229"/>
      <c r="H1107" s="229"/>
    </row>
    <row r="1108" spans="1:8" ht="15.6" x14ac:dyDescent="0.3">
      <c r="A1108" s="247" t="s">
        <v>2170</v>
      </c>
      <c r="B1108" s="248">
        <v>2035</v>
      </c>
      <c r="C1108" s="248" t="s">
        <v>2666</v>
      </c>
      <c r="D1108" s="249">
        <v>347.96208883348714</v>
      </c>
      <c r="E1108" s="250">
        <v>14</v>
      </c>
      <c r="F1108" s="251">
        <f>(SUM(D1108:D1123)+E1108*D1123)/1000000</f>
        <v>9.9095589755716536E-3</v>
      </c>
      <c r="G1108" s="229"/>
      <c r="H1108" s="229"/>
    </row>
    <row r="1109" spans="1:8" ht="15.6" x14ac:dyDescent="0.3">
      <c r="A1109" s="247" t="s">
        <v>2170</v>
      </c>
      <c r="B1109" s="248">
        <v>2036</v>
      </c>
      <c r="C1109" s="248" t="s">
        <v>2667</v>
      </c>
      <c r="D1109" s="249">
        <v>344.75533387481693</v>
      </c>
      <c r="E1109" s="250">
        <v>15</v>
      </c>
      <c r="F1109" s="251">
        <f>(SUM(D1109:D1123)+E1109*D1123)/1000000</f>
        <v>9.8878287271733905E-3</v>
      </c>
      <c r="G1109" s="229"/>
      <c r="H1109" s="229"/>
    </row>
    <row r="1110" spans="1:8" ht="15.6" x14ac:dyDescent="0.3">
      <c r="A1110" s="247" t="s">
        <v>2170</v>
      </c>
      <c r="B1110" s="248">
        <v>2037</v>
      </c>
      <c r="C1110" s="248" t="s">
        <v>2668</v>
      </c>
      <c r="D1110" s="249">
        <v>341.96653788171642</v>
      </c>
      <c r="E1110" s="250">
        <v>16</v>
      </c>
      <c r="F1110" s="251">
        <f>(SUM(D1110:D1123)+E1110*D1123)/1000000</f>
        <v>9.869305233733798E-3</v>
      </c>
      <c r="G1110" s="229"/>
      <c r="H1110" s="229"/>
    </row>
    <row r="1111" spans="1:8" ht="15.6" x14ac:dyDescent="0.3">
      <c r="A1111" s="247" t="s">
        <v>2170</v>
      </c>
      <c r="B1111" s="248">
        <v>2038</v>
      </c>
      <c r="C1111" s="248" t="s">
        <v>2669</v>
      </c>
      <c r="D1111" s="249">
        <v>339.56168963787968</v>
      </c>
      <c r="E1111" s="250">
        <v>17</v>
      </c>
      <c r="F1111" s="251">
        <f>(SUM(D1111:D1123)+E1111*D1123)/1000000</f>
        <v>9.8535705362873087E-3</v>
      </c>
      <c r="G1111" s="229"/>
      <c r="H1111" s="229"/>
    </row>
    <row r="1112" spans="1:8" ht="15.6" x14ac:dyDescent="0.3">
      <c r="A1112" s="247" t="s">
        <v>2170</v>
      </c>
      <c r="B1112" s="248">
        <v>2039</v>
      </c>
      <c r="C1112" s="248" t="s">
        <v>2670</v>
      </c>
      <c r="D1112" s="249">
        <v>337.45434699128577</v>
      </c>
      <c r="E1112" s="250">
        <v>18</v>
      </c>
      <c r="F1112" s="251">
        <f>(SUM(D1112:D1123)+E1112*D1123)/1000000</f>
        <v>9.8402406870846532E-3</v>
      </c>
      <c r="G1112" s="229"/>
      <c r="H1112" s="229"/>
    </row>
    <row r="1113" spans="1:8" ht="15.6" x14ac:dyDescent="0.3">
      <c r="A1113" s="247" t="s">
        <v>2170</v>
      </c>
      <c r="B1113" s="248">
        <v>2040</v>
      </c>
      <c r="C1113" s="248" t="s">
        <v>2671</v>
      </c>
      <c r="D1113" s="249">
        <v>335.62910044749674</v>
      </c>
      <c r="E1113" s="250">
        <v>19</v>
      </c>
      <c r="F1113" s="251">
        <f>(SUM(D1113:D1123)+E1113*D1123)/1000000</f>
        <v>9.8290181805285922E-3</v>
      </c>
      <c r="G1113" s="229"/>
      <c r="H1113" s="229"/>
    </row>
    <row r="1114" spans="1:8" ht="15.6" x14ac:dyDescent="0.3">
      <c r="A1114" s="247" t="s">
        <v>2170</v>
      </c>
      <c r="B1114" s="248">
        <v>2041</v>
      </c>
      <c r="C1114" s="248" t="s">
        <v>2672</v>
      </c>
      <c r="D1114" s="249">
        <v>334.07243981911614</v>
      </c>
      <c r="E1114" s="250">
        <v>20</v>
      </c>
      <c r="F1114" s="251">
        <f>(SUM(D1114:D1123)+E1114*D1123)/1000000</f>
        <v>9.8196209205163205E-3</v>
      </c>
      <c r="G1114" s="229"/>
      <c r="H1114" s="229"/>
    </row>
    <row r="1115" spans="1:8" ht="15.6" x14ac:dyDescent="0.3">
      <c r="A1115" s="247" t="s">
        <v>2170</v>
      </c>
      <c r="B1115" s="248">
        <v>2042</v>
      </c>
      <c r="C1115" s="248" t="s">
        <v>2673</v>
      </c>
      <c r="D1115" s="249">
        <v>332.71145587916027</v>
      </c>
      <c r="E1115" s="250">
        <v>21</v>
      </c>
      <c r="F1115" s="251">
        <f>(SUM(D1115:D1123)+E1115*D1123)/1000000</f>
        <v>9.8117803211324305E-3</v>
      </c>
      <c r="G1115" s="229"/>
      <c r="H1115" s="229"/>
    </row>
    <row r="1116" spans="1:8" ht="15.6" x14ac:dyDescent="0.3">
      <c r="A1116" s="247" t="s">
        <v>2170</v>
      </c>
      <c r="B1116" s="248">
        <v>2043</v>
      </c>
      <c r="C1116" s="248" t="s">
        <v>2674</v>
      </c>
      <c r="D1116" s="249">
        <v>331.50370983619501</v>
      </c>
      <c r="E1116" s="250">
        <v>22</v>
      </c>
      <c r="F1116" s="251">
        <f>(SUM(D1116:D1123)+E1116*D1123)/1000000</f>
        <v>9.8053007056884932E-3</v>
      </c>
      <c r="G1116" s="229"/>
      <c r="H1116" s="229"/>
    </row>
    <row r="1117" spans="1:8" ht="15.6" x14ac:dyDescent="0.3">
      <c r="A1117" s="247" t="s">
        <v>2170</v>
      </c>
      <c r="B1117" s="248">
        <v>2044</v>
      </c>
      <c r="C1117" s="248" t="s">
        <v>2675</v>
      </c>
      <c r="D1117" s="249">
        <v>330.44297134116846</v>
      </c>
      <c r="E1117" s="250">
        <v>23</v>
      </c>
      <c r="F1117" s="251">
        <f>(SUM(D1117:D1123)+E1117*D1123)/1000000</f>
        <v>9.8000288362875242E-3</v>
      </c>
      <c r="G1117" s="229"/>
      <c r="H1117" s="229"/>
    </row>
    <row r="1118" spans="1:8" ht="15.6" x14ac:dyDescent="0.3">
      <c r="A1118" s="247" t="s">
        <v>2170</v>
      </c>
      <c r="B1118" s="248">
        <v>2045</v>
      </c>
      <c r="C1118" s="248" t="s">
        <v>2676</v>
      </c>
      <c r="D1118" s="249">
        <v>329.48943427168541</v>
      </c>
      <c r="E1118" s="250">
        <v>24</v>
      </c>
      <c r="F1118" s="251">
        <f>(SUM(D1118:D1123)+E1118*D1123)/1000000</f>
        <v>9.7958177053815796E-3</v>
      </c>
      <c r="G1118" s="229"/>
      <c r="H1118" s="229"/>
    </row>
    <row r="1119" spans="1:8" ht="15.6" x14ac:dyDescent="0.3">
      <c r="A1119" s="247" t="s">
        <v>2170</v>
      </c>
      <c r="B1119" s="248">
        <v>2046</v>
      </c>
      <c r="C1119" s="248" t="s">
        <v>2677</v>
      </c>
      <c r="D1119" s="249">
        <v>328.64287690939</v>
      </c>
      <c r="E1119" s="250">
        <v>25</v>
      </c>
      <c r="F1119" s="251">
        <f>(SUM(D1119:D1123)+E1119*D1123)/1000000</f>
        <v>9.7925601115451191E-3</v>
      </c>
      <c r="G1119" s="229"/>
      <c r="H1119" s="229"/>
    </row>
    <row r="1120" spans="1:8" ht="15.6" x14ac:dyDescent="0.3">
      <c r="A1120" s="247" t="s">
        <v>2170</v>
      </c>
      <c r="B1120" s="248">
        <v>2047</v>
      </c>
      <c r="C1120" s="248" t="s">
        <v>2678</v>
      </c>
      <c r="D1120" s="249">
        <v>327.91532680072874</v>
      </c>
      <c r="E1120" s="250">
        <v>26</v>
      </c>
      <c r="F1120" s="251">
        <f>(SUM(D1120:D1123)+E1120*D1123)/1000000</f>
        <v>9.7901490750709544E-3</v>
      </c>
      <c r="G1120" s="229"/>
      <c r="H1120" s="229"/>
    </row>
    <row r="1121" spans="1:8" ht="15.6" x14ac:dyDescent="0.3">
      <c r="A1121" s="247" t="s">
        <v>2170</v>
      </c>
      <c r="B1121" s="248">
        <v>2048</v>
      </c>
      <c r="C1121" s="248" t="s">
        <v>2679</v>
      </c>
      <c r="D1121" s="249">
        <v>327.26014698745337</v>
      </c>
      <c r="E1121" s="250">
        <v>27</v>
      </c>
      <c r="F1121" s="251">
        <f>(SUM(D1121:D1123)+E1121*D1123)/1000000</f>
        <v>9.7884655887054504E-3</v>
      </c>
      <c r="G1121" s="229"/>
      <c r="H1121" s="229"/>
    </row>
    <row r="1122" spans="1:8" ht="15.6" x14ac:dyDescent="0.3">
      <c r="A1122" s="247" t="s">
        <v>2170</v>
      </c>
      <c r="B1122" s="248">
        <v>2049</v>
      </c>
      <c r="C1122" s="248" t="s">
        <v>2680</v>
      </c>
      <c r="D1122" s="249">
        <v>326.71390953170106</v>
      </c>
      <c r="E1122" s="250">
        <v>28</v>
      </c>
      <c r="F1122" s="251">
        <f>(SUM(D1122:D1123)+E1122*D1123)/1000000</f>
        <v>9.7874372821532222E-3</v>
      </c>
      <c r="G1122" s="229"/>
      <c r="H1122" s="229"/>
    </row>
    <row r="1123" spans="1:8" ht="15.6" x14ac:dyDescent="0.3">
      <c r="A1123" s="247" t="s">
        <v>2170</v>
      </c>
      <c r="B1123" s="248">
        <v>2050</v>
      </c>
      <c r="C1123" s="248" t="s">
        <v>2681</v>
      </c>
      <c r="D1123" s="249">
        <v>326.23184043522485</v>
      </c>
      <c r="E1123" s="250">
        <v>29</v>
      </c>
      <c r="F1123" s="251">
        <f>(SUM(D1123:D1123)+E1123*D1123)/1000000</f>
        <v>9.7869552130567441E-3</v>
      </c>
      <c r="G1123" s="229"/>
      <c r="H1123" s="229"/>
    </row>
    <row r="1124" spans="1:8" ht="15.6" x14ac:dyDescent="0.3">
      <c r="A1124" s="247" t="s">
        <v>111</v>
      </c>
      <c r="B1124" s="248">
        <v>2017</v>
      </c>
      <c r="C1124" s="248" t="s">
        <v>1112</v>
      </c>
      <c r="D1124" s="249">
        <v>471.55245151843599</v>
      </c>
      <c r="E1124" s="252">
        <v>0</v>
      </c>
      <c r="F1124" s="251">
        <f>(SUM(D1124:D1153))/1000000</f>
        <v>1.0714174807070412E-2</v>
      </c>
      <c r="G1124" s="229"/>
      <c r="H1124" s="229"/>
    </row>
    <row r="1125" spans="1:8" ht="15.6" x14ac:dyDescent="0.3">
      <c r="A1125" s="247" t="s">
        <v>111</v>
      </c>
      <c r="B1125" s="248">
        <v>2018</v>
      </c>
      <c r="C1125" s="248" t="s">
        <v>1113</v>
      </c>
      <c r="D1125" s="249">
        <v>459.00815926911883</v>
      </c>
      <c r="E1125" s="250">
        <v>0</v>
      </c>
      <c r="F1125" s="251">
        <f>(SUM(D1125:D1154))/1000000</f>
        <v>1.0553734237741124E-2</v>
      </c>
      <c r="G1125" s="229"/>
      <c r="H1125" s="229"/>
    </row>
    <row r="1126" spans="1:8" ht="15.6" x14ac:dyDescent="0.3">
      <c r="A1126" s="247" t="s">
        <v>111</v>
      </c>
      <c r="B1126" s="248">
        <v>2019</v>
      </c>
      <c r="C1126" s="248" t="s">
        <v>1114</v>
      </c>
      <c r="D1126" s="249">
        <v>446.12115079122708</v>
      </c>
      <c r="E1126" s="250">
        <v>0</v>
      </c>
      <c r="F1126" s="251">
        <f>(SUM(D1126:D1155))/1000000</f>
        <v>1.0405553395176554E-2</v>
      </c>
      <c r="G1126" s="229"/>
      <c r="H1126" s="229"/>
    </row>
    <row r="1127" spans="1:8" ht="15.6" x14ac:dyDescent="0.3">
      <c r="A1127" s="247" t="s">
        <v>111</v>
      </c>
      <c r="B1127" s="248">
        <v>2020</v>
      </c>
      <c r="C1127" s="248" t="s">
        <v>1115</v>
      </c>
      <c r="D1127" s="249">
        <v>433.04007515715028</v>
      </c>
      <c r="E1127" s="250">
        <v>0</v>
      </c>
      <c r="F1127" s="251">
        <f>(SUM(D1127:D1156))/1000000</f>
        <v>1.0270040712588179E-2</v>
      </c>
      <c r="G1127" s="229"/>
      <c r="H1127" s="229"/>
    </row>
    <row r="1128" spans="1:8" ht="15.6" x14ac:dyDescent="0.3">
      <c r="A1128" s="247" t="s">
        <v>111</v>
      </c>
      <c r="B1128" s="248">
        <v>2021</v>
      </c>
      <c r="C1128" s="248" t="s">
        <v>1116</v>
      </c>
      <c r="D1128" s="249">
        <v>420.7699718681551</v>
      </c>
      <c r="E1128" s="250">
        <v>0</v>
      </c>
      <c r="F1128" s="251">
        <f>(SUM(D1128:D1157))/1000000</f>
        <v>1.0147438370211075E-2</v>
      </c>
      <c r="G1128" s="229"/>
      <c r="H1128" s="229"/>
    </row>
    <row r="1129" spans="1:8" ht="15.6" x14ac:dyDescent="0.3">
      <c r="A1129" s="247" t="s">
        <v>111</v>
      </c>
      <c r="B1129" s="248">
        <v>2022</v>
      </c>
      <c r="C1129" s="248" t="s">
        <v>1117</v>
      </c>
      <c r="D1129" s="249">
        <v>409.4219925278083</v>
      </c>
      <c r="E1129" s="250">
        <v>1</v>
      </c>
      <c r="F1129" s="251">
        <f>(SUM(D1129:D1157)+E1129*D1157)/1000000</f>
        <v>1.0037106131122969E-2</v>
      </c>
      <c r="G1129" s="229"/>
      <c r="H1129" s="229"/>
    </row>
    <row r="1130" spans="1:8" ht="15.6" x14ac:dyDescent="0.3">
      <c r="A1130" s="247" t="s">
        <v>111</v>
      </c>
      <c r="B1130" s="248">
        <v>2023</v>
      </c>
      <c r="C1130" s="248" t="s">
        <v>1118</v>
      </c>
      <c r="D1130" s="249">
        <v>398.82004636422579</v>
      </c>
      <c r="E1130" s="250">
        <v>2</v>
      </c>
      <c r="F1130" s="251">
        <f>(SUM(D1130:D1157)+E1130*D1157)/1000000</f>
        <v>9.938121871375204E-3</v>
      </c>
      <c r="G1130" s="229"/>
      <c r="H1130" s="229"/>
    </row>
    <row r="1131" spans="1:8" ht="15.6" x14ac:dyDescent="0.3">
      <c r="A1131" s="247" t="s">
        <v>111</v>
      </c>
      <c r="B1131" s="248">
        <v>2024</v>
      </c>
      <c r="C1131" s="248" t="s">
        <v>1119</v>
      </c>
      <c r="D1131" s="249">
        <v>389.02861925804615</v>
      </c>
      <c r="E1131" s="250">
        <v>3</v>
      </c>
      <c r="F1131" s="251">
        <f>(SUM(D1131:D1157)+E1131*D1157)/1000000</f>
        <v>9.8497395577910249E-3</v>
      </c>
      <c r="G1131" s="229"/>
      <c r="H1131" s="229"/>
    </row>
    <row r="1132" spans="1:8" ht="15.6" x14ac:dyDescent="0.3">
      <c r="A1132" s="247" t="s">
        <v>111</v>
      </c>
      <c r="B1132" s="248">
        <v>2025</v>
      </c>
      <c r="C1132" s="248" t="s">
        <v>1120</v>
      </c>
      <c r="D1132" s="249">
        <v>379.98772096357533</v>
      </c>
      <c r="E1132" s="250">
        <v>4</v>
      </c>
      <c r="F1132" s="251">
        <f>(SUM(D1132:D1157)+E1132*D1157)/1000000</f>
        <v>9.7711486713130263E-3</v>
      </c>
      <c r="G1132" s="229"/>
      <c r="H1132" s="229"/>
    </row>
    <row r="1133" spans="1:8" ht="15.6" x14ac:dyDescent="0.3">
      <c r="A1133" s="247" t="s">
        <v>111</v>
      </c>
      <c r="B1133" s="248">
        <v>2026</v>
      </c>
      <c r="C1133" s="248" t="s">
        <v>1121</v>
      </c>
      <c r="D1133" s="249">
        <v>371.23058180723677</v>
      </c>
      <c r="E1133" s="250">
        <v>5</v>
      </c>
      <c r="F1133" s="251">
        <f>(SUM(D1133:D1157)+E1133*D1157)/1000000</f>
        <v>9.7015986831294979E-3</v>
      </c>
      <c r="G1133" s="229"/>
      <c r="H1133" s="229"/>
    </row>
    <row r="1134" spans="1:8" ht="15.6" x14ac:dyDescent="0.3">
      <c r="A1134" s="247" t="s">
        <v>111</v>
      </c>
      <c r="B1134" s="248">
        <v>2027</v>
      </c>
      <c r="C1134" s="248" t="s">
        <v>1122</v>
      </c>
      <c r="D1134" s="249">
        <v>363.16324460550589</v>
      </c>
      <c r="E1134" s="250">
        <v>6</v>
      </c>
      <c r="F1134" s="251">
        <f>(SUM(D1134:D1157)+E1134*D1157)/1000000</f>
        <v>9.6408058341023086E-3</v>
      </c>
      <c r="G1134" s="229"/>
      <c r="H1134" s="229"/>
    </row>
    <row r="1135" spans="1:8" ht="15.6" x14ac:dyDescent="0.3">
      <c r="A1135" s="247" t="s">
        <v>111</v>
      </c>
      <c r="B1135" s="248">
        <v>2028</v>
      </c>
      <c r="C1135" s="248" t="s">
        <v>1123</v>
      </c>
      <c r="D1135" s="249">
        <v>355.93587936676846</v>
      </c>
      <c r="E1135" s="250">
        <v>7</v>
      </c>
      <c r="F1135" s="251">
        <f>(SUM(D1135:D1157)+E1135*D1157)/1000000</f>
        <v>9.5880803222768464E-3</v>
      </c>
      <c r="G1135" s="229"/>
      <c r="H1135" s="229"/>
    </row>
    <row r="1136" spans="1:8" ht="15.6" x14ac:dyDescent="0.3">
      <c r="A1136" s="247" t="s">
        <v>111</v>
      </c>
      <c r="B1136" s="248">
        <v>2029</v>
      </c>
      <c r="C1136" s="248" t="s">
        <v>1124</v>
      </c>
      <c r="D1136" s="249">
        <v>349.45771047300269</v>
      </c>
      <c r="E1136" s="250">
        <v>8</v>
      </c>
      <c r="F1136" s="251">
        <f>(SUM(D1136:D1157)+E1136*D1157)/1000000</f>
        <v>9.5425821756901265E-3</v>
      </c>
      <c r="G1136" s="229"/>
      <c r="H1136" s="229"/>
    </row>
    <row r="1137" spans="1:8" ht="15.6" x14ac:dyDescent="0.3">
      <c r="A1137" s="247" t="s">
        <v>111</v>
      </c>
      <c r="B1137" s="248">
        <v>2030</v>
      </c>
      <c r="C1137" s="248" t="s">
        <v>1125</v>
      </c>
      <c r="D1137" s="249">
        <v>343.7766167356761</v>
      </c>
      <c r="E1137" s="250">
        <v>9</v>
      </c>
      <c r="F1137" s="251">
        <f>(SUM(D1137:D1157)+E1137*D1157)/1000000</f>
        <v>9.5035621979971691E-3</v>
      </c>
      <c r="G1137" s="229"/>
      <c r="H1137" s="229"/>
    </row>
    <row r="1138" spans="1:8" ht="15.6" x14ac:dyDescent="0.3">
      <c r="A1138" s="247" t="s">
        <v>111</v>
      </c>
      <c r="B1138" s="248">
        <v>2031</v>
      </c>
      <c r="C1138" s="248" t="s">
        <v>1126</v>
      </c>
      <c r="D1138" s="249">
        <v>338.74670282052512</v>
      </c>
      <c r="E1138" s="250">
        <v>10</v>
      </c>
      <c r="F1138" s="251">
        <f>(SUM(D1138:D1157)+E1138*D1157)/1000000</f>
        <v>9.4702233140415374E-3</v>
      </c>
      <c r="G1138" s="229"/>
      <c r="H1138" s="229"/>
    </row>
    <row r="1139" spans="1:8" ht="15.6" x14ac:dyDescent="0.3">
      <c r="A1139" s="247" t="s">
        <v>111</v>
      </c>
      <c r="B1139" s="248">
        <v>2032</v>
      </c>
      <c r="C1139" s="248" t="s">
        <v>1127</v>
      </c>
      <c r="D1139" s="249">
        <v>334.34572191895694</v>
      </c>
      <c r="E1139" s="250">
        <v>11</v>
      </c>
      <c r="F1139" s="251">
        <f>(SUM(D1139:D1157)+E1139*D1157)/1000000</f>
        <v>9.4419143440010594E-3</v>
      </c>
      <c r="G1139" s="229"/>
      <c r="H1139" s="229"/>
    </row>
    <row r="1140" spans="1:8" ht="15.6" x14ac:dyDescent="0.3">
      <c r="A1140" s="247" t="s">
        <v>111</v>
      </c>
      <c r="B1140" s="248">
        <v>2033</v>
      </c>
      <c r="C1140" s="248" t="s">
        <v>1128</v>
      </c>
      <c r="D1140" s="249">
        <v>330.50280631403496</v>
      </c>
      <c r="E1140" s="250">
        <v>12</v>
      </c>
      <c r="F1140" s="251">
        <f>(SUM(D1140:D1157)+E1140*D1157)/1000000</f>
        <v>9.4180063548621497E-3</v>
      </c>
      <c r="G1140" s="229"/>
      <c r="H1140" s="229"/>
    </row>
    <row r="1141" spans="1:8" ht="15.6" x14ac:dyDescent="0.3">
      <c r="A1141" s="247" t="s">
        <v>111</v>
      </c>
      <c r="B1141" s="248">
        <v>2034</v>
      </c>
      <c r="C1141" s="248" t="s">
        <v>1129</v>
      </c>
      <c r="D1141" s="249">
        <v>327.15601914990964</v>
      </c>
      <c r="E1141" s="250">
        <v>13</v>
      </c>
      <c r="F1141" s="251">
        <f>(SUM(D1141:D1157)+E1141*D1157)/1000000</f>
        <v>9.3979412813281604E-3</v>
      </c>
      <c r="G1141" s="229"/>
      <c r="H1141" s="229"/>
    </row>
    <row r="1142" spans="1:8" ht="15.6" x14ac:dyDescent="0.3">
      <c r="A1142" s="247" t="s">
        <v>111</v>
      </c>
      <c r="B1142" s="248">
        <v>2035</v>
      </c>
      <c r="C1142" s="248" t="s">
        <v>1130</v>
      </c>
      <c r="D1142" s="249">
        <v>324.30162343967078</v>
      </c>
      <c r="E1142" s="250">
        <v>14</v>
      </c>
      <c r="F1142" s="251">
        <f>(SUM(D1142:D1157)+E1142*D1157)/1000000</f>
        <v>9.3812229949582961E-3</v>
      </c>
      <c r="G1142" s="229"/>
      <c r="H1142" s="229"/>
    </row>
    <row r="1143" spans="1:8" ht="15.6" x14ac:dyDescent="0.3">
      <c r="A1143" s="247" t="s">
        <v>111</v>
      </c>
      <c r="B1143" s="248">
        <v>2036</v>
      </c>
      <c r="C1143" s="248" t="s">
        <v>1131</v>
      </c>
      <c r="D1143" s="249">
        <v>321.83969274963829</v>
      </c>
      <c r="E1143" s="250">
        <v>15</v>
      </c>
      <c r="F1143" s="251">
        <f>(SUM(D1143:D1157)+E1143*D1157)/1000000</f>
        <v>9.3673591042986708E-3</v>
      </c>
      <c r="G1143" s="229"/>
      <c r="H1143" s="229"/>
    </row>
    <row r="1144" spans="1:8" ht="15.6" x14ac:dyDescent="0.3">
      <c r="A1144" s="247" t="s">
        <v>111</v>
      </c>
      <c r="B1144" s="248">
        <v>2037</v>
      </c>
      <c r="C1144" s="248" t="s">
        <v>1132</v>
      </c>
      <c r="D1144" s="249">
        <v>319.76202788863895</v>
      </c>
      <c r="E1144" s="250">
        <v>16</v>
      </c>
      <c r="F1144" s="251">
        <f>(SUM(D1144:D1157)+E1144*D1157)/1000000</f>
        <v>9.355957144329078E-3</v>
      </c>
      <c r="G1144" s="229"/>
      <c r="H1144" s="229"/>
    </row>
    <row r="1145" spans="1:8" ht="15.6" x14ac:dyDescent="0.3">
      <c r="A1145" s="247" t="s">
        <v>111</v>
      </c>
      <c r="B1145" s="248">
        <v>2038</v>
      </c>
      <c r="C1145" s="248" t="s">
        <v>1133</v>
      </c>
      <c r="D1145" s="249">
        <v>318.01842157081171</v>
      </c>
      <c r="E1145" s="250">
        <v>17</v>
      </c>
      <c r="F1145" s="251">
        <f>(SUM(D1145:D1157)+E1145*D1157)/1000000</f>
        <v>9.3466328492204861E-3</v>
      </c>
      <c r="G1145" s="229"/>
      <c r="H1145" s="229"/>
    </row>
    <row r="1146" spans="1:8" ht="15.6" x14ac:dyDescent="0.3">
      <c r="A1146" s="247" t="s">
        <v>111</v>
      </c>
      <c r="B1146" s="248">
        <v>2039</v>
      </c>
      <c r="C1146" s="248" t="s">
        <v>1134</v>
      </c>
      <c r="D1146" s="249">
        <v>316.55391837808133</v>
      </c>
      <c r="E1146" s="250">
        <v>18</v>
      </c>
      <c r="F1146" s="251">
        <f>(SUM(D1146:D1157)+E1146*D1157)/1000000</f>
        <v>9.3390521604297203E-3</v>
      </c>
      <c r="G1146" s="229"/>
      <c r="H1146" s="229"/>
    </row>
    <row r="1147" spans="1:8" ht="15.6" x14ac:dyDescent="0.3">
      <c r="A1147" s="247" t="s">
        <v>111</v>
      </c>
      <c r="B1147" s="248">
        <v>2040</v>
      </c>
      <c r="C1147" s="248" t="s">
        <v>1135</v>
      </c>
      <c r="D1147" s="249">
        <v>315.32808713159022</v>
      </c>
      <c r="E1147" s="250">
        <v>19</v>
      </c>
      <c r="F1147" s="251">
        <f>(SUM(D1147:D1157)+E1147*D1157)/1000000</f>
        <v>9.3329359748316864E-3</v>
      </c>
      <c r="G1147" s="229"/>
      <c r="H1147" s="229"/>
    </row>
    <row r="1148" spans="1:8" ht="15.6" x14ac:dyDescent="0.3">
      <c r="A1148" s="247" t="s">
        <v>111</v>
      </c>
      <c r="B1148" s="248">
        <v>2041</v>
      </c>
      <c r="C1148" s="248" t="s">
        <v>1136</v>
      </c>
      <c r="D1148" s="249">
        <v>314.33671139000484</v>
      </c>
      <c r="E1148" s="250">
        <v>20</v>
      </c>
      <c r="F1148" s="251">
        <f>(SUM(D1148:D1157)+E1148*D1157)/1000000</f>
        <v>9.3280456204801413E-3</v>
      </c>
      <c r="G1148" s="229"/>
      <c r="H1148" s="229"/>
    </row>
    <row r="1149" spans="1:8" ht="15.6" x14ac:dyDescent="0.3">
      <c r="A1149" s="247" t="s">
        <v>111</v>
      </c>
      <c r="B1149" s="248">
        <v>2042</v>
      </c>
      <c r="C1149" s="248" t="s">
        <v>1137</v>
      </c>
      <c r="D1149" s="249">
        <v>313.53704876548221</v>
      </c>
      <c r="E1149" s="250">
        <v>21</v>
      </c>
      <c r="F1149" s="251">
        <f>(SUM(D1149:D1157)+E1149*D1157)/1000000</f>
        <v>9.3241466418701822E-3</v>
      </c>
      <c r="G1149" s="229"/>
      <c r="H1149" s="229"/>
    </row>
    <row r="1150" spans="1:8" ht="15.6" x14ac:dyDescent="0.3">
      <c r="A1150" s="247" t="s">
        <v>111</v>
      </c>
      <c r="B1150" s="248">
        <v>2043</v>
      </c>
      <c r="C1150" s="248" t="s">
        <v>1138</v>
      </c>
      <c r="D1150" s="249">
        <v>312.85542271325534</v>
      </c>
      <c r="E1150" s="250">
        <v>22</v>
      </c>
      <c r="F1150" s="251">
        <f>(SUM(D1150:D1157)+E1150*D1157)/1000000</f>
        <v>9.321047325884747E-3</v>
      </c>
      <c r="G1150" s="229"/>
      <c r="H1150" s="229"/>
    </row>
    <row r="1151" spans="1:8" ht="15.6" x14ac:dyDescent="0.3">
      <c r="A1151" s="247" t="s">
        <v>111</v>
      </c>
      <c r="B1151" s="248">
        <v>2044</v>
      </c>
      <c r="C1151" s="248" t="s">
        <v>1139</v>
      </c>
      <c r="D1151" s="249">
        <v>312.30566657479011</v>
      </c>
      <c r="E1151" s="250">
        <v>23</v>
      </c>
      <c r="F1151" s="251">
        <f>(SUM(D1151:D1157)+E1151*D1157)/1000000</f>
        <v>9.3186296359515381E-3</v>
      </c>
      <c r="G1151" s="229"/>
      <c r="H1151" s="229"/>
    </row>
    <row r="1152" spans="1:8" ht="15.6" x14ac:dyDescent="0.3">
      <c r="A1152" s="247" t="s">
        <v>111</v>
      </c>
      <c r="B1152" s="248">
        <v>2045</v>
      </c>
      <c r="C1152" s="248" t="s">
        <v>1140</v>
      </c>
      <c r="D1152" s="249">
        <v>311.83405045763055</v>
      </c>
      <c r="E1152" s="250">
        <v>24</v>
      </c>
      <c r="F1152" s="251">
        <f>(SUM(D1152:D1157)+E1152*D1157)/1000000</f>
        <v>9.3167617021567926E-3</v>
      </c>
      <c r="G1152" s="229"/>
      <c r="H1152" s="229"/>
    </row>
    <row r="1153" spans="1:8" ht="15.6" x14ac:dyDescent="0.3">
      <c r="A1153" s="247" t="s">
        <v>111</v>
      </c>
      <c r="B1153" s="248">
        <v>2046</v>
      </c>
      <c r="C1153" s="248" t="s">
        <v>1141</v>
      </c>
      <c r="D1153" s="249">
        <v>311.43666510146085</v>
      </c>
      <c r="E1153" s="250">
        <v>25</v>
      </c>
      <c r="F1153" s="251">
        <f>(SUM(D1153:D1157)+E1153*D1157)/1000000</f>
        <v>9.3153653844792079E-3</v>
      </c>
      <c r="G1153" s="229"/>
      <c r="H1153" s="229"/>
    </row>
    <row r="1154" spans="1:8" ht="15.6" x14ac:dyDescent="0.3">
      <c r="A1154" s="247" t="s">
        <v>111</v>
      </c>
      <c r="B1154" s="248">
        <v>2047</v>
      </c>
      <c r="C1154" s="248" t="s">
        <v>1142</v>
      </c>
      <c r="D1154" s="249">
        <v>311.11188218914822</v>
      </c>
      <c r="E1154" s="250">
        <v>26</v>
      </c>
      <c r="F1154" s="251">
        <f>(SUM(D1154:D1157)+E1154*D1157)/1000000</f>
        <v>9.3143664521577931E-3</v>
      </c>
      <c r="G1154" s="229"/>
      <c r="H1154" s="229"/>
    </row>
    <row r="1155" spans="1:8" ht="15.6" x14ac:dyDescent="0.3">
      <c r="A1155" s="247" t="s">
        <v>111</v>
      </c>
      <c r="B1155" s="248">
        <v>2048</v>
      </c>
      <c r="C1155" s="248" t="s">
        <v>1143</v>
      </c>
      <c r="D1155" s="249">
        <v>310.82731670454865</v>
      </c>
      <c r="E1155" s="250">
        <v>27</v>
      </c>
      <c r="F1155" s="251">
        <f>(SUM(D1155:D1157)+E1155*D1157)/1000000</f>
        <v>9.3136923027486926E-3</v>
      </c>
      <c r="G1155" s="229"/>
      <c r="H1155" s="229"/>
    </row>
    <row r="1156" spans="1:8" ht="15.6" x14ac:dyDescent="0.3">
      <c r="A1156" s="247" t="s">
        <v>111</v>
      </c>
      <c r="B1156" s="248">
        <v>2049</v>
      </c>
      <c r="C1156" s="248" t="s">
        <v>1144</v>
      </c>
      <c r="D1156" s="249">
        <v>310.60846820285309</v>
      </c>
      <c r="E1156" s="250">
        <v>28</v>
      </c>
      <c r="F1156" s="251">
        <f>(SUM(D1156:D1157)+E1156*D1157)/1000000</f>
        <v>9.3133027188241884E-3</v>
      </c>
      <c r="G1156" s="229"/>
      <c r="H1156" s="229"/>
    </row>
    <row r="1157" spans="1:8" ht="15.6" x14ac:dyDescent="0.3">
      <c r="A1157" s="247" t="s">
        <v>111</v>
      </c>
      <c r="B1157" s="248">
        <v>2050</v>
      </c>
      <c r="C1157" s="248" t="s">
        <v>1145</v>
      </c>
      <c r="D1157" s="249">
        <v>310.43773278004608</v>
      </c>
      <c r="E1157" s="250">
        <v>29</v>
      </c>
      <c r="F1157" s="251">
        <f>(SUM(D1157:D1157)+E1157*D1157)/1000000</f>
        <v>9.3131319834013834E-3</v>
      </c>
      <c r="G1157" s="229"/>
      <c r="H1157" s="229"/>
    </row>
    <row r="1158" spans="1:8" ht="15.6" x14ac:dyDescent="0.3">
      <c r="A1158" s="247" t="s">
        <v>112</v>
      </c>
      <c r="B1158" s="248">
        <v>2017</v>
      </c>
      <c r="C1158" s="248" t="s">
        <v>1146</v>
      </c>
      <c r="D1158" s="249">
        <v>506.62128800518843</v>
      </c>
      <c r="E1158" s="252">
        <v>0</v>
      </c>
      <c r="F1158" s="251">
        <f>(SUM(D1158:D1187))/1000000</f>
        <v>1.1522339647112008E-2</v>
      </c>
      <c r="G1158" s="229"/>
      <c r="H1158" s="229"/>
    </row>
    <row r="1159" spans="1:8" ht="15.6" x14ac:dyDescent="0.3">
      <c r="A1159" s="247" t="s">
        <v>112</v>
      </c>
      <c r="B1159" s="248">
        <v>2018</v>
      </c>
      <c r="C1159" s="248" t="s">
        <v>1147</v>
      </c>
      <c r="D1159" s="249">
        <v>494.84316054986647</v>
      </c>
      <c r="E1159" s="250">
        <v>0</v>
      </c>
      <c r="F1159" s="251">
        <f>(SUM(D1159:D1188))/1000000</f>
        <v>1.1339221537177657E-2</v>
      </c>
      <c r="G1159" s="229"/>
      <c r="H1159" s="229"/>
    </row>
    <row r="1160" spans="1:8" ht="15.6" x14ac:dyDescent="0.3">
      <c r="A1160" s="247" t="s">
        <v>112</v>
      </c>
      <c r="B1160" s="248">
        <v>2019</v>
      </c>
      <c r="C1160" s="248" t="s">
        <v>1148</v>
      </c>
      <c r="D1160" s="249">
        <v>482.37493692674127</v>
      </c>
      <c r="E1160" s="250">
        <v>0</v>
      </c>
      <c r="F1160" s="251">
        <f>(SUM(D1160:D1189))/1000000</f>
        <v>1.1167025752746574E-2</v>
      </c>
      <c r="G1160" s="229"/>
      <c r="H1160" s="229"/>
    </row>
    <row r="1161" spans="1:8" ht="15.6" x14ac:dyDescent="0.3">
      <c r="A1161" s="247" t="s">
        <v>112</v>
      </c>
      <c r="B1161" s="248">
        <v>2020</v>
      </c>
      <c r="C1161" s="248" t="s">
        <v>1149</v>
      </c>
      <c r="D1161" s="249">
        <v>469.42266911994398</v>
      </c>
      <c r="E1161" s="250">
        <v>0</v>
      </c>
      <c r="F1161" s="251">
        <f>(SUM(D1161:D1190))/1000000</f>
        <v>1.1006552547139141E-2</v>
      </c>
      <c r="G1161" s="229"/>
      <c r="H1161" s="229"/>
    </row>
    <row r="1162" spans="1:8" ht="15.6" x14ac:dyDescent="0.3">
      <c r="A1162" s="247" t="s">
        <v>112</v>
      </c>
      <c r="B1162" s="248">
        <v>2021</v>
      </c>
      <c r="C1162" s="248" t="s">
        <v>1150</v>
      </c>
      <c r="D1162" s="249">
        <v>457.12377232936433</v>
      </c>
      <c r="E1162" s="250">
        <v>0</v>
      </c>
      <c r="F1162" s="251">
        <f>(SUM(D1162:D1191))/1000000</f>
        <v>1.0858383350573483E-2</v>
      </c>
      <c r="G1162" s="229"/>
      <c r="H1162" s="229"/>
    </row>
    <row r="1163" spans="1:8" ht="15.6" x14ac:dyDescent="0.3">
      <c r="A1163" s="247" t="s">
        <v>112</v>
      </c>
      <c r="B1163" s="248">
        <v>2022</v>
      </c>
      <c r="C1163" s="248" t="s">
        <v>1151</v>
      </c>
      <c r="D1163" s="249">
        <v>445.53155720327453</v>
      </c>
      <c r="E1163" s="250">
        <v>1</v>
      </c>
      <c r="F1163" s="251">
        <f>(SUM(D1163:D1191)+E1163*D1191)/1000000</f>
        <v>1.0722513050798403E-2</v>
      </c>
      <c r="G1163" s="229"/>
      <c r="H1163" s="229"/>
    </row>
    <row r="1164" spans="1:8" ht="15.6" x14ac:dyDescent="0.3">
      <c r="A1164" s="247" t="s">
        <v>112</v>
      </c>
      <c r="B1164" s="248">
        <v>2023</v>
      </c>
      <c r="C1164" s="248" t="s">
        <v>1152</v>
      </c>
      <c r="D1164" s="249">
        <v>434.67457507082969</v>
      </c>
      <c r="E1164" s="250">
        <v>2</v>
      </c>
      <c r="F1164" s="251">
        <f>(SUM(D1164:D1191)+E1164*D1191)/1000000</f>
        <v>1.0598234966149412E-2</v>
      </c>
      <c r="G1164" s="229"/>
      <c r="H1164" s="229"/>
    </row>
    <row r="1165" spans="1:8" ht="15.6" x14ac:dyDescent="0.3">
      <c r="A1165" s="247" t="s">
        <v>112</v>
      </c>
      <c r="B1165" s="248">
        <v>2024</v>
      </c>
      <c r="C1165" s="248" t="s">
        <v>1153</v>
      </c>
      <c r="D1165" s="249">
        <v>424.57159749330111</v>
      </c>
      <c r="E1165" s="250">
        <v>3</v>
      </c>
      <c r="F1165" s="251">
        <f>(SUM(D1165:D1191)+E1165*D1191)/1000000</f>
        <v>1.0484813863632867E-2</v>
      </c>
      <c r="G1165" s="229"/>
      <c r="H1165" s="229"/>
    </row>
    <row r="1166" spans="1:8" ht="15.6" x14ac:dyDescent="0.3">
      <c r="A1166" s="247" t="s">
        <v>112</v>
      </c>
      <c r="B1166" s="248">
        <v>2025</v>
      </c>
      <c r="C1166" s="248" t="s">
        <v>1154</v>
      </c>
      <c r="D1166" s="249">
        <v>415.25122674016166</v>
      </c>
      <c r="E1166" s="250">
        <v>4</v>
      </c>
      <c r="F1166" s="251">
        <f>(SUM(D1166:D1191)+E1166*D1191)/1000000</f>
        <v>1.0381495738693852E-2</v>
      </c>
      <c r="G1166" s="229"/>
      <c r="H1166" s="229"/>
    </row>
    <row r="1167" spans="1:8" ht="15.6" x14ac:dyDescent="0.3">
      <c r="A1167" s="247" t="s">
        <v>112</v>
      </c>
      <c r="B1167" s="248">
        <v>2026</v>
      </c>
      <c r="C1167" s="248" t="s">
        <v>1155</v>
      </c>
      <c r="D1167" s="249">
        <v>405.90009345361057</v>
      </c>
      <c r="E1167" s="250">
        <v>5</v>
      </c>
      <c r="F1167" s="251">
        <f>(SUM(D1167:D1191)+E1167*D1191)/1000000</f>
        <v>1.0287497984507973E-2</v>
      </c>
      <c r="G1167" s="229"/>
      <c r="H1167" s="229"/>
    </row>
    <row r="1168" spans="1:8" ht="15.6" x14ac:dyDescent="0.3">
      <c r="A1168" s="247" t="s">
        <v>112</v>
      </c>
      <c r="B1168" s="248">
        <v>2027</v>
      </c>
      <c r="C1168" s="248" t="s">
        <v>1156</v>
      </c>
      <c r="D1168" s="249">
        <v>396.98642249090113</v>
      </c>
      <c r="E1168" s="250">
        <v>6</v>
      </c>
      <c r="F1168" s="251">
        <f>(SUM(D1168:D1191)+E1168*D1191)/1000000</f>
        <v>1.0202851363608646E-2</v>
      </c>
      <c r="G1168" s="229"/>
      <c r="H1168" s="229"/>
    </row>
    <row r="1169" spans="1:8" ht="15.6" x14ac:dyDescent="0.3">
      <c r="A1169" s="247" t="s">
        <v>112</v>
      </c>
      <c r="B1169" s="248">
        <v>2028</v>
      </c>
      <c r="C1169" s="248" t="s">
        <v>1157</v>
      </c>
      <c r="D1169" s="249">
        <v>388.7511544681135</v>
      </c>
      <c r="E1169" s="250">
        <v>7</v>
      </c>
      <c r="F1169" s="251">
        <f>(SUM(D1169:D1191)+E1169*D1191)/1000000</f>
        <v>1.0127118413672028E-2</v>
      </c>
      <c r="G1169" s="229"/>
      <c r="H1169" s="229"/>
    </row>
    <row r="1170" spans="1:8" ht="15.6" x14ac:dyDescent="0.3">
      <c r="A1170" s="247" t="s">
        <v>112</v>
      </c>
      <c r="B1170" s="248">
        <v>2029</v>
      </c>
      <c r="C1170" s="248" t="s">
        <v>1158</v>
      </c>
      <c r="D1170" s="249">
        <v>381.12393360573213</v>
      </c>
      <c r="E1170" s="250">
        <v>8</v>
      </c>
      <c r="F1170" s="251">
        <f>(SUM(D1170:D1191)+E1170*D1191)/1000000</f>
        <v>1.0059620731758197E-2</v>
      </c>
      <c r="G1170" s="229"/>
      <c r="H1170" s="229"/>
    </row>
    <row r="1171" spans="1:8" ht="15.6" x14ac:dyDescent="0.3">
      <c r="A1171" s="247" t="s">
        <v>112</v>
      </c>
      <c r="B1171" s="248">
        <v>2030</v>
      </c>
      <c r="C1171" s="248" t="s">
        <v>1159</v>
      </c>
      <c r="D1171" s="249">
        <v>374.17212236711526</v>
      </c>
      <c r="E1171" s="250">
        <v>9</v>
      </c>
      <c r="F1171" s="251">
        <f>(SUM(D1171:D1191)+E1171*D1191)/1000000</f>
        <v>9.9997502707067504E-3</v>
      </c>
      <c r="G1171" s="229"/>
      <c r="H1171" s="229"/>
    </row>
    <row r="1172" spans="1:8" ht="15.6" x14ac:dyDescent="0.3">
      <c r="A1172" s="247" t="s">
        <v>112</v>
      </c>
      <c r="B1172" s="248">
        <v>2031</v>
      </c>
      <c r="C1172" s="248" t="s">
        <v>1160</v>
      </c>
      <c r="D1172" s="249">
        <v>367.78433804010899</v>
      </c>
      <c r="E1172" s="250">
        <v>10</v>
      </c>
      <c r="F1172" s="251">
        <f>(SUM(D1172:D1191)+E1172*D1191)/1000000</f>
        <v>9.9468316208939176E-3</v>
      </c>
      <c r="G1172" s="229"/>
      <c r="H1172" s="229"/>
    </row>
    <row r="1173" spans="1:8" ht="15.6" x14ac:dyDescent="0.3">
      <c r="A1173" s="247" t="s">
        <v>112</v>
      </c>
      <c r="B1173" s="248">
        <v>2032</v>
      </c>
      <c r="C1173" s="248" t="s">
        <v>1161</v>
      </c>
      <c r="D1173" s="249">
        <v>362.03757157424235</v>
      </c>
      <c r="E1173" s="250">
        <v>11</v>
      </c>
      <c r="F1173" s="251">
        <f>(SUM(D1173:D1191)+E1173*D1191)/1000000</f>
        <v>9.9003007554080927E-3</v>
      </c>
      <c r="G1173" s="229"/>
      <c r="H1173" s="229"/>
    </row>
    <row r="1174" spans="1:8" ht="15.6" x14ac:dyDescent="0.3">
      <c r="A1174" s="247" t="s">
        <v>112</v>
      </c>
      <c r="B1174" s="248">
        <v>2033</v>
      </c>
      <c r="C1174" s="248" t="s">
        <v>1162</v>
      </c>
      <c r="D1174" s="249">
        <v>356.83957310015978</v>
      </c>
      <c r="E1174" s="250">
        <v>12</v>
      </c>
      <c r="F1174" s="251">
        <f>(SUM(D1174:D1191)+E1174*D1191)/1000000</f>
        <v>9.8595166563881318E-3</v>
      </c>
      <c r="G1174" s="229"/>
      <c r="H1174" s="229"/>
    </row>
    <row r="1175" spans="1:8" ht="15.6" x14ac:dyDescent="0.3">
      <c r="A1175" s="247" t="s">
        <v>112</v>
      </c>
      <c r="B1175" s="248">
        <v>2034</v>
      </c>
      <c r="C1175" s="248" t="s">
        <v>1163</v>
      </c>
      <c r="D1175" s="249">
        <v>352.13189021385097</v>
      </c>
      <c r="E1175" s="250">
        <v>13</v>
      </c>
      <c r="F1175" s="251">
        <f>(SUM(D1175:D1191)+E1175*D1191)/1000000</f>
        <v>9.8239305558422557E-3</v>
      </c>
      <c r="G1175" s="229"/>
      <c r="H1175" s="229"/>
    </row>
    <row r="1176" spans="1:8" ht="15.6" x14ac:dyDescent="0.3">
      <c r="A1176" s="247" t="s">
        <v>112</v>
      </c>
      <c r="B1176" s="248">
        <v>2035</v>
      </c>
      <c r="C1176" s="248" t="s">
        <v>1164</v>
      </c>
      <c r="D1176" s="249">
        <v>347.97069145835417</v>
      </c>
      <c r="E1176" s="250">
        <v>14</v>
      </c>
      <c r="F1176" s="251">
        <f>(SUM(D1176:D1191)+E1176*D1191)/1000000</f>
        <v>9.793052138182691E-3</v>
      </c>
      <c r="G1176" s="229"/>
      <c r="H1176" s="229"/>
    </row>
    <row r="1177" spans="1:8" ht="15.6" x14ac:dyDescent="0.3">
      <c r="A1177" s="247" t="s">
        <v>112</v>
      </c>
      <c r="B1177" s="248">
        <v>2036</v>
      </c>
      <c r="C1177" s="248" t="s">
        <v>1165</v>
      </c>
      <c r="D1177" s="249">
        <v>344.24331553496131</v>
      </c>
      <c r="E1177" s="250">
        <v>15</v>
      </c>
      <c r="F1177" s="251">
        <f>(SUM(D1177:D1191)+E1177*D1191)/1000000</f>
        <v>9.76633491927862E-3</v>
      </c>
      <c r="G1177" s="229"/>
      <c r="H1177" s="229"/>
    </row>
    <row r="1178" spans="1:8" ht="15.6" x14ac:dyDescent="0.3">
      <c r="A1178" s="247" t="s">
        <v>112</v>
      </c>
      <c r="B1178" s="248">
        <v>2037</v>
      </c>
      <c r="C1178" s="248" t="s">
        <v>1166</v>
      </c>
      <c r="D1178" s="249">
        <v>340.96289901087789</v>
      </c>
      <c r="E1178" s="250">
        <v>16</v>
      </c>
      <c r="F1178" s="251">
        <f>(SUM(D1178:D1191)+E1178*D1191)/1000000</f>
        <v>9.7433450762979424E-3</v>
      </c>
      <c r="G1178" s="229"/>
      <c r="H1178" s="229"/>
    </row>
    <row r="1179" spans="1:8" ht="15.6" x14ac:dyDescent="0.3">
      <c r="A1179" s="247" t="s">
        <v>112</v>
      </c>
      <c r="B1179" s="248">
        <v>2038</v>
      </c>
      <c r="C1179" s="248" t="s">
        <v>1167</v>
      </c>
      <c r="D1179" s="249">
        <v>338.08571484187178</v>
      </c>
      <c r="E1179" s="250">
        <v>17</v>
      </c>
      <c r="F1179" s="251">
        <f>(SUM(D1179:D1191)+E1179*D1191)/1000000</f>
        <v>9.7236356498413504E-3</v>
      </c>
      <c r="G1179" s="229"/>
      <c r="H1179" s="229"/>
    </row>
    <row r="1180" spans="1:8" ht="15.6" x14ac:dyDescent="0.3">
      <c r="A1180" s="247" t="s">
        <v>112</v>
      </c>
      <c r="B1180" s="248">
        <v>2039</v>
      </c>
      <c r="C1180" s="248" t="s">
        <v>1168</v>
      </c>
      <c r="D1180" s="249">
        <v>335.5360845173131</v>
      </c>
      <c r="E1180" s="250">
        <v>18</v>
      </c>
      <c r="F1180" s="251">
        <f>(SUM(D1180:D1191)+E1180*D1191)/1000000</f>
        <v>9.7068034075537615E-3</v>
      </c>
      <c r="G1180" s="229"/>
      <c r="H1180" s="229"/>
    </row>
    <row r="1181" spans="1:8" ht="15.6" x14ac:dyDescent="0.3">
      <c r="A1181" s="247" t="s">
        <v>112</v>
      </c>
      <c r="B1181" s="248">
        <v>2040</v>
      </c>
      <c r="C1181" s="248" t="s">
        <v>1169</v>
      </c>
      <c r="D1181" s="249">
        <v>333.30883822498862</v>
      </c>
      <c r="E1181" s="250">
        <v>19</v>
      </c>
      <c r="F1181" s="251">
        <f>(SUM(D1181:D1191)+E1181*D1191)/1000000</f>
        <v>9.6925207955907318E-3</v>
      </c>
      <c r="G1181" s="229"/>
      <c r="H1181" s="229"/>
    </row>
    <row r="1182" spans="1:8" ht="15.6" x14ac:dyDescent="0.3">
      <c r="A1182" s="247" t="s">
        <v>112</v>
      </c>
      <c r="B1182" s="248">
        <v>2041</v>
      </c>
      <c r="C1182" s="248" t="s">
        <v>1170</v>
      </c>
      <c r="D1182" s="249">
        <v>331.38831840506793</v>
      </c>
      <c r="E1182" s="250">
        <v>20</v>
      </c>
      <c r="F1182" s="251">
        <f>(SUM(D1182:D1191)+E1182*D1191)/1000000</f>
        <v>9.6804654299200259E-3</v>
      </c>
      <c r="G1182" s="229"/>
      <c r="H1182" s="229"/>
    </row>
    <row r="1183" spans="1:8" ht="15.6" x14ac:dyDescent="0.3">
      <c r="A1183" s="247" t="s">
        <v>112</v>
      </c>
      <c r="B1183" s="248">
        <v>2042</v>
      </c>
      <c r="C1183" s="248" t="s">
        <v>1171</v>
      </c>
      <c r="D1183" s="249">
        <v>329.68816998652505</v>
      </c>
      <c r="E1183" s="250">
        <v>21</v>
      </c>
      <c r="F1183" s="251">
        <f>(SUM(D1183:D1191)+E1183*D1191)/1000000</f>
        <v>9.6703305840692422E-3</v>
      </c>
      <c r="G1183" s="229"/>
      <c r="H1183" s="229"/>
    </row>
    <row r="1184" spans="1:8" ht="15.6" x14ac:dyDescent="0.3">
      <c r="A1184" s="247" t="s">
        <v>112</v>
      </c>
      <c r="B1184" s="248">
        <v>2043</v>
      </c>
      <c r="C1184" s="248" t="s">
        <v>1172</v>
      </c>
      <c r="D1184" s="249">
        <v>328.17425173219175</v>
      </c>
      <c r="E1184" s="250">
        <v>22</v>
      </c>
      <c r="F1184" s="251">
        <f>(SUM(D1184:D1191)+E1184*D1191)/1000000</f>
        <v>9.6618958866370036E-3</v>
      </c>
      <c r="G1184" s="229"/>
      <c r="H1184" s="229"/>
    </row>
    <row r="1185" spans="1:8" ht="15.6" x14ac:dyDescent="0.3">
      <c r="A1185" s="247" t="s">
        <v>112</v>
      </c>
      <c r="B1185" s="248">
        <v>2044</v>
      </c>
      <c r="C1185" s="248" t="s">
        <v>1173</v>
      </c>
      <c r="D1185" s="249">
        <v>326.8074742136601</v>
      </c>
      <c r="E1185" s="250">
        <v>23</v>
      </c>
      <c r="F1185" s="251">
        <f>(SUM(D1185:D1191)+E1185*D1191)/1000000</f>
        <v>9.6549751074590951E-3</v>
      </c>
      <c r="G1185" s="229"/>
      <c r="H1185" s="229"/>
    </row>
    <row r="1186" spans="1:8" ht="15.6" x14ac:dyDescent="0.3">
      <c r="A1186" s="247" t="s">
        <v>112</v>
      </c>
      <c r="B1186" s="248">
        <v>2045</v>
      </c>
      <c r="C1186" s="248" t="s">
        <v>1174</v>
      </c>
      <c r="D1186" s="249">
        <v>325.56483601855854</v>
      </c>
      <c r="E1186" s="250">
        <v>24</v>
      </c>
      <c r="F1186" s="251">
        <f>(SUM(D1186:D1191)+E1186*D1191)/1000000</f>
        <v>9.649421105799718E-3</v>
      </c>
      <c r="G1186" s="229"/>
      <c r="H1186" s="229"/>
    </row>
    <row r="1187" spans="1:8" ht="15.6" x14ac:dyDescent="0.3">
      <c r="A1187" s="247" t="s">
        <v>112</v>
      </c>
      <c r="B1187" s="248">
        <v>2046</v>
      </c>
      <c r="C1187" s="248" t="s">
        <v>1175</v>
      </c>
      <c r="D1187" s="249">
        <v>324.46717041513142</v>
      </c>
      <c r="E1187" s="250">
        <v>25</v>
      </c>
      <c r="F1187" s="251">
        <f>(SUM(D1187:D1191)+E1187*D1191)/1000000</f>
        <v>9.6451097423354438E-3</v>
      </c>
      <c r="G1187" s="229"/>
      <c r="H1187" s="229"/>
    </row>
    <row r="1188" spans="1:8" ht="15.6" x14ac:dyDescent="0.3">
      <c r="A1188" s="247" t="s">
        <v>112</v>
      </c>
      <c r="B1188" s="248">
        <v>2047</v>
      </c>
      <c r="C1188" s="248" t="s">
        <v>1176</v>
      </c>
      <c r="D1188" s="249">
        <v>323.50317807083883</v>
      </c>
      <c r="E1188" s="250">
        <v>26</v>
      </c>
      <c r="F1188" s="251">
        <f>(SUM(D1188:D1191)+E1188*D1191)/1000000</f>
        <v>9.6418960444745946E-3</v>
      </c>
      <c r="G1188" s="229"/>
      <c r="H1188" s="229"/>
    </row>
    <row r="1189" spans="1:8" ht="15.6" x14ac:dyDescent="0.3">
      <c r="A1189" s="247" t="s">
        <v>112</v>
      </c>
      <c r="B1189" s="248">
        <v>2048</v>
      </c>
      <c r="C1189" s="248" t="s">
        <v>1177</v>
      </c>
      <c r="D1189" s="249">
        <v>322.64737611878286</v>
      </c>
      <c r="E1189" s="250">
        <v>27</v>
      </c>
      <c r="F1189" s="251">
        <f>(SUM(D1189:D1191)+E1189*D1191)/1000000</f>
        <v>9.6396463389580422E-3</v>
      </c>
      <c r="G1189" s="229"/>
      <c r="H1189" s="229"/>
    </row>
    <row r="1190" spans="1:8" ht="15.6" x14ac:dyDescent="0.3">
      <c r="A1190" s="247" t="s">
        <v>112</v>
      </c>
      <c r="B1190" s="248">
        <v>2049</v>
      </c>
      <c r="C1190" s="248" t="s">
        <v>1178</v>
      </c>
      <c r="D1190" s="249">
        <v>321.90173131930857</v>
      </c>
      <c r="E1190" s="250">
        <v>28</v>
      </c>
      <c r="F1190" s="251">
        <f>(SUM(D1190:D1191)+E1190*D1191)/1000000</f>
        <v>9.6382524353935423E-3</v>
      </c>
      <c r="G1190" s="229"/>
      <c r="H1190" s="229"/>
    </row>
    <row r="1191" spans="1:8" ht="15.6" x14ac:dyDescent="0.3">
      <c r="A1191" s="247" t="s">
        <v>112</v>
      </c>
      <c r="B1191" s="248">
        <v>2050</v>
      </c>
      <c r="C1191" s="248" t="s">
        <v>1179</v>
      </c>
      <c r="D1191" s="249">
        <v>321.25347255428392</v>
      </c>
      <c r="E1191" s="250">
        <v>29</v>
      </c>
      <c r="F1191" s="251">
        <f>(SUM(D1191:D1191)+E1191*D1191)/1000000</f>
        <v>9.6376041766285184E-3</v>
      </c>
      <c r="G1191" s="229"/>
      <c r="H1191" s="229"/>
    </row>
    <row r="1192" spans="1:8" ht="15.6" x14ac:dyDescent="0.3">
      <c r="A1192" s="247" t="s">
        <v>2171</v>
      </c>
      <c r="B1192" s="248">
        <v>2017</v>
      </c>
      <c r="C1192" s="248" t="s">
        <v>2684</v>
      </c>
      <c r="D1192" s="249">
        <v>514.34425439844313</v>
      </c>
      <c r="E1192" s="252">
        <v>0</v>
      </c>
      <c r="F1192" s="251">
        <f>(SUM(D1192:D1221))/1000000</f>
        <v>1.1726597933355003E-2</v>
      </c>
      <c r="G1192" s="229"/>
      <c r="H1192" s="229"/>
    </row>
    <row r="1193" spans="1:8" ht="15.6" x14ac:dyDescent="0.3">
      <c r="A1193" s="247" t="s">
        <v>2171</v>
      </c>
      <c r="B1193" s="248">
        <v>2018</v>
      </c>
      <c r="C1193" s="248" t="s">
        <v>2685</v>
      </c>
      <c r="D1193" s="249">
        <v>501.24437407945811</v>
      </c>
      <c r="E1193" s="250">
        <v>0</v>
      </c>
      <c r="F1193" s="251">
        <f>(SUM(D1193:D1222))/1000000</f>
        <v>1.1548640078689431E-2</v>
      </c>
      <c r="G1193" s="229"/>
      <c r="H1193" s="229"/>
    </row>
    <row r="1194" spans="1:8" ht="15.6" x14ac:dyDescent="0.3">
      <c r="A1194" s="247" t="s">
        <v>2171</v>
      </c>
      <c r="B1194" s="248">
        <v>2019</v>
      </c>
      <c r="C1194" s="248" t="s">
        <v>2686</v>
      </c>
      <c r="D1194" s="249">
        <v>487.70660288771995</v>
      </c>
      <c r="E1194" s="250">
        <v>0</v>
      </c>
      <c r="F1194" s="251">
        <f>(SUM(D1194:D1223))/1000000</f>
        <v>1.1383245777033181E-2</v>
      </c>
      <c r="G1194" s="229"/>
      <c r="H1194" s="229"/>
    </row>
    <row r="1195" spans="1:8" ht="15.6" x14ac:dyDescent="0.3">
      <c r="A1195" s="247" t="s">
        <v>2171</v>
      </c>
      <c r="B1195" s="248">
        <v>2020</v>
      </c>
      <c r="C1195" s="248" t="s">
        <v>2687</v>
      </c>
      <c r="D1195" s="249">
        <v>473.92096653716919</v>
      </c>
      <c r="E1195" s="250">
        <v>0</v>
      </c>
      <c r="F1195" s="251">
        <f>(SUM(D1195:D1224))/1000000</f>
        <v>1.123095103157991E-2</v>
      </c>
      <c r="G1195" s="229"/>
      <c r="H1195" s="229"/>
    </row>
    <row r="1196" spans="1:8" ht="15.6" x14ac:dyDescent="0.3">
      <c r="A1196" s="247" t="s">
        <v>2171</v>
      </c>
      <c r="B1196" s="248">
        <v>2021</v>
      </c>
      <c r="C1196" s="248" t="s">
        <v>2688</v>
      </c>
      <c r="D1196" s="249">
        <v>461.07880046948725</v>
      </c>
      <c r="E1196" s="250">
        <v>0</v>
      </c>
      <c r="F1196" s="251">
        <f>(SUM(D1196:D1225))/1000000</f>
        <v>1.109209188083368E-2</v>
      </c>
      <c r="G1196" s="229"/>
      <c r="H1196" s="229"/>
    </row>
    <row r="1197" spans="1:8" ht="15.6" x14ac:dyDescent="0.3">
      <c r="A1197" s="247" t="s">
        <v>2171</v>
      </c>
      <c r="B1197" s="248">
        <v>2022</v>
      </c>
      <c r="C1197" s="248" t="s">
        <v>2689</v>
      </c>
      <c r="D1197" s="249">
        <v>449.15468085484338</v>
      </c>
      <c r="E1197" s="250">
        <v>1</v>
      </c>
      <c r="F1197" s="251">
        <f>(SUM(D1197:D1225)+E1197*D1225)/1000000</f>
        <v>1.0966074896155134E-2</v>
      </c>
      <c r="G1197" s="229"/>
      <c r="H1197" s="229"/>
    </row>
    <row r="1198" spans="1:8" ht="15.6" x14ac:dyDescent="0.3">
      <c r="A1198" s="247" t="s">
        <v>2171</v>
      </c>
      <c r="B1198" s="248">
        <v>2023</v>
      </c>
      <c r="C1198" s="248" t="s">
        <v>2690</v>
      </c>
      <c r="D1198" s="249">
        <v>438.04638561239636</v>
      </c>
      <c r="E1198" s="250">
        <v>2</v>
      </c>
      <c r="F1198" s="251">
        <f>(SUM(D1198:D1225)+E1198*D1225)/1000000</f>
        <v>1.0851982031091228E-2</v>
      </c>
      <c r="G1198" s="229"/>
      <c r="H1198" s="229"/>
    </row>
    <row r="1199" spans="1:8" ht="15.6" x14ac:dyDescent="0.3">
      <c r="A1199" s="247" t="s">
        <v>2171</v>
      </c>
      <c r="B1199" s="248">
        <v>2024</v>
      </c>
      <c r="C1199" s="248" t="s">
        <v>2691</v>
      </c>
      <c r="D1199" s="249">
        <v>427.79409590856119</v>
      </c>
      <c r="E1199" s="250">
        <v>3</v>
      </c>
      <c r="F1199" s="251">
        <f>(SUM(D1199:D1225)+E1199*D1225)/1000000</f>
        <v>1.074899746126977E-2</v>
      </c>
      <c r="G1199" s="229"/>
      <c r="H1199" s="229"/>
    </row>
    <row r="1200" spans="1:8" ht="15.6" x14ac:dyDescent="0.3">
      <c r="A1200" s="247" t="s">
        <v>2171</v>
      </c>
      <c r="B1200" s="248">
        <v>2025</v>
      </c>
      <c r="C1200" s="248" t="s">
        <v>2692</v>
      </c>
      <c r="D1200" s="249">
        <v>418.38246860918122</v>
      </c>
      <c r="E1200" s="250">
        <v>4</v>
      </c>
      <c r="F1200" s="251">
        <f>(SUM(D1200:D1225)+E1200*D1225)/1000000</f>
        <v>1.065626518115215E-2</v>
      </c>
      <c r="G1200" s="229"/>
      <c r="H1200" s="229"/>
    </row>
    <row r="1201" spans="1:8" ht="15.6" x14ac:dyDescent="0.3">
      <c r="A1201" s="247" t="s">
        <v>2171</v>
      </c>
      <c r="B1201" s="248">
        <v>2026</v>
      </c>
      <c r="C1201" s="248" t="s">
        <v>2693</v>
      </c>
      <c r="D1201" s="249">
        <v>408.4861053540115</v>
      </c>
      <c r="E1201" s="250">
        <v>5</v>
      </c>
      <c r="F1201" s="251">
        <f>(SUM(D1201:D1225)+E1201*D1225)/1000000</f>
        <v>1.0572944528333905E-2</v>
      </c>
      <c r="G1201" s="229"/>
      <c r="H1201" s="229"/>
    </row>
    <row r="1202" spans="1:8" ht="15.6" x14ac:dyDescent="0.3">
      <c r="A1202" s="247" t="s">
        <v>2171</v>
      </c>
      <c r="B1202" s="248">
        <v>2027</v>
      </c>
      <c r="C1202" s="248" t="s">
        <v>2694</v>
      </c>
      <c r="D1202" s="249">
        <v>399.8274544360707</v>
      </c>
      <c r="E1202" s="250">
        <v>6</v>
      </c>
      <c r="F1202" s="251">
        <f>(SUM(D1202:D1225)+E1202*D1225)/1000000</f>
        <v>1.0499520238770833E-2</v>
      </c>
      <c r="G1202" s="229"/>
      <c r="H1202" s="229"/>
    </row>
    <row r="1203" spans="1:8" ht="15.6" x14ac:dyDescent="0.3">
      <c r="A1203" s="247" t="s">
        <v>2171</v>
      </c>
      <c r="B1203" s="248">
        <v>2028</v>
      </c>
      <c r="C1203" s="248" t="s">
        <v>2695</v>
      </c>
      <c r="D1203" s="249">
        <v>391.96659341707823</v>
      </c>
      <c r="E1203" s="250">
        <v>7</v>
      </c>
      <c r="F1203" s="251">
        <f>(SUM(D1203:D1225)+E1203*D1225)/1000000</f>
        <v>1.0434754600125702E-2</v>
      </c>
      <c r="G1203" s="229"/>
      <c r="H1203" s="229"/>
    </row>
    <row r="1204" spans="1:8" ht="15.6" x14ac:dyDescent="0.3">
      <c r="A1204" s="247" t="s">
        <v>2171</v>
      </c>
      <c r="B1204" s="248">
        <v>2029</v>
      </c>
      <c r="C1204" s="248" t="s">
        <v>2696</v>
      </c>
      <c r="D1204" s="249">
        <v>384.81094692616335</v>
      </c>
      <c r="E1204" s="250">
        <v>8</v>
      </c>
      <c r="F1204" s="251">
        <f>(SUM(D1204:D1225)+E1204*D1225)/1000000</f>
        <v>1.0377849822499563E-2</v>
      </c>
      <c r="G1204" s="229"/>
      <c r="H1204" s="229"/>
    </row>
    <row r="1205" spans="1:8" ht="15.6" x14ac:dyDescent="0.3">
      <c r="A1205" s="247" t="s">
        <v>2171</v>
      </c>
      <c r="B1205" s="248">
        <v>2030</v>
      </c>
      <c r="C1205" s="248" t="s">
        <v>2697</v>
      </c>
      <c r="D1205" s="249">
        <v>378.43853846200187</v>
      </c>
      <c r="E1205" s="250">
        <v>9</v>
      </c>
      <c r="F1205" s="251">
        <f>(SUM(D1205:D1225)+E1205*D1225)/1000000</f>
        <v>1.0328100691364339E-2</v>
      </c>
      <c r="G1205" s="229"/>
      <c r="H1205" s="229"/>
    </row>
    <row r="1206" spans="1:8" ht="15.6" x14ac:dyDescent="0.3">
      <c r="A1206" s="247" t="s">
        <v>2171</v>
      </c>
      <c r="B1206" s="248">
        <v>2031</v>
      </c>
      <c r="C1206" s="248" t="s">
        <v>2698</v>
      </c>
      <c r="D1206" s="249">
        <v>372.70228921531344</v>
      </c>
      <c r="E1206" s="250">
        <v>10</v>
      </c>
      <c r="F1206" s="251">
        <f>(SUM(D1206:D1225)+E1206*D1225)/1000000</f>
        <v>1.0284723968693277E-2</v>
      </c>
      <c r="G1206" s="229"/>
      <c r="H1206" s="229"/>
    </row>
    <row r="1207" spans="1:8" ht="15.6" x14ac:dyDescent="0.3">
      <c r="A1207" s="247" t="s">
        <v>2171</v>
      </c>
      <c r="B1207" s="248">
        <v>2032</v>
      </c>
      <c r="C1207" s="248" t="s">
        <v>2699</v>
      </c>
      <c r="D1207" s="249">
        <v>367.60342997545467</v>
      </c>
      <c r="E1207" s="250">
        <v>11</v>
      </c>
      <c r="F1207" s="251">
        <f>(SUM(D1207:D1225)+E1207*D1225)/1000000</f>
        <v>1.0247083495268899E-2</v>
      </c>
      <c r="G1207" s="229"/>
      <c r="H1207" s="229"/>
    </row>
    <row r="1208" spans="1:8" ht="15.6" x14ac:dyDescent="0.3">
      <c r="A1208" s="247" t="s">
        <v>2171</v>
      </c>
      <c r="B1208" s="248">
        <v>2033</v>
      </c>
      <c r="C1208" s="248" t="s">
        <v>2700</v>
      </c>
      <c r="D1208" s="249">
        <v>363.06512536351664</v>
      </c>
      <c r="E1208" s="250">
        <v>12</v>
      </c>
      <c r="F1208" s="251">
        <f>(SUM(D1208:D1225)+E1208*D1225)/1000000</f>
        <v>1.0214541881084387E-2</v>
      </c>
      <c r="G1208" s="229"/>
      <c r="H1208" s="229"/>
    </row>
    <row r="1209" spans="1:8" ht="15.6" x14ac:dyDescent="0.3">
      <c r="A1209" s="247" t="s">
        <v>2171</v>
      </c>
      <c r="B1209" s="248">
        <v>2034</v>
      </c>
      <c r="C1209" s="248" t="s">
        <v>2701</v>
      </c>
      <c r="D1209" s="249">
        <v>359.03518088437494</v>
      </c>
      <c r="E1209" s="250">
        <v>13</v>
      </c>
      <c r="F1209" s="251">
        <f>(SUM(D1209:D1225)+E1209*D1225)/1000000</f>
        <v>1.018653857151181E-2</v>
      </c>
      <c r="G1209" s="229"/>
      <c r="H1209" s="229"/>
    </row>
    <row r="1210" spans="1:8" ht="15.6" x14ac:dyDescent="0.3">
      <c r="A1210" s="247" t="s">
        <v>2171</v>
      </c>
      <c r="B1210" s="248">
        <v>2035</v>
      </c>
      <c r="C1210" s="248" t="s">
        <v>2702</v>
      </c>
      <c r="D1210" s="249">
        <v>355.50530709037474</v>
      </c>
      <c r="E1210" s="250">
        <v>14</v>
      </c>
      <c r="F1210" s="251">
        <f>(SUM(D1210:D1225)+E1210*D1225)/1000000</f>
        <v>1.0162565206418372E-2</v>
      </c>
      <c r="G1210" s="229"/>
      <c r="H1210" s="229"/>
    </row>
    <row r="1211" spans="1:8" ht="15.6" x14ac:dyDescent="0.3">
      <c r="A1211" s="247" t="s">
        <v>2171</v>
      </c>
      <c r="B1211" s="248">
        <v>2036</v>
      </c>
      <c r="C1211" s="248" t="s">
        <v>2703</v>
      </c>
      <c r="D1211" s="249">
        <v>352.37141270229586</v>
      </c>
      <c r="E1211" s="250">
        <v>15</v>
      </c>
      <c r="F1211" s="251">
        <f>(SUM(D1211:D1225)+E1211*D1225)/1000000</f>
        <v>1.0142121715118937E-2</v>
      </c>
      <c r="G1211" s="229"/>
      <c r="H1211" s="229"/>
    </row>
    <row r="1212" spans="1:8" ht="15.6" x14ac:dyDescent="0.3">
      <c r="A1212" s="247" t="s">
        <v>2171</v>
      </c>
      <c r="B1212" s="248">
        <v>2037</v>
      </c>
      <c r="C1212" s="248" t="s">
        <v>2704</v>
      </c>
      <c r="D1212" s="249">
        <v>349.65300868057466</v>
      </c>
      <c r="E1212" s="250">
        <v>16</v>
      </c>
      <c r="F1212" s="251">
        <f>(SUM(D1212:D1225)+E1212*D1225)/1000000</f>
        <v>1.012481211820758E-2</v>
      </c>
      <c r="G1212" s="229"/>
      <c r="H1212" s="229"/>
    </row>
    <row r="1213" spans="1:8" ht="15.6" x14ac:dyDescent="0.3">
      <c r="A1213" s="247" t="s">
        <v>2171</v>
      </c>
      <c r="B1213" s="248">
        <v>2038</v>
      </c>
      <c r="C1213" s="248" t="s">
        <v>2705</v>
      </c>
      <c r="D1213" s="249">
        <v>347.29350250214173</v>
      </c>
      <c r="E1213" s="250">
        <v>17</v>
      </c>
      <c r="F1213" s="251">
        <f>(SUM(D1213:D1225)+E1213*D1225)/1000000</f>
        <v>1.0110220925317943E-2</v>
      </c>
      <c r="G1213" s="229"/>
      <c r="H1213" s="229"/>
    </row>
    <row r="1214" spans="1:8" ht="15.6" x14ac:dyDescent="0.3">
      <c r="A1214" s="247" t="s">
        <v>2171</v>
      </c>
      <c r="B1214" s="248">
        <v>2039</v>
      </c>
      <c r="C1214" s="248" t="s">
        <v>2706</v>
      </c>
      <c r="D1214" s="249">
        <v>345.2336537736976</v>
      </c>
      <c r="E1214" s="250">
        <v>18</v>
      </c>
      <c r="F1214" s="251">
        <f>(SUM(D1214:D1225)+E1214*D1225)/1000000</f>
        <v>1.009798923860674E-2</v>
      </c>
      <c r="G1214" s="229"/>
      <c r="H1214" s="229"/>
    </row>
    <row r="1215" spans="1:8" ht="15.6" x14ac:dyDescent="0.3">
      <c r="A1215" s="247" t="s">
        <v>2171</v>
      </c>
      <c r="B1215" s="248">
        <v>2040</v>
      </c>
      <c r="C1215" s="248" t="s">
        <v>2707</v>
      </c>
      <c r="D1215" s="249">
        <v>343.46302551326738</v>
      </c>
      <c r="E1215" s="250">
        <v>19</v>
      </c>
      <c r="F1215" s="251">
        <f>(SUM(D1215:D1225)+E1215*D1225)/1000000</f>
        <v>1.0087817400623981E-2</v>
      </c>
      <c r="G1215" s="229"/>
      <c r="H1215" s="229"/>
    </row>
    <row r="1216" spans="1:8" ht="15.6" x14ac:dyDescent="0.3">
      <c r="A1216" s="247" t="s">
        <v>2171</v>
      </c>
      <c r="B1216" s="248">
        <v>2041</v>
      </c>
      <c r="C1216" s="248" t="s">
        <v>2708</v>
      </c>
      <c r="D1216" s="249">
        <v>341.95778335829198</v>
      </c>
      <c r="E1216" s="250">
        <v>20</v>
      </c>
      <c r="F1216" s="251">
        <f>(SUM(D1216:D1225)+E1216*D1225)/1000000</f>
        <v>1.0079416190901653E-2</v>
      </c>
      <c r="G1216" s="229"/>
      <c r="H1216" s="229"/>
    </row>
    <row r="1217" spans="1:8" ht="15.6" x14ac:dyDescent="0.3">
      <c r="A1217" s="247" t="s">
        <v>2171</v>
      </c>
      <c r="B1217" s="248">
        <v>2042</v>
      </c>
      <c r="C1217" s="248" t="s">
        <v>2709</v>
      </c>
      <c r="D1217" s="249">
        <v>340.66390007686738</v>
      </c>
      <c r="E1217" s="250">
        <v>21</v>
      </c>
      <c r="F1217" s="251">
        <f>(SUM(D1217:D1225)+E1217*D1225)/1000000</f>
        <v>1.00725202233343E-2</v>
      </c>
      <c r="G1217" s="229"/>
      <c r="H1217" s="229"/>
    </row>
    <row r="1218" spans="1:8" ht="15.6" x14ac:dyDescent="0.3">
      <c r="A1218" s="247" t="s">
        <v>2171</v>
      </c>
      <c r="B1218" s="248">
        <v>2043</v>
      </c>
      <c r="C1218" s="248" t="s">
        <v>2710</v>
      </c>
      <c r="D1218" s="249">
        <v>339.53798267829961</v>
      </c>
      <c r="E1218" s="250">
        <v>22</v>
      </c>
      <c r="F1218" s="251">
        <f>(SUM(D1218:D1225)+E1218*D1225)/1000000</f>
        <v>1.0066918139048371E-2</v>
      </c>
      <c r="G1218" s="229"/>
      <c r="H1218" s="229"/>
    </row>
    <row r="1219" spans="1:8" ht="15.6" x14ac:dyDescent="0.3">
      <c r="A1219" s="247" t="s">
        <v>2171</v>
      </c>
      <c r="B1219" s="248">
        <v>2044</v>
      </c>
      <c r="C1219" s="248" t="s">
        <v>2711</v>
      </c>
      <c r="D1219" s="249">
        <v>338.58117069446268</v>
      </c>
      <c r="E1219" s="250">
        <v>23</v>
      </c>
      <c r="F1219" s="251">
        <f>(SUM(D1219:D1225)+E1219*D1225)/1000000</f>
        <v>1.006244197216101E-2</v>
      </c>
      <c r="G1219" s="229"/>
      <c r="H1219" s="229"/>
    </row>
    <row r="1220" spans="1:8" ht="15.6" x14ac:dyDescent="0.3">
      <c r="A1220" s="247" t="s">
        <v>2171</v>
      </c>
      <c r="B1220" s="248">
        <v>2045</v>
      </c>
      <c r="C1220" s="248" t="s">
        <v>2712</v>
      </c>
      <c r="D1220" s="249">
        <v>337.73691535193251</v>
      </c>
      <c r="E1220" s="250">
        <v>24</v>
      </c>
      <c r="F1220" s="251">
        <f>(SUM(D1220:D1225)+E1220*D1225)/1000000</f>
        <v>1.0058922617257486E-2</v>
      </c>
      <c r="G1220" s="229"/>
      <c r="H1220" s="229"/>
    </row>
    <row r="1221" spans="1:8" ht="15.6" x14ac:dyDescent="0.3">
      <c r="A1221" s="247" t="s">
        <v>2171</v>
      </c>
      <c r="B1221" s="248">
        <v>2046</v>
      </c>
      <c r="C1221" s="248" t="s">
        <v>2713</v>
      </c>
      <c r="D1221" s="249">
        <v>336.99197754155182</v>
      </c>
      <c r="E1221" s="250">
        <v>25</v>
      </c>
      <c r="F1221" s="251">
        <f>(SUM(D1221:D1225)+E1221*D1225)/1000000</f>
        <v>1.0056247517696492E-2</v>
      </c>
      <c r="G1221" s="229"/>
      <c r="H1221" s="229"/>
    </row>
    <row r="1222" spans="1:8" ht="15.6" x14ac:dyDescent="0.3">
      <c r="A1222" s="247" t="s">
        <v>2171</v>
      </c>
      <c r="B1222" s="248">
        <v>2047</v>
      </c>
      <c r="C1222" s="248" t="s">
        <v>2714</v>
      </c>
      <c r="D1222" s="249">
        <v>336.38639973287235</v>
      </c>
      <c r="E1222" s="250">
        <v>26</v>
      </c>
      <c r="F1222" s="251">
        <f>(SUM(D1222:D1225)+E1222*D1225)/1000000</f>
        <v>1.0054317355945881E-2</v>
      </c>
      <c r="G1222" s="229"/>
      <c r="H1222" s="229"/>
    </row>
    <row r="1223" spans="1:8" ht="15.6" x14ac:dyDescent="0.3">
      <c r="A1223" s="247" t="s">
        <v>2171</v>
      </c>
      <c r="B1223" s="248">
        <v>2048</v>
      </c>
      <c r="C1223" s="248" t="s">
        <v>2715</v>
      </c>
      <c r="D1223" s="249">
        <v>335.85007242320773</v>
      </c>
      <c r="E1223" s="250">
        <v>27</v>
      </c>
      <c r="F1223" s="251">
        <f>(SUM(D1223:D1225)+E1223*D1225)/1000000</f>
        <v>1.0052992772003947E-2</v>
      </c>
      <c r="G1223" s="229"/>
      <c r="H1223" s="229"/>
    </row>
    <row r="1224" spans="1:8" ht="15.6" x14ac:dyDescent="0.3">
      <c r="A1224" s="247" t="s">
        <v>2171</v>
      </c>
      <c r="B1224" s="248">
        <v>2049</v>
      </c>
      <c r="C1224" s="248" t="s">
        <v>2716</v>
      </c>
      <c r="D1224" s="249">
        <v>335.41185743445226</v>
      </c>
      <c r="E1224" s="250">
        <v>28</v>
      </c>
      <c r="F1224" s="251">
        <f>(SUM(D1224:D1225)+E1224*D1225)/1000000</f>
        <v>1.0052204515371678E-2</v>
      </c>
      <c r="G1224" s="229"/>
      <c r="H1224" s="229"/>
    </row>
    <row r="1225" spans="1:8" ht="15.6" x14ac:dyDescent="0.3">
      <c r="A1225" s="247" t="s">
        <v>2171</v>
      </c>
      <c r="B1225" s="248">
        <v>2050</v>
      </c>
      <c r="C1225" s="248" t="s">
        <v>2717</v>
      </c>
      <c r="D1225" s="249">
        <v>335.06181579093879</v>
      </c>
      <c r="E1225" s="250">
        <v>29</v>
      </c>
      <c r="F1225" s="251">
        <f>(SUM(D1225:D1225)+E1225*D1225)/1000000</f>
        <v>1.0051854473728165E-2</v>
      </c>
      <c r="G1225" s="229"/>
      <c r="H1225" s="229"/>
    </row>
    <row r="1226" spans="1:8" ht="15.6" x14ac:dyDescent="0.3">
      <c r="A1226" s="247" t="s">
        <v>144</v>
      </c>
      <c r="B1226" s="248">
        <v>2017</v>
      </c>
      <c r="C1226" s="248" t="s">
        <v>2720</v>
      </c>
      <c r="D1226" s="249">
        <v>512.6429399263186</v>
      </c>
      <c r="E1226" s="252">
        <v>0</v>
      </c>
      <c r="F1226" s="251">
        <f>(SUM(D1226:D1255))/1000000</f>
        <v>1.1686272186155337E-2</v>
      </c>
      <c r="G1226" s="229"/>
      <c r="H1226" s="229"/>
    </row>
    <row r="1227" spans="1:8" ht="15.6" x14ac:dyDescent="0.3">
      <c r="A1227" s="247" t="s">
        <v>144</v>
      </c>
      <c r="B1227" s="248">
        <v>2018</v>
      </c>
      <c r="C1227" s="248" t="s">
        <v>2721</v>
      </c>
      <c r="D1227" s="249">
        <v>500.2703802461358</v>
      </c>
      <c r="E1227" s="250">
        <v>0</v>
      </c>
      <c r="F1227" s="251">
        <f>(SUM(D1227:D1256))/1000000</f>
        <v>1.1506426214537789E-2</v>
      </c>
      <c r="G1227" s="229"/>
      <c r="H1227" s="229"/>
    </row>
    <row r="1228" spans="1:8" ht="15.6" x14ac:dyDescent="0.3">
      <c r="A1228" s="247" t="s">
        <v>144</v>
      </c>
      <c r="B1228" s="248">
        <v>2019</v>
      </c>
      <c r="C1228" s="248" t="s">
        <v>2722</v>
      </c>
      <c r="D1228" s="249">
        <v>487.25732265931242</v>
      </c>
      <c r="E1228" s="250">
        <v>0</v>
      </c>
      <c r="F1228" s="251">
        <f>(SUM(D1228:D1257))/1000000</f>
        <v>1.1338333973591725E-2</v>
      </c>
      <c r="G1228" s="229"/>
      <c r="H1228" s="229"/>
    </row>
    <row r="1229" spans="1:8" ht="15.6" x14ac:dyDescent="0.3">
      <c r="A1229" s="247" t="s">
        <v>144</v>
      </c>
      <c r="B1229" s="248">
        <v>2020</v>
      </c>
      <c r="C1229" s="248" t="s">
        <v>2723</v>
      </c>
      <c r="D1229" s="249">
        <v>473.85398775122957</v>
      </c>
      <c r="E1229" s="250">
        <v>0</v>
      </c>
      <c r="F1229" s="251">
        <f>(SUM(D1229:D1258))/1000000</f>
        <v>1.1182743946463475E-2</v>
      </c>
      <c r="G1229" s="229"/>
      <c r="H1229" s="229"/>
    </row>
    <row r="1230" spans="1:8" ht="15.6" x14ac:dyDescent="0.3">
      <c r="A1230" s="247" t="s">
        <v>144</v>
      </c>
      <c r="B1230" s="248">
        <v>2021</v>
      </c>
      <c r="C1230" s="248" t="s">
        <v>2724</v>
      </c>
      <c r="D1230" s="249">
        <v>461.14574560762293</v>
      </c>
      <c r="E1230" s="250">
        <v>0</v>
      </c>
      <c r="F1230" s="251">
        <f>(SUM(D1230:D1259))/1000000</f>
        <v>1.104013316742301E-2</v>
      </c>
      <c r="G1230" s="229"/>
      <c r="H1230" s="229"/>
    </row>
    <row r="1231" spans="1:8" ht="15.6" x14ac:dyDescent="0.3">
      <c r="A1231" s="247" t="s">
        <v>144</v>
      </c>
      <c r="B1231" s="248">
        <v>2022</v>
      </c>
      <c r="C1231" s="248" t="s">
        <v>2725</v>
      </c>
      <c r="D1231" s="249">
        <v>449.2465118041697</v>
      </c>
      <c r="E1231" s="250">
        <v>1</v>
      </c>
      <c r="F1231" s="251">
        <f>(SUM(D1231:D1259)+E1231*D1259)/1000000</f>
        <v>1.0910230630526149E-2</v>
      </c>
      <c r="G1231" s="229"/>
      <c r="H1231" s="229"/>
    </row>
    <row r="1232" spans="1:8" ht="15.6" x14ac:dyDescent="0.3">
      <c r="A1232" s="247" t="s">
        <v>144</v>
      </c>
      <c r="B1232" s="248">
        <v>2023</v>
      </c>
      <c r="C1232" s="248" t="s">
        <v>2726</v>
      </c>
      <c r="D1232" s="249">
        <v>438.08710534667995</v>
      </c>
      <c r="E1232" s="250">
        <v>2</v>
      </c>
      <c r="F1232" s="251">
        <f>(SUM(D1232:D1259)+E1232*D1259)/1000000</f>
        <v>1.079222732743274E-2</v>
      </c>
      <c r="G1232" s="229"/>
      <c r="H1232" s="229"/>
    </row>
    <row r="1233" spans="1:8" ht="15.6" x14ac:dyDescent="0.3">
      <c r="A1233" s="247" t="s">
        <v>144</v>
      </c>
      <c r="B1233" s="248">
        <v>2024</v>
      </c>
      <c r="C1233" s="248" t="s">
        <v>2727</v>
      </c>
      <c r="D1233" s="249">
        <v>427.73731423076646</v>
      </c>
      <c r="E1233" s="250">
        <v>3</v>
      </c>
      <c r="F1233" s="251">
        <f>(SUM(D1233:D1259)+E1233*D1259)/1000000</f>
        <v>1.0685383430796822E-2</v>
      </c>
      <c r="G1233" s="229"/>
      <c r="H1233" s="229"/>
    </row>
    <row r="1234" spans="1:8" ht="15.6" x14ac:dyDescent="0.3">
      <c r="A1234" s="247" t="s">
        <v>144</v>
      </c>
      <c r="B1234" s="248">
        <v>2025</v>
      </c>
      <c r="C1234" s="248" t="s">
        <v>2728</v>
      </c>
      <c r="D1234" s="249">
        <v>418.24314585167491</v>
      </c>
      <c r="E1234" s="250">
        <v>4</v>
      </c>
      <c r="F1234" s="251">
        <f>(SUM(D1234:D1259)+E1234*D1259)/1000000</f>
        <v>1.0588889325276818E-2</v>
      </c>
      <c r="G1234" s="229"/>
      <c r="H1234" s="229"/>
    </row>
    <row r="1235" spans="1:8" ht="15.6" x14ac:dyDescent="0.3">
      <c r="A1235" s="247" t="s">
        <v>144</v>
      </c>
      <c r="B1235" s="248">
        <v>2026</v>
      </c>
      <c r="C1235" s="248" t="s">
        <v>2729</v>
      </c>
      <c r="D1235" s="249">
        <v>408.77093042180121</v>
      </c>
      <c r="E1235" s="250">
        <v>5</v>
      </c>
      <c r="F1235" s="251">
        <f>(SUM(D1235:D1259)+E1235*D1259)/1000000</f>
        <v>1.0501889388135904E-2</v>
      </c>
      <c r="G1235" s="229"/>
      <c r="H1235" s="229"/>
    </row>
    <row r="1236" spans="1:8" ht="15.6" x14ac:dyDescent="0.3">
      <c r="A1236" s="247" t="s">
        <v>144</v>
      </c>
      <c r="B1236" s="248">
        <v>2027</v>
      </c>
      <c r="C1236" s="248" t="s">
        <v>2730</v>
      </c>
      <c r="D1236" s="249">
        <v>399.99100455149676</v>
      </c>
      <c r="E1236" s="250">
        <v>6</v>
      </c>
      <c r="F1236" s="251">
        <f>(SUM(D1236:D1259)+E1236*D1259)/1000000</f>
        <v>1.0424361666424863E-2</v>
      </c>
      <c r="G1236" s="229"/>
      <c r="H1236" s="229"/>
    </row>
    <row r="1237" spans="1:8" ht="15.6" x14ac:dyDescent="0.3">
      <c r="A1237" s="247" t="s">
        <v>144</v>
      </c>
      <c r="B1237" s="248">
        <v>2028</v>
      </c>
      <c r="C1237" s="248" t="s">
        <v>2731</v>
      </c>
      <c r="D1237" s="249">
        <v>391.98525762629851</v>
      </c>
      <c r="E1237" s="250">
        <v>7</v>
      </c>
      <c r="F1237" s="251">
        <f>(SUM(D1237:D1259)+E1237*D1259)/1000000</f>
        <v>1.0355613870584127E-2</v>
      </c>
      <c r="G1237" s="229"/>
      <c r="H1237" s="229"/>
    </row>
    <row r="1238" spans="1:8" ht="15.6" x14ac:dyDescent="0.3">
      <c r="A1238" s="247" t="s">
        <v>144</v>
      </c>
      <c r="B1238" s="248">
        <v>2029</v>
      </c>
      <c r="C1238" s="248" t="s">
        <v>2732</v>
      </c>
      <c r="D1238" s="249">
        <v>384.66189905080222</v>
      </c>
      <c r="E1238" s="250">
        <v>8</v>
      </c>
      <c r="F1238" s="251">
        <f>(SUM(D1238:D1259)+E1238*D1259)/1000000</f>
        <v>1.0294871821668591E-2</v>
      </c>
      <c r="G1238" s="229"/>
      <c r="H1238" s="229"/>
    </row>
    <row r="1239" spans="1:8" ht="15.6" x14ac:dyDescent="0.3">
      <c r="A1239" s="247" t="s">
        <v>144</v>
      </c>
      <c r="B1239" s="248">
        <v>2030</v>
      </c>
      <c r="C1239" s="248" t="s">
        <v>2733</v>
      </c>
      <c r="D1239" s="249">
        <v>378.0649602808823</v>
      </c>
      <c r="E1239" s="250">
        <v>9</v>
      </c>
      <c r="F1239" s="251">
        <f>(SUM(D1239:D1259)+E1239*D1259)/1000000</f>
        <v>1.024145313132855E-2</v>
      </c>
      <c r="G1239" s="229"/>
      <c r="H1239" s="229"/>
    </row>
    <row r="1240" spans="1:8" ht="15.6" x14ac:dyDescent="0.3">
      <c r="A1240" s="247" t="s">
        <v>144</v>
      </c>
      <c r="B1240" s="248">
        <v>2031</v>
      </c>
      <c r="C1240" s="248" t="s">
        <v>2734</v>
      </c>
      <c r="D1240" s="249">
        <v>372.06812321608669</v>
      </c>
      <c r="E1240" s="250">
        <v>10</v>
      </c>
      <c r="F1240" s="251">
        <f>(SUM(D1240:D1259)+E1240*D1259)/1000000</f>
        <v>1.019463137975843E-2</v>
      </c>
      <c r="G1240" s="229"/>
      <c r="H1240" s="229"/>
    </row>
    <row r="1241" spans="1:8" ht="15.6" x14ac:dyDescent="0.3">
      <c r="A1241" s="247" t="s">
        <v>144</v>
      </c>
      <c r="B1241" s="248">
        <v>2032</v>
      </c>
      <c r="C1241" s="248" t="s">
        <v>2735</v>
      </c>
      <c r="D1241" s="249">
        <v>366.69962833568229</v>
      </c>
      <c r="E1241" s="250">
        <v>11</v>
      </c>
      <c r="F1241" s="251">
        <f>(SUM(D1241:D1259)+E1241*D1259)/1000000</f>
        <v>1.0153806465253105E-2</v>
      </c>
      <c r="G1241" s="229"/>
      <c r="H1241" s="229"/>
    </row>
    <row r="1242" spans="1:8" ht="15.6" x14ac:dyDescent="0.3">
      <c r="A1242" s="247" t="s">
        <v>144</v>
      </c>
      <c r="B1242" s="248">
        <v>2033</v>
      </c>
      <c r="C1242" s="248" t="s">
        <v>2736</v>
      </c>
      <c r="D1242" s="249">
        <v>361.89782621257132</v>
      </c>
      <c r="E1242" s="250">
        <v>12</v>
      </c>
      <c r="F1242" s="251">
        <f>(SUM(D1242:D1259)+E1242*D1259)/1000000</f>
        <v>1.0118350045628183E-2</v>
      </c>
      <c r="G1242" s="229"/>
      <c r="H1242" s="229"/>
    </row>
    <row r="1243" spans="1:8" ht="15.6" x14ac:dyDescent="0.3">
      <c r="A1243" s="247" t="s">
        <v>144</v>
      </c>
      <c r="B1243" s="248">
        <v>2034</v>
      </c>
      <c r="C1243" s="248" t="s">
        <v>2737</v>
      </c>
      <c r="D1243" s="249">
        <v>357.58753318653936</v>
      </c>
      <c r="E1243" s="250">
        <v>13</v>
      </c>
      <c r="F1243" s="251">
        <f>(SUM(D1243:D1259)+E1243*D1259)/1000000</f>
        <v>1.0087695428126375E-2</v>
      </c>
      <c r="G1243" s="229"/>
      <c r="H1243" s="229"/>
    </row>
    <row r="1244" spans="1:8" ht="15.6" x14ac:dyDescent="0.3">
      <c r="A1244" s="247" t="s">
        <v>144</v>
      </c>
      <c r="B1244" s="248">
        <v>2035</v>
      </c>
      <c r="C1244" s="248" t="s">
        <v>2738</v>
      </c>
      <c r="D1244" s="249">
        <v>353.80275633236374</v>
      </c>
      <c r="E1244" s="250">
        <v>14</v>
      </c>
      <c r="F1244" s="251">
        <f>(SUM(D1244:D1259)+E1244*D1259)/1000000</f>
        <v>1.0061351103650598E-2</v>
      </c>
      <c r="G1244" s="229"/>
      <c r="H1244" s="229"/>
    </row>
    <row r="1245" spans="1:8" ht="15.6" x14ac:dyDescent="0.3">
      <c r="A1245" s="247" t="s">
        <v>144</v>
      </c>
      <c r="B1245" s="248">
        <v>2036</v>
      </c>
      <c r="C1245" s="248" t="s">
        <v>2739</v>
      </c>
      <c r="D1245" s="249">
        <v>350.42148021274909</v>
      </c>
      <c r="E1245" s="250">
        <v>15</v>
      </c>
      <c r="F1245" s="251">
        <f>(SUM(D1245:D1259)+E1245*D1259)/1000000</f>
        <v>1.0038791556028997E-2</v>
      </c>
      <c r="G1245" s="229"/>
      <c r="H1245" s="229"/>
    </row>
    <row r="1246" spans="1:8" ht="15.6" x14ac:dyDescent="0.3">
      <c r="A1246" s="247" t="s">
        <v>144</v>
      </c>
      <c r="B1246" s="248">
        <v>2037</v>
      </c>
      <c r="C1246" s="248" t="s">
        <v>2740</v>
      </c>
      <c r="D1246" s="249">
        <v>347.48049706783206</v>
      </c>
      <c r="E1246" s="250">
        <v>16</v>
      </c>
      <c r="F1246" s="251">
        <f>(SUM(D1246:D1259)+E1246*D1259)/1000000</f>
        <v>1.0019613284527008E-2</v>
      </c>
      <c r="G1246" s="229"/>
      <c r="H1246" s="229"/>
    </row>
    <row r="1247" spans="1:8" ht="15.6" x14ac:dyDescent="0.3">
      <c r="A1247" s="247" t="s">
        <v>144</v>
      </c>
      <c r="B1247" s="248">
        <v>2038</v>
      </c>
      <c r="C1247" s="248" t="s">
        <v>2741</v>
      </c>
      <c r="D1247" s="249">
        <v>344.91292512433535</v>
      </c>
      <c r="E1247" s="250">
        <v>17</v>
      </c>
      <c r="F1247" s="251">
        <f>(SUM(D1247:D1259)+E1247*D1259)/1000000</f>
        <v>1.000337599616994E-2</v>
      </c>
      <c r="G1247" s="229"/>
      <c r="H1247" s="229"/>
    </row>
    <row r="1248" spans="1:8" ht="15.6" x14ac:dyDescent="0.3">
      <c r="A1248" s="247" t="s">
        <v>144</v>
      </c>
      <c r="B1248" s="248">
        <v>2039</v>
      </c>
      <c r="C1248" s="248" t="s">
        <v>2742</v>
      </c>
      <c r="D1248" s="249">
        <v>342.66193764446314</v>
      </c>
      <c r="E1248" s="250">
        <v>18</v>
      </c>
      <c r="F1248" s="251">
        <f>(SUM(D1248:D1259)+E1248*D1259)/1000000</f>
        <v>9.9897062797563649E-3</v>
      </c>
      <c r="G1248" s="229"/>
      <c r="H1248" s="229"/>
    </row>
    <row r="1249" spans="1:8" ht="15.6" x14ac:dyDescent="0.3">
      <c r="A1249" s="247" t="s">
        <v>144</v>
      </c>
      <c r="B1249" s="248">
        <v>2040</v>
      </c>
      <c r="C1249" s="248" t="s">
        <v>2743</v>
      </c>
      <c r="D1249" s="249">
        <v>340.71305638606117</v>
      </c>
      <c r="E1249" s="250">
        <v>19</v>
      </c>
      <c r="F1249" s="251">
        <f>(SUM(D1249:D1259)+E1249*D1259)/1000000</f>
        <v>9.9782875508226641E-3</v>
      </c>
      <c r="G1249" s="229"/>
      <c r="H1249" s="229"/>
    </row>
    <row r="1250" spans="1:8" ht="15.6" x14ac:dyDescent="0.3">
      <c r="A1250" s="247" t="s">
        <v>144</v>
      </c>
      <c r="B1250" s="248">
        <v>2041</v>
      </c>
      <c r="C1250" s="248" t="s">
        <v>2744</v>
      </c>
      <c r="D1250" s="249">
        <v>339.04946881316079</v>
      </c>
      <c r="E1250" s="250">
        <v>20</v>
      </c>
      <c r="F1250" s="251">
        <f>(SUM(D1250:D1259)+E1250*D1259)/1000000</f>
        <v>9.9688177031473646E-3</v>
      </c>
      <c r="G1250" s="229"/>
      <c r="H1250" s="229"/>
    </row>
    <row r="1251" spans="1:8" ht="15.6" x14ac:dyDescent="0.3">
      <c r="A1251" s="247" t="s">
        <v>144</v>
      </c>
      <c r="B1251" s="248">
        <v>2042</v>
      </c>
      <c r="C1251" s="248" t="s">
        <v>2745</v>
      </c>
      <c r="D1251" s="249">
        <v>337.60447314696142</v>
      </c>
      <c r="E1251" s="250">
        <v>21</v>
      </c>
      <c r="F1251" s="251">
        <f>(SUM(D1251:D1259)+E1251*D1259)/1000000</f>
        <v>9.9610114430449641E-3</v>
      </c>
      <c r="G1251" s="229"/>
      <c r="H1251" s="229"/>
    </row>
    <row r="1252" spans="1:8" ht="15.6" x14ac:dyDescent="0.3">
      <c r="A1252" s="247" t="s">
        <v>144</v>
      </c>
      <c r="B1252" s="248">
        <v>2043</v>
      </c>
      <c r="C1252" s="248" t="s">
        <v>2746</v>
      </c>
      <c r="D1252" s="249">
        <v>336.34087537422943</v>
      </c>
      <c r="E1252" s="250">
        <v>22</v>
      </c>
      <c r="F1252" s="251">
        <f>(SUM(D1252:D1259)+E1252*D1259)/1000000</f>
        <v>9.9546501786087638E-3</v>
      </c>
      <c r="G1252" s="229"/>
      <c r="H1252" s="229"/>
    </row>
    <row r="1253" spans="1:8" ht="15.6" x14ac:dyDescent="0.3">
      <c r="A1253" s="247" t="s">
        <v>144</v>
      </c>
      <c r="B1253" s="248">
        <v>2044</v>
      </c>
      <c r="C1253" s="248" t="s">
        <v>2747</v>
      </c>
      <c r="D1253" s="249">
        <v>335.27021882933622</v>
      </c>
      <c r="E1253" s="250">
        <v>23</v>
      </c>
      <c r="F1253" s="251">
        <f>(SUM(D1253:D1259)+E1253*D1259)/1000000</f>
        <v>9.9495525119452973E-3</v>
      </c>
      <c r="G1253" s="229"/>
      <c r="H1253" s="229"/>
    </row>
    <row r="1254" spans="1:8" ht="15.6" x14ac:dyDescent="0.3">
      <c r="A1254" s="247" t="s">
        <v>144</v>
      </c>
      <c r="B1254" s="248">
        <v>2045</v>
      </c>
      <c r="C1254" s="248" t="s">
        <v>2748</v>
      </c>
      <c r="D1254" s="249">
        <v>334.31312103378724</v>
      </c>
      <c r="E1254" s="250">
        <v>24</v>
      </c>
      <c r="F1254" s="251">
        <f>(SUM(D1254:D1259)+E1254*D1259)/1000000</f>
        <v>9.9455255018267227E-3</v>
      </c>
      <c r="G1254" s="229"/>
      <c r="H1254" s="229"/>
    </row>
    <row r="1255" spans="1:8" ht="15.6" x14ac:dyDescent="0.3">
      <c r="A1255" s="247" t="s">
        <v>144</v>
      </c>
      <c r="B1255" s="248">
        <v>2046</v>
      </c>
      <c r="C1255" s="248" t="s">
        <v>2749</v>
      </c>
      <c r="D1255" s="249">
        <v>333.48975988398558</v>
      </c>
      <c r="E1255" s="250">
        <v>25</v>
      </c>
      <c r="F1255" s="251">
        <f>(SUM(D1255:D1259)+E1255*D1259)/1000000</f>
        <v>9.9424555895036987E-3</v>
      </c>
      <c r="G1255" s="229"/>
      <c r="H1255" s="229"/>
    </row>
    <row r="1256" spans="1:8" ht="15.6" x14ac:dyDescent="0.3">
      <c r="A1256" s="247" t="s">
        <v>144</v>
      </c>
      <c r="B1256" s="248">
        <v>2047</v>
      </c>
      <c r="C1256" s="248" t="s">
        <v>2750</v>
      </c>
      <c r="D1256" s="249">
        <v>332.79696830877265</v>
      </c>
      <c r="E1256" s="250">
        <v>26</v>
      </c>
      <c r="F1256" s="251">
        <f>(SUM(D1256:D1259)+E1256*D1259)/1000000</f>
        <v>9.9402090383304744E-3</v>
      </c>
      <c r="G1256" s="229"/>
      <c r="H1256" s="229"/>
    </row>
    <row r="1257" spans="1:8" ht="15.6" x14ac:dyDescent="0.3">
      <c r="A1257" s="247" t="s">
        <v>144</v>
      </c>
      <c r="B1257" s="248">
        <v>2048</v>
      </c>
      <c r="C1257" s="248" t="s">
        <v>2751</v>
      </c>
      <c r="D1257" s="249">
        <v>332.17813930007122</v>
      </c>
      <c r="E1257" s="250">
        <v>27</v>
      </c>
      <c r="F1257" s="251">
        <f>(SUM(D1257:D1259)+E1257*D1259)/1000000</f>
        <v>9.9386552787324618E-3</v>
      </c>
      <c r="G1257" s="229"/>
      <c r="H1257" s="229"/>
    </row>
    <row r="1258" spans="1:8" ht="15.6" x14ac:dyDescent="0.3">
      <c r="A1258" s="247" t="s">
        <v>144</v>
      </c>
      <c r="B1258" s="248">
        <v>2049</v>
      </c>
      <c r="C1258" s="248" t="s">
        <v>2752</v>
      </c>
      <c r="D1258" s="249">
        <v>331.66729553106222</v>
      </c>
      <c r="E1258" s="250">
        <v>28</v>
      </c>
      <c r="F1258" s="251">
        <f>(SUM(D1258:D1259)+E1258*D1259)/1000000</f>
        <v>9.9377203481431538E-3</v>
      </c>
      <c r="G1258" s="229"/>
      <c r="H1258" s="229"/>
    </row>
    <row r="1259" spans="1:8" ht="15.6" x14ac:dyDescent="0.3">
      <c r="A1259" s="247" t="s">
        <v>144</v>
      </c>
      <c r="B1259" s="248">
        <v>2050</v>
      </c>
      <c r="C1259" s="248" t="s">
        <v>2753</v>
      </c>
      <c r="D1259" s="249">
        <v>331.24320871076179</v>
      </c>
      <c r="E1259" s="250">
        <v>29</v>
      </c>
      <c r="F1259" s="251">
        <f>(SUM(D1259:D1259)+E1259*D1259)/1000000</f>
        <v>9.9372962613228557E-3</v>
      </c>
      <c r="G1259" s="229"/>
      <c r="H1259" s="229"/>
    </row>
    <row r="1260" spans="1:8" ht="15.6" x14ac:dyDescent="0.3">
      <c r="A1260" s="247" t="s">
        <v>2172</v>
      </c>
      <c r="B1260" s="248">
        <v>2017</v>
      </c>
      <c r="C1260" s="248" t="s">
        <v>2756</v>
      </c>
      <c r="D1260" s="249">
        <v>533.45329519153836</v>
      </c>
      <c r="E1260" s="252">
        <v>0</v>
      </c>
      <c r="F1260" s="251">
        <f>(SUM(D1260:D1289))/1000000</f>
        <v>1.2161830999950454E-2</v>
      </c>
      <c r="G1260" s="229"/>
      <c r="H1260" s="229"/>
    </row>
    <row r="1261" spans="1:8" ht="15.6" x14ac:dyDescent="0.3">
      <c r="A1261" s="247" t="s">
        <v>2172</v>
      </c>
      <c r="B1261" s="248">
        <v>2018</v>
      </c>
      <c r="C1261" s="248" t="s">
        <v>2757</v>
      </c>
      <c r="D1261" s="249">
        <v>519.89516545727429</v>
      </c>
      <c r="E1261" s="250">
        <v>0</v>
      </c>
      <c r="F1261" s="251">
        <f>(SUM(D1261:D1290))/1000000</f>
        <v>1.1978893756267924E-2</v>
      </c>
      <c r="G1261" s="229"/>
      <c r="H1261" s="229"/>
    </row>
    <row r="1262" spans="1:8" ht="15.6" x14ac:dyDescent="0.3">
      <c r="A1262" s="247" t="s">
        <v>2172</v>
      </c>
      <c r="B1262" s="248">
        <v>2019</v>
      </c>
      <c r="C1262" s="248" t="s">
        <v>2758</v>
      </c>
      <c r="D1262" s="249">
        <v>505.73647045243604</v>
      </c>
      <c r="E1262" s="250">
        <v>0</v>
      </c>
      <c r="F1262" s="251">
        <f>(SUM(D1262:D1291))/1000000</f>
        <v>1.1809009810478468E-2</v>
      </c>
      <c r="G1262" s="229"/>
      <c r="H1262" s="229"/>
    </row>
    <row r="1263" spans="1:8" ht="15.6" x14ac:dyDescent="0.3">
      <c r="A1263" s="247" t="s">
        <v>2172</v>
      </c>
      <c r="B1263" s="248">
        <v>2020</v>
      </c>
      <c r="C1263" s="248" t="s">
        <v>2759</v>
      </c>
      <c r="D1263" s="249">
        <v>491.29926180828227</v>
      </c>
      <c r="E1263" s="250">
        <v>0</v>
      </c>
      <c r="F1263" s="251">
        <f>(SUM(D1263:D1292))/1000000</f>
        <v>1.1652866149088536E-2</v>
      </c>
      <c r="G1263" s="229"/>
      <c r="H1263" s="229"/>
    </row>
    <row r="1264" spans="1:8" ht="15.6" x14ac:dyDescent="0.3">
      <c r="A1264" s="247" t="s">
        <v>2172</v>
      </c>
      <c r="B1264" s="248">
        <v>2021</v>
      </c>
      <c r="C1264" s="248" t="s">
        <v>2760</v>
      </c>
      <c r="D1264" s="249">
        <v>477.7145636897456</v>
      </c>
      <c r="E1264" s="250">
        <v>0</v>
      </c>
      <c r="F1264" s="251">
        <f>(SUM(D1264:D1293))/1000000</f>
        <v>1.1510802564079568E-2</v>
      </c>
      <c r="G1264" s="229"/>
      <c r="H1264" s="229"/>
    </row>
    <row r="1265" spans="1:8" ht="15.6" x14ac:dyDescent="0.3">
      <c r="A1265" s="247" t="s">
        <v>2172</v>
      </c>
      <c r="B1265" s="248">
        <v>2022</v>
      </c>
      <c r="C1265" s="248" t="s">
        <v>2761</v>
      </c>
      <c r="D1265" s="249">
        <v>464.97141308981787</v>
      </c>
      <c r="E1265" s="250">
        <v>1</v>
      </c>
      <c r="F1265" s="251">
        <f>(SUM(D1265:D1293)+E1265*D1293)/1000000</f>
        <v>1.1382323677189134E-2</v>
      </c>
      <c r="G1265" s="229"/>
      <c r="H1265" s="229"/>
    </row>
    <row r="1266" spans="1:8" ht="15.6" x14ac:dyDescent="0.3">
      <c r="A1266" s="247" t="s">
        <v>2172</v>
      </c>
      <c r="B1266" s="248">
        <v>2023</v>
      </c>
      <c r="C1266" s="248" t="s">
        <v>2762</v>
      </c>
      <c r="D1266" s="249">
        <v>453.1500349579722</v>
      </c>
      <c r="E1266" s="250">
        <v>2</v>
      </c>
      <c r="F1266" s="251">
        <f>(SUM(D1266:D1293)+E1266*D1293)/1000000</f>
        <v>1.1266587940898631E-2</v>
      </c>
      <c r="G1266" s="229"/>
      <c r="H1266" s="229"/>
    </row>
    <row r="1267" spans="1:8" ht="15.6" x14ac:dyDescent="0.3">
      <c r="A1267" s="247" t="s">
        <v>2172</v>
      </c>
      <c r="B1267" s="248">
        <v>2024</v>
      </c>
      <c r="C1267" s="248" t="s">
        <v>2763</v>
      </c>
      <c r="D1267" s="249">
        <v>442.23928233223677</v>
      </c>
      <c r="E1267" s="250">
        <v>3</v>
      </c>
      <c r="F1267" s="251">
        <f>(SUM(D1267:D1293)+E1267*D1293)/1000000</f>
        <v>1.1162673582739974E-2</v>
      </c>
      <c r="G1267" s="229"/>
      <c r="H1267" s="229"/>
    </row>
    <row r="1268" spans="1:8" ht="15.6" x14ac:dyDescent="0.3">
      <c r="A1268" s="247" t="s">
        <v>2172</v>
      </c>
      <c r="B1268" s="248">
        <v>2025</v>
      </c>
      <c r="C1268" s="248" t="s">
        <v>2764</v>
      </c>
      <c r="D1268" s="249">
        <v>432.27678178525741</v>
      </c>
      <c r="E1268" s="250">
        <v>4</v>
      </c>
      <c r="F1268" s="251">
        <f>(SUM(D1268:D1293)+E1268*D1293)/1000000</f>
        <v>1.106966997720705E-2</v>
      </c>
      <c r="G1268" s="229"/>
      <c r="H1268" s="229"/>
    </row>
    <row r="1269" spans="1:8" ht="15.6" x14ac:dyDescent="0.3">
      <c r="A1269" s="247" t="s">
        <v>2172</v>
      </c>
      <c r="B1269" s="248">
        <v>2026</v>
      </c>
      <c r="C1269" s="248" t="s">
        <v>2765</v>
      </c>
      <c r="D1269" s="249">
        <v>422.61106262169579</v>
      </c>
      <c r="E1269" s="250">
        <v>5</v>
      </c>
      <c r="F1269" s="251">
        <f>(SUM(D1269:D1293)+E1269*D1293)/1000000</f>
        <v>1.0986628872221104E-2</v>
      </c>
      <c r="G1269" s="229"/>
      <c r="H1269" s="229"/>
    </row>
    <row r="1270" spans="1:8" ht="15.6" x14ac:dyDescent="0.3">
      <c r="A1270" s="247" t="s">
        <v>2172</v>
      </c>
      <c r="B1270" s="248">
        <v>2027</v>
      </c>
      <c r="C1270" s="248" t="s">
        <v>2766</v>
      </c>
      <c r="D1270" s="249">
        <v>413.66807773401689</v>
      </c>
      <c r="E1270" s="250">
        <v>6</v>
      </c>
      <c r="F1270" s="251">
        <f>(SUM(D1270:D1293)+E1270*D1293)/1000000</f>
        <v>1.0913253486398719E-2</v>
      </c>
      <c r="G1270" s="229"/>
      <c r="H1270" s="229"/>
    </row>
    <row r="1271" spans="1:8" ht="15.6" x14ac:dyDescent="0.3">
      <c r="A1271" s="247" t="s">
        <v>2172</v>
      </c>
      <c r="B1271" s="248">
        <v>2028</v>
      </c>
      <c r="C1271" s="248" t="s">
        <v>2767</v>
      </c>
      <c r="D1271" s="249">
        <v>405.62677706790799</v>
      </c>
      <c r="E1271" s="250">
        <v>7</v>
      </c>
      <c r="F1271" s="251">
        <f>(SUM(D1271:D1293)+E1271*D1293)/1000000</f>
        <v>1.0848821085464016E-2</v>
      </c>
      <c r="G1271" s="229"/>
      <c r="H1271" s="229"/>
    </row>
    <row r="1272" spans="1:8" ht="15.6" x14ac:dyDescent="0.3">
      <c r="A1272" s="247" t="s">
        <v>2172</v>
      </c>
      <c r="B1272" s="248">
        <v>2029</v>
      </c>
      <c r="C1272" s="248" t="s">
        <v>2768</v>
      </c>
      <c r="D1272" s="249">
        <v>398.33620770329998</v>
      </c>
      <c r="E1272" s="250">
        <v>8</v>
      </c>
      <c r="F1272" s="251">
        <f>(SUM(D1272:D1293)+E1272*D1293)/1000000</f>
        <v>1.0792429985195421E-2</v>
      </c>
      <c r="G1272" s="229"/>
      <c r="H1272" s="229"/>
    </row>
    <row r="1273" spans="1:8" ht="15.6" x14ac:dyDescent="0.3">
      <c r="A1273" s="247" t="s">
        <v>2172</v>
      </c>
      <c r="B1273" s="248">
        <v>2030</v>
      </c>
      <c r="C1273" s="248" t="s">
        <v>2769</v>
      </c>
      <c r="D1273" s="249">
        <v>391.85734258546881</v>
      </c>
      <c r="E1273" s="250">
        <v>9</v>
      </c>
      <c r="F1273" s="251">
        <f>(SUM(D1273:D1293)+E1273*D1293)/1000000</f>
        <v>1.0743329454291434E-2</v>
      </c>
      <c r="G1273" s="229"/>
      <c r="H1273" s="229"/>
    </row>
    <row r="1274" spans="1:8" ht="15.6" x14ac:dyDescent="0.3">
      <c r="A1274" s="247" t="s">
        <v>2172</v>
      </c>
      <c r="B1274" s="248">
        <v>2031</v>
      </c>
      <c r="C1274" s="248" t="s">
        <v>2770</v>
      </c>
      <c r="D1274" s="249">
        <v>386.04338340220539</v>
      </c>
      <c r="E1274" s="250">
        <v>10</v>
      </c>
      <c r="F1274" s="251">
        <f>(SUM(D1274:D1293)+E1274*D1293)/1000000</f>
        <v>1.0700707788505279E-2</v>
      </c>
      <c r="G1274" s="229"/>
      <c r="H1274" s="229"/>
    </row>
    <row r="1275" spans="1:8" ht="15.6" x14ac:dyDescent="0.3">
      <c r="A1275" s="247" t="s">
        <v>2172</v>
      </c>
      <c r="B1275" s="248">
        <v>2032</v>
      </c>
      <c r="C1275" s="248" t="s">
        <v>2771</v>
      </c>
      <c r="D1275" s="249">
        <v>380.90661865626345</v>
      </c>
      <c r="E1275" s="250">
        <v>11</v>
      </c>
      <c r="F1275" s="251">
        <f>(SUM(D1275:D1293)+E1275*D1293)/1000000</f>
        <v>1.0663900081902386E-2</v>
      </c>
      <c r="G1275" s="229"/>
      <c r="H1275" s="229"/>
    </row>
    <row r="1276" spans="1:8" ht="15.6" x14ac:dyDescent="0.3">
      <c r="A1276" s="247" t="s">
        <v>2172</v>
      </c>
      <c r="B1276" s="248">
        <v>2033</v>
      </c>
      <c r="C1276" s="248" t="s">
        <v>2772</v>
      </c>
      <c r="D1276" s="249">
        <v>376.34244965073975</v>
      </c>
      <c r="E1276" s="250">
        <v>12</v>
      </c>
      <c r="F1276" s="251">
        <f>(SUM(D1276:D1293)+E1276*D1293)/1000000</f>
        <v>1.0632229140045434E-2</v>
      </c>
      <c r="G1276" s="229"/>
      <c r="H1276" s="229"/>
    </row>
    <row r="1277" spans="1:8" ht="15.6" x14ac:dyDescent="0.3">
      <c r="A1277" s="247" t="s">
        <v>2172</v>
      </c>
      <c r="B1277" s="248">
        <v>2034</v>
      </c>
      <c r="C1277" s="248" t="s">
        <v>2773</v>
      </c>
      <c r="D1277" s="249">
        <v>372.30924036135229</v>
      </c>
      <c r="E1277" s="250">
        <v>13</v>
      </c>
      <c r="F1277" s="251">
        <f>(SUM(D1277:D1293)+E1277*D1293)/1000000</f>
        <v>1.0605122367194008E-2</v>
      </c>
      <c r="G1277" s="229"/>
      <c r="H1277" s="229"/>
    </row>
    <row r="1278" spans="1:8" ht="15.6" x14ac:dyDescent="0.3">
      <c r="A1278" s="247" t="s">
        <v>2172</v>
      </c>
      <c r="B1278" s="248">
        <v>2035</v>
      </c>
      <c r="C1278" s="248" t="s">
        <v>2774</v>
      </c>
      <c r="D1278" s="249">
        <v>368.80544692980476</v>
      </c>
      <c r="E1278" s="250">
        <v>14</v>
      </c>
      <c r="F1278" s="251">
        <f>(SUM(D1278:D1293)+E1278*D1293)/1000000</f>
        <v>1.0582048803631967E-2</v>
      </c>
      <c r="G1278" s="229"/>
      <c r="H1278" s="229"/>
    </row>
    <row r="1279" spans="1:8" ht="15.6" x14ac:dyDescent="0.3">
      <c r="A1279" s="247" t="s">
        <v>2172</v>
      </c>
      <c r="B1279" s="248">
        <v>2036</v>
      </c>
      <c r="C1279" s="248" t="s">
        <v>2775</v>
      </c>
      <c r="D1279" s="249">
        <v>365.73199320819077</v>
      </c>
      <c r="E1279" s="250">
        <v>15</v>
      </c>
      <c r="F1279" s="251">
        <f>(SUM(D1279:D1293)+E1279*D1293)/1000000</f>
        <v>1.0562479033501477E-2</v>
      </c>
      <c r="G1279" s="229"/>
      <c r="H1279" s="229"/>
    </row>
    <row r="1280" spans="1:8" ht="15.6" x14ac:dyDescent="0.3">
      <c r="A1280" s="247" t="s">
        <v>2172</v>
      </c>
      <c r="B1280" s="248">
        <v>2037</v>
      </c>
      <c r="C1280" s="248" t="s">
        <v>2776</v>
      </c>
      <c r="D1280" s="249">
        <v>363.07005943324037</v>
      </c>
      <c r="E1280" s="250">
        <v>16</v>
      </c>
      <c r="F1280" s="251">
        <f>(SUM(D1280:D1293)+E1280*D1293)/1000000</f>
        <v>1.0545982717092596E-2</v>
      </c>
      <c r="G1280" s="229"/>
      <c r="H1280" s="229"/>
    </row>
    <row r="1281" spans="1:8" ht="15.6" x14ac:dyDescent="0.3">
      <c r="A1281" s="247" t="s">
        <v>2172</v>
      </c>
      <c r="B1281" s="248">
        <v>2038</v>
      </c>
      <c r="C1281" s="248" t="s">
        <v>2777</v>
      </c>
      <c r="D1281" s="249">
        <v>360.78851093932946</v>
      </c>
      <c r="E1281" s="250">
        <v>17</v>
      </c>
      <c r="F1281" s="251">
        <f>(SUM(D1281:D1293)+E1281*D1293)/1000000</f>
        <v>1.0532148334458671E-2</v>
      </c>
      <c r="G1281" s="229"/>
      <c r="H1281" s="229"/>
    </row>
    <row r="1282" spans="1:8" ht="15.6" x14ac:dyDescent="0.3">
      <c r="A1282" s="247" t="s">
        <v>2172</v>
      </c>
      <c r="B1282" s="248">
        <v>2039</v>
      </c>
      <c r="C1282" s="248" t="s">
        <v>2778</v>
      </c>
      <c r="D1282" s="249">
        <v>358.80536221133895</v>
      </c>
      <c r="E1282" s="250">
        <v>18</v>
      </c>
      <c r="F1282" s="251">
        <f>(SUM(D1282:D1293)+E1282*D1293)/1000000</f>
        <v>1.0520595500318653E-2</v>
      </c>
      <c r="G1282" s="229"/>
      <c r="H1282" s="229"/>
    </row>
    <row r="1283" spans="1:8" ht="15.6" x14ac:dyDescent="0.3">
      <c r="A1283" s="247" t="s">
        <v>2172</v>
      </c>
      <c r="B1283" s="248">
        <v>2040</v>
      </c>
      <c r="C1283" s="248" t="s">
        <v>2779</v>
      </c>
      <c r="D1283" s="249">
        <v>357.11685381413076</v>
      </c>
      <c r="E1283" s="250">
        <v>19</v>
      </c>
      <c r="F1283" s="251">
        <f>(SUM(D1283:D1293)+E1283*D1293)/1000000</f>
        <v>1.0511025814906627E-2</v>
      </c>
      <c r="G1283" s="229"/>
      <c r="H1283" s="229"/>
    </row>
    <row r="1284" spans="1:8" ht="15.6" x14ac:dyDescent="0.3">
      <c r="A1284" s="247" t="s">
        <v>2172</v>
      </c>
      <c r="B1284" s="248">
        <v>2041</v>
      </c>
      <c r="C1284" s="248" t="s">
        <v>2780</v>
      </c>
      <c r="D1284" s="249">
        <v>355.70724808405686</v>
      </c>
      <c r="E1284" s="250">
        <v>20</v>
      </c>
      <c r="F1284" s="251">
        <f>(SUM(D1284:D1293)+E1284*D1293)/1000000</f>
        <v>1.050314463789181E-2</v>
      </c>
      <c r="G1284" s="229"/>
      <c r="H1284" s="229"/>
    </row>
    <row r="1285" spans="1:8" ht="15.6" x14ac:dyDescent="0.3">
      <c r="A1285" s="247" t="s">
        <v>2172</v>
      </c>
      <c r="B1285" s="248">
        <v>2042</v>
      </c>
      <c r="C1285" s="248" t="s">
        <v>2781</v>
      </c>
      <c r="D1285" s="249">
        <v>354.50265687359916</v>
      </c>
      <c r="E1285" s="250">
        <v>21</v>
      </c>
      <c r="F1285" s="251">
        <f>(SUM(D1285:D1293)+E1285*D1293)/1000000</f>
        <v>1.0496673066607065E-2</v>
      </c>
      <c r="G1285" s="229"/>
      <c r="H1285" s="229"/>
    </row>
    <row r="1286" spans="1:8" ht="15.6" x14ac:dyDescent="0.3">
      <c r="A1286" s="247" t="s">
        <v>2172</v>
      </c>
      <c r="B1286" s="248">
        <v>2043</v>
      </c>
      <c r="C1286" s="248" t="s">
        <v>2782</v>
      </c>
      <c r="D1286" s="249">
        <v>353.45194313365982</v>
      </c>
      <c r="E1286" s="250">
        <v>22</v>
      </c>
      <c r="F1286" s="251">
        <f>(SUM(D1286:D1293)+E1286*D1293)/1000000</f>
        <v>1.0491406086532779E-2</v>
      </c>
      <c r="G1286" s="229"/>
      <c r="H1286" s="229"/>
    </row>
    <row r="1287" spans="1:8" ht="15.6" x14ac:dyDescent="0.3">
      <c r="A1287" s="247" t="s">
        <v>2172</v>
      </c>
      <c r="B1287" s="248">
        <v>2044</v>
      </c>
      <c r="C1287" s="248" t="s">
        <v>2783</v>
      </c>
      <c r="D1287" s="249">
        <v>352.56000585634524</v>
      </c>
      <c r="E1287" s="250">
        <v>23</v>
      </c>
      <c r="F1287" s="251">
        <f>(SUM(D1287:D1293)+E1287*D1293)/1000000</f>
        <v>1.0487189820198431E-2</v>
      </c>
      <c r="G1287" s="229"/>
      <c r="H1287" s="229"/>
    </row>
    <row r="1288" spans="1:8" ht="15.6" x14ac:dyDescent="0.3">
      <c r="A1288" s="247" t="s">
        <v>2172</v>
      </c>
      <c r="B1288" s="248">
        <v>2045</v>
      </c>
      <c r="C1288" s="248" t="s">
        <v>2784</v>
      </c>
      <c r="D1288" s="249">
        <v>351.77211059536046</v>
      </c>
      <c r="E1288" s="250">
        <v>24</v>
      </c>
      <c r="F1288" s="251">
        <f>(SUM(D1288:D1293)+E1288*D1293)/1000000</f>
        <v>1.0483865491141399E-2</v>
      </c>
      <c r="G1288" s="229"/>
      <c r="H1288" s="229"/>
    </row>
    <row r="1289" spans="1:8" ht="15.6" x14ac:dyDescent="0.3">
      <c r="A1289" s="247" t="s">
        <v>2172</v>
      </c>
      <c r="B1289" s="248">
        <v>2046</v>
      </c>
      <c r="C1289" s="248" t="s">
        <v>2785</v>
      </c>
      <c r="D1289" s="249">
        <v>351.08138032388888</v>
      </c>
      <c r="E1289" s="250">
        <v>25</v>
      </c>
      <c r="F1289" s="251">
        <f>(SUM(D1289:D1293)+E1289*D1293)/1000000</f>
        <v>1.0481329057345352E-2</v>
      </c>
      <c r="G1289" s="229"/>
      <c r="H1289" s="229"/>
    </row>
    <row r="1290" spans="1:8" ht="15.6" x14ac:dyDescent="0.3">
      <c r="A1290" s="247" t="s">
        <v>2172</v>
      </c>
      <c r="B1290" s="248">
        <v>2047</v>
      </c>
      <c r="C1290" s="248" t="s">
        <v>2786</v>
      </c>
      <c r="D1290" s="249">
        <v>350.51605150900627</v>
      </c>
      <c r="E1290" s="250">
        <v>26</v>
      </c>
      <c r="F1290" s="251">
        <f>(SUM(D1290:D1293)+E1290*D1293)/1000000</f>
        <v>1.0479483353820776E-2</v>
      </c>
      <c r="G1290" s="229"/>
      <c r="H1290" s="229"/>
    </row>
    <row r="1291" spans="1:8" ht="15.6" x14ac:dyDescent="0.3">
      <c r="A1291" s="247" t="s">
        <v>2172</v>
      </c>
      <c r="B1291" s="248">
        <v>2048</v>
      </c>
      <c r="C1291" s="248" t="s">
        <v>2787</v>
      </c>
      <c r="D1291" s="249">
        <v>350.01121966782279</v>
      </c>
      <c r="E1291" s="250">
        <v>27</v>
      </c>
      <c r="F1291" s="251">
        <f>(SUM(D1291:D1293)+E1291*D1293)/1000000</f>
        <v>1.0478202979111081E-2</v>
      </c>
      <c r="G1291" s="229"/>
      <c r="H1291" s="229"/>
    </row>
    <row r="1292" spans="1:8" ht="15.6" x14ac:dyDescent="0.3">
      <c r="A1292" s="247" t="s">
        <v>2172</v>
      </c>
      <c r="B1292" s="248">
        <v>2049</v>
      </c>
      <c r="C1292" s="248" t="s">
        <v>2788</v>
      </c>
      <c r="D1292" s="249">
        <v>349.59280906250132</v>
      </c>
      <c r="E1292" s="250">
        <v>28</v>
      </c>
      <c r="F1292" s="251">
        <f>(SUM(D1292:D1293)+E1292*D1293)/1000000</f>
        <v>1.0477427436242571E-2</v>
      </c>
      <c r="G1292" s="229"/>
      <c r="H1292" s="229"/>
    </row>
    <row r="1293" spans="1:8" ht="15.6" x14ac:dyDescent="0.3">
      <c r="A1293" s="247" t="s">
        <v>2172</v>
      </c>
      <c r="B1293" s="248">
        <v>2050</v>
      </c>
      <c r="C1293" s="248" t="s">
        <v>2789</v>
      </c>
      <c r="D1293" s="249">
        <v>349.23567679931278</v>
      </c>
      <c r="E1293" s="250">
        <v>29</v>
      </c>
      <c r="F1293" s="251">
        <f>(SUM(D1293:D1293)+E1293*D1293)/1000000</f>
        <v>1.0477070303979385E-2</v>
      </c>
      <c r="G1293" s="229"/>
      <c r="H1293" s="229"/>
    </row>
    <row r="1294" spans="1:8" ht="15.6" x14ac:dyDescent="0.3">
      <c r="A1294" s="247" t="s">
        <v>113</v>
      </c>
      <c r="B1294" s="248">
        <v>2017</v>
      </c>
      <c r="C1294" s="248" t="s">
        <v>1180</v>
      </c>
      <c r="D1294" s="249">
        <v>472.75033113894136</v>
      </c>
      <c r="E1294" s="252">
        <v>0</v>
      </c>
      <c r="F1294" s="251">
        <f>(SUM(D1294:D1323))/1000000</f>
        <v>1.1032916315915062E-2</v>
      </c>
      <c r="G1294" s="229"/>
      <c r="H1294" s="229"/>
    </row>
    <row r="1295" spans="1:8" ht="15.6" x14ac:dyDescent="0.3">
      <c r="A1295" s="247" t="s">
        <v>113</v>
      </c>
      <c r="B1295" s="248">
        <v>2018</v>
      </c>
      <c r="C1295" s="248" t="s">
        <v>1181</v>
      </c>
      <c r="D1295" s="249">
        <v>460.84712529448689</v>
      </c>
      <c r="E1295" s="250">
        <v>0</v>
      </c>
      <c r="F1295" s="251">
        <f>(SUM(D1295:D1324))/1000000</f>
        <v>1.0887663543238047E-2</v>
      </c>
      <c r="G1295" s="229"/>
      <c r="H1295" s="229"/>
    </row>
    <row r="1296" spans="1:8" ht="15.6" x14ac:dyDescent="0.3">
      <c r="A1296" s="247" t="s">
        <v>113</v>
      </c>
      <c r="B1296" s="248">
        <v>2019</v>
      </c>
      <c r="C1296" s="248" t="s">
        <v>1182</v>
      </c>
      <c r="D1296" s="249">
        <v>449.90923364270213</v>
      </c>
      <c r="E1296" s="250">
        <v>0</v>
      </c>
      <c r="F1296" s="251">
        <f>(SUM(D1296:D1325))/1000000</f>
        <v>1.0754080503200814E-2</v>
      </c>
      <c r="G1296" s="229"/>
      <c r="H1296" s="229"/>
    </row>
    <row r="1297" spans="1:8" ht="15.6" x14ac:dyDescent="0.3">
      <c r="A1297" s="247" t="s">
        <v>113</v>
      </c>
      <c r="B1297" s="248">
        <v>2020</v>
      </c>
      <c r="C1297" s="248" t="s">
        <v>1183</v>
      </c>
      <c r="D1297" s="249">
        <v>437.3597566614402</v>
      </c>
      <c r="E1297" s="250">
        <v>0</v>
      </c>
      <c r="F1297" s="251">
        <f>(SUM(D1297:D1326))/1000000</f>
        <v>1.0631260524986688E-2</v>
      </c>
      <c r="G1297" s="229"/>
      <c r="H1297" s="229"/>
    </row>
    <row r="1298" spans="1:8" ht="15.6" x14ac:dyDescent="0.3">
      <c r="A1298" s="247" t="s">
        <v>113</v>
      </c>
      <c r="B1298" s="248">
        <v>2021</v>
      </c>
      <c r="C1298" s="248" t="s">
        <v>1184</v>
      </c>
      <c r="D1298" s="249">
        <v>425.8777788445467</v>
      </c>
      <c r="E1298" s="250">
        <v>0</v>
      </c>
      <c r="F1298" s="251">
        <f>(SUM(D1298:D1327))/1000000</f>
        <v>1.0520857341814398E-2</v>
      </c>
      <c r="G1298" s="229"/>
      <c r="H1298" s="229"/>
    </row>
    <row r="1299" spans="1:8" ht="15.6" x14ac:dyDescent="0.3">
      <c r="A1299" s="247" t="s">
        <v>113</v>
      </c>
      <c r="B1299" s="248">
        <v>2022</v>
      </c>
      <c r="C1299" s="248" t="s">
        <v>1185</v>
      </c>
      <c r="D1299" s="249">
        <v>415.04266854944984</v>
      </c>
      <c r="E1299" s="250">
        <v>1</v>
      </c>
      <c r="F1299" s="251">
        <f>(SUM(D1299:D1327)+E1299*D1327)/1000000</f>
        <v>1.0421936136458997E-2</v>
      </c>
      <c r="G1299" s="229"/>
      <c r="H1299" s="229"/>
    </row>
    <row r="1300" spans="1:8" ht="15.6" x14ac:dyDescent="0.3">
      <c r="A1300" s="247" t="s">
        <v>113</v>
      </c>
      <c r="B1300" s="248">
        <v>2023</v>
      </c>
      <c r="C1300" s="248" t="s">
        <v>1186</v>
      </c>
      <c r="D1300" s="249">
        <v>404.92848973716258</v>
      </c>
      <c r="E1300" s="250">
        <v>2</v>
      </c>
      <c r="F1300" s="251">
        <f>(SUM(D1300:D1327)+E1300*D1327)/1000000</f>
        <v>1.0333850041398696E-2</v>
      </c>
      <c r="G1300" s="229"/>
      <c r="H1300" s="229"/>
    </row>
    <row r="1301" spans="1:8" ht="15.6" x14ac:dyDescent="0.3">
      <c r="A1301" s="247" t="s">
        <v>113</v>
      </c>
      <c r="B1301" s="248">
        <v>2024</v>
      </c>
      <c r="C1301" s="248" t="s">
        <v>1187</v>
      </c>
      <c r="D1301" s="249">
        <v>395.98030526557017</v>
      </c>
      <c r="E1301" s="250">
        <v>3</v>
      </c>
      <c r="F1301" s="251">
        <f>(SUM(D1301:D1327)+E1301*D1327)/1000000</f>
        <v>1.0255878125150681E-2</v>
      </c>
      <c r="G1301" s="229"/>
      <c r="H1301" s="229"/>
    </row>
    <row r="1302" spans="1:8" ht="15.6" x14ac:dyDescent="0.3">
      <c r="A1302" s="247" t="s">
        <v>113</v>
      </c>
      <c r="B1302" s="248">
        <v>2025</v>
      </c>
      <c r="C1302" s="248" t="s">
        <v>1188</v>
      </c>
      <c r="D1302" s="249">
        <v>387.25830416753888</v>
      </c>
      <c r="E1302" s="250">
        <v>4</v>
      </c>
      <c r="F1302" s="251">
        <f>(SUM(D1302:D1327)+E1302*D1327)/1000000</f>
        <v>1.0186854393374259E-2</v>
      </c>
      <c r="G1302" s="229"/>
      <c r="H1302" s="229"/>
    </row>
    <row r="1303" spans="1:8" ht="15.6" x14ac:dyDescent="0.3">
      <c r="A1303" s="247" t="s">
        <v>113</v>
      </c>
      <c r="B1303" s="248">
        <v>2026</v>
      </c>
      <c r="C1303" s="248" t="s">
        <v>1189</v>
      </c>
      <c r="D1303" s="249">
        <v>379.01987900154671</v>
      </c>
      <c r="E1303" s="250">
        <v>5</v>
      </c>
      <c r="F1303" s="251">
        <f>(SUM(D1303:D1327)+E1303*D1327)/1000000</f>
        <v>1.0126552662695867E-2</v>
      </c>
      <c r="G1303" s="229"/>
      <c r="H1303" s="229"/>
    </row>
    <row r="1304" spans="1:8" ht="15.6" x14ac:dyDescent="0.3">
      <c r="A1304" s="247" t="s">
        <v>113</v>
      </c>
      <c r="B1304" s="248">
        <v>2027</v>
      </c>
      <c r="C1304" s="248" t="s">
        <v>1190</v>
      </c>
      <c r="D1304" s="249">
        <v>371.63368661892105</v>
      </c>
      <c r="E1304" s="250">
        <v>6</v>
      </c>
      <c r="F1304" s="251">
        <f>(SUM(D1304:D1327)+E1304*D1327)/1000000</f>
        <v>1.0074489357183469E-2</v>
      </c>
      <c r="G1304" s="229"/>
      <c r="H1304" s="229"/>
    </row>
    <row r="1305" spans="1:8" ht="15.6" x14ac:dyDescent="0.3">
      <c r="A1305" s="247" t="s">
        <v>113</v>
      </c>
      <c r="B1305" s="248">
        <v>2028</v>
      </c>
      <c r="C1305" s="248" t="s">
        <v>1191</v>
      </c>
      <c r="D1305" s="249">
        <v>365.17878279718047</v>
      </c>
      <c r="E1305" s="250">
        <v>7</v>
      </c>
      <c r="F1305" s="251">
        <f>(SUM(D1305:D1327)+E1305*D1327)/1000000</f>
        <v>1.0029812244053695E-2</v>
      </c>
      <c r="G1305" s="229"/>
      <c r="H1305" s="229"/>
    </row>
    <row r="1306" spans="1:8" ht="15.6" x14ac:dyDescent="0.3">
      <c r="A1306" s="247" t="s">
        <v>113</v>
      </c>
      <c r="B1306" s="248">
        <v>2029</v>
      </c>
      <c r="C1306" s="248" t="s">
        <v>1192</v>
      </c>
      <c r="D1306" s="249">
        <v>359.48154253728597</v>
      </c>
      <c r="E1306" s="250">
        <v>8</v>
      </c>
      <c r="F1306" s="251">
        <f>(SUM(D1306:D1327)+E1306*D1327)/1000000</f>
        <v>9.9915900347456628E-3</v>
      </c>
      <c r="G1306" s="229"/>
      <c r="H1306" s="229"/>
    </row>
    <row r="1307" spans="1:8" ht="15.6" x14ac:dyDescent="0.3">
      <c r="A1307" s="247" t="s">
        <v>113</v>
      </c>
      <c r="B1307" s="248">
        <v>2030</v>
      </c>
      <c r="C1307" s="248" t="s">
        <v>1193</v>
      </c>
      <c r="D1307" s="249">
        <v>354.55435336019883</v>
      </c>
      <c r="E1307" s="250">
        <v>9</v>
      </c>
      <c r="F1307" s="251">
        <f>(SUM(D1307:D1327)+E1307*D1327)/1000000</f>
        <v>9.9590650656975234E-3</v>
      </c>
      <c r="G1307" s="229"/>
      <c r="H1307" s="229"/>
    </row>
    <row r="1308" spans="1:8" ht="15.6" x14ac:dyDescent="0.3">
      <c r="A1308" s="247" t="s">
        <v>113</v>
      </c>
      <c r="B1308" s="248">
        <v>2031</v>
      </c>
      <c r="C1308" s="248" t="s">
        <v>1194</v>
      </c>
      <c r="D1308" s="249">
        <v>349.68440027342331</v>
      </c>
      <c r="E1308" s="250">
        <v>10</v>
      </c>
      <c r="F1308" s="251">
        <f>(SUM(D1308:D1327)+E1308*D1327)/1000000</f>
        <v>9.9314672858264712E-3</v>
      </c>
      <c r="G1308" s="229"/>
      <c r="H1308" s="229"/>
    </row>
    <row r="1309" spans="1:8" ht="15.6" x14ac:dyDescent="0.3">
      <c r="A1309" s="247" t="s">
        <v>113</v>
      </c>
      <c r="B1309" s="248">
        <v>2032</v>
      </c>
      <c r="C1309" s="248" t="s">
        <v>1195</v>
      </c>
      <c r="D1309" s="249">
        <v>345.9612122843447</v>
      </c>
      <c r="E1309" s="250">
        <v>11</v>
      </c>
      <c r="F1309" s="251">
        <f>(SUM(D1309:D1327)+E1309*D1327)/1000000</f>
        <v>9.9087394590421946E-3</v>
      </c>
      <c r="G1309" s="229"/>
      <c r="H1309" s="229"/>
    </row>
    <row r="1310" spans="1:8" ht="15.6" x14ac:dyDescent="0.3">
      <c r="A1310" s="247" t="s">
        <v>113</v>
      </c>
      <c r="B1310" s="248">
        <v>2033</v>
      </c>
      <c r="C1310" s="248" t="s">
        <v>1196</v>
      </c>
      <c r="D1310" s="249">
        <v>342.74952991524134</v>
      </c>
      <c r="E1310" s="250">
        <v>12</v>
      </c>
      <c r="F1310" s="251">
        <f>(SUM(D1310:D1327)+E1310*D1327)/1000000</f>
        <v>9.8897348202469978E-3</v>
      </c>
      <c r="G1310" s="229"/>
      <c r="H1310" s="229"/>
    </row>
    <row r="1311" spans="1:8" ht="15.6" x14ac:dyDescent="0.3">
      <c r="A1311" s="247" t="s">
        <v>113</v>
      </c>
      <c r="B1311" s="248">
        <v>2034</v>
      </c>
      <c r="C1311" s="248" t="s">
        <v>1197</v>
      </c>
      <c r="D1311" s="249">
        <v>339.99295315436854</v>
      </c>
      <c r="E1311" s="250">
        <v>13</v>
      </c>
      <c r="F1311" s="251">
        <f>(SUM(D1311:D1327)+E1311*D1327)/1000000</f>
        <v>9.8739418638209044E-3</v>
      </c>
      <c r="G1311" s="229"/>
      <c r="H1311" s="229"/>
    </row>
    <row r="1312" spans="1:8" ht="15.6" x14ac:dyDescent="0.3">
      <c r="A1312" s="247" t="s">
        <v>113</v>
      </c>
      <c r="B1312" s="248">
        <v>2035</v>
      </c>
      <c r="C1312" s="248" t="s">
        <v>1198</v>
      </c>
      <c r="D1312" s="249">
        <v>337.69008864147946</v>
      </c>
      <c r="E1312" s="250">
        <v>14</v>
      </c>
      <c r="F1312" s="251">
        <f>(SUM(D1312:D1327)+E1312*D1327)/1000000</f>
        <v>9.860905484155684E-3</v>
      </c>
      <c r="G1312" s="229"/>
      <c r="H1312" s="229"/>
    </row>
    <row r="1313" spans="1:8" ht="15.6" x14ac:dyDescent="0.3">
      <c r="A1313" s="247" t="s">
        <v>113</v>
      </c>
      <c r="B1313" s="248">
        <v>2036</v>
      </c>
      <c r="C1313" s="248" t="s">
        <v>1199</v>
      </c>
      <c r="D1313" s="249">
        <v>335.72616777883673</v>
      </c>
      <c r="E1313" s="250">
        <v>15</v>
      </c>
      <c r="F1313" s="251">
        <f>(SUM(D1313:D1327)+E1313*D1327)/1000000</f>
        <v>9.8501719690033528E-3</v>
      </c>
      <c r="G1313" s="229"/>
      <c r="H1313" s="229"/>
    </row>
    <row r="1314" spans="1:8" ht="15.6" x14ac:dyDescent="0.3">
      <c r="A1314" s="247" t="s">
        <v>113</v>
      </c>
      <c r="B1314" s="248">
        <v>2037</v>
      </c>
      <c r="C1314" s="248" t="s">
        <v>1200</v>
      </c>
      <c r="D1314" s="249">
        <v>334.08973405678478</v>
      </c>
      <c r="E1314" s="250">
        <v>16</v>
      </c>
      <c r="F1314" s="251">
        <f>(SUM(D1314:D1327)+E1314*D1327)/1000000</f>
        <v>9.8414023747136637E-3</v>
      </c>
      <c r="G1314" s="229"/>
      <c r="H1314" s="229"/>
    </row>
    <row r="1315" spans="1:8" ht="15.6" x14ac:dyDescent="0.3">
      <c r="A1315" s="247" t="s">
        <v>113</v>
      </c>
      <c r="B1315" s="248">
        <v>2038</v>
      </c>
      <c r="C1315" s="248" t="s">
        <v>1201</v>
      </c>
      <c r="D1315" s="249">
        <v>332.72877364911483</v>
      </c>
      <c r="E1315" s="250">
        <v>17</v>
      </c>
      <c r="F1315" s="251">
        <f>(SUM(D1315:D1327)+E1315*D1327)/1000000</f>
        <v>9.8342692141460269E-3</v>
      </c>
      <c r="G1315" s="229"/>
      <c r="H1315" s="229"/>
    </row>
    <row r="1316" spans="1:8" ht="15.6" x14ac:dyDescent="0.3">
      <c r="A1316" s="247" t="s">
        <v>113</v>
      </c>
      <c r="B1316" s="248">
        <v>2039</v>
      </c>
      <c r="C1316" s="248" t="s">
        <v>1202</v>
      </c>
      <c r="D1316" s="249">
        <v>331.59349565459081</v>
      </c>
      <c r="E1316" s="250">
        <v>18</v>
      </c>
      <c r="F1316" s="251">
        <f>(SUM(D1316:D1327)+E1316*D1327)/1000000</f>
        <v>9.8284970139860591E-3</v>
      </c>
      <c r="G1316" s="229"/>
      <c r="H1316" s="229"/>
    </row>
    <row r="1317" spans="1:8" ht="15.6" x14ac:dyDescent="0.3">
      <c r="A1317" s="247" t="s">
        <v>113</v>
      </c>
      <c r="B1317" s="248">
        <v>2040</v>
      </c>
      <c r="C1317" s="248" t="s">
        <v>1203</v>
      </c>
      <c r="D1317" s="249">
        <v>330.66697609670564</v>
      </c>
      <c r="E1317" s="250">
        <v>19</v>
      </c>
      <c r="F1317" s="251">
        <f>(SUM(D1317:D1327)+E1317*D1327)/1000000</f>
        <v>9.8238600918206156E-3</v>
      </c>
      <c r="G1317" s="229"/>
      <c r="H1317" s="229"/>
    </row>
    <row r="1318" spans="1:8" ht="15.6" x14ac:dyDescent="0.3">
      <c r="A1318" s="247" t="s">
        <v>113</v>
      </c>
      <c r="B1318" s="248">
        <v>2041</v>
      </c>
      <c r="C1318" s="248" t="s">
        <v>1204</v>
      </c>
      <c r="D1318" s="249">
        <v>329.91965277341944</v>
      </c>
      <c r="E1318" s="250">
        <v>20</v>
      </c>
      <c r="F1318" s="251">
        <f>(SUM(D1318:D1327)+E1318*D1327)/1000000</f>
        <v>9.8201496892130567E-3</v>
      </c>
      <c r="G1318" s="229"/>
      <c r="H1318" s="229"/>
    </row>
    <row r="1319" spans="1:8" ht="15.6" x14ac:dyDescent="0.3">
      <c r="A1319" s="247" t="s">
        <v>113</v>
      </c>
      <c r="B1319" s="248">
        <v>2042</v>
      </c>
      <c r="C1319" s="248" t="s">
        <v>1205</v>
      </c>
      <c r="D1319" s="249">
        <v>329.31603277577108</v>
      </c>
      <c r="E1319" s="250">
        <v>21</v>
      </c>
      <c r="F1319" s="251">
        <f>(SUM(D1319:D1327)+E1319*D1327)/1000000</f>
        <v>9.8171866099287849E-3</v>
      </c>
      <c r="G1319" s="229"/>
      <c r="H1319" s="229"/>
    </row>
    <row r="1320" spans="1:8" ht="15.6" x14ac:dyDescent="0.3">
      <c r="A1320" s="247" t="s">
        <v>113</v>
      </c>
      <c r="B1320" s="248">
        <v>2043</v>
      </c>
      <c r="C1320" s="248" t="s">
        <v>1206</v>
      </c>
      <c r="D1320" s="249">
        <v>328.8028590148611</v>
      </c>
      <c r="E1320" s="250">
        <v>22</v>
      </c>
      <c r="F1320" s="251">
        <f>(SUM(D1320:D1327)+E1320*D1327)/1000000</f>
        <v>9.8148271506421619E-3</v>
      </c>
      <c r="G1320" s="229"/>
      <c r="H1320" s="229"/>
    </row>
    <row r="1321" spans="1:8" ht="15.6" x14ac:dyDescent="0.3">
      <c r="A1321" s="247" t="s">
        <v>113</v>
      </c>
      <c r="B1321" s="248">
        <v>2044</v>
      </c>
      <c r="C1321" s="248" t="s">
        <v>1207</v>
      </c>
      <c r="D1321" s="249">
        <v>328.39147149750136</v>
      </c>
      <c r="E1321" s="250">
        <v>23</v>
      </c>
      <c r="F1321" s="251">
        <f>(SUM(D1321:D1327)+E1321*D1327)/1000000</f>
        <v>9.8129808651164496E-3</v>
      </c>
      <c r="G1321" s="229"/>
      <c r="H1321" s="229"/>
    </row>
    <row r="1322" spans="1:8" ht="15.6" x14ac:dyDescent="0.3">
      <c r="A1322" s="247" t="s">
        <v>113</v>
      </c>
      <c r="B1322" s="248">
        <v>2045</v>
      </c>
      <c r="C1322" s="248" t="s">
        <v>1208</v>
      </c>
      <c r="D1322" s="249">
        <v>328.03975117865531</v>
      </c>
      <c r="E1322" s="250">
        <v>24</v>
      </c>
      <c r="F1322" s="251">
        <f>(SUM(D1322:D1327)+E1322*D1327)/1000000</f>
        <v>9.8115459671080946E-3</v>
      </c>
      <c r="G1322" s="229"/>
      <c r="H1322" s="229"/>
    </row>
    <row r="1323" spans="1:8" ht="15.6" x14ac:dyDescent="0.3">
      <c r="A1323" s="247" t="s">
        <v>113</v>
      </c>
      <c r="B1323" s="248">
        <v>2046</v>
      </c>
      <c r="C1323" s="248" t="s">
        <v>1209</v>
      </c>
      <c r="D1323" s="249">
        <v>327.74097955298913</v>
      </c>
      <c r="E1323" s="250">
        <v>25</v>
      </c>
      <c r="F1323" s="251">
        <f>(SUM(D1323:D1327)+E1323*D1327)/1000000</f>
        <v>9.8104627894185868E-3</v>
      </c>
      <c r="G1323" s="229"/>
      <c r="H1323" s="229"/>
    </row>
    <row r="1324" spans="1:8" ht="15.6" x14ac:dyDescent="0.3">
      <c r="A1324" s="247" t="s">
        <v>113</v>
      </c>
      <c r="B1324" s="248">
        <v>2047</v>
      </c>
      <c r="C1324" s="248" t="s">
        <v>1210</v>
      </c>
      <c r="D1324" s="249">
        <v>327.49755846192733</v>
      </c>
      <c r="E1324" s="250">
        <v>26</v>
      </c>
      <c r="F1324" s="251">
        <f>(SUM(D1324:D1327)+E1324*D1327)/1000000</f>
        <v>9.809678383354746E-3</v>
      </c>
      <c r="G1324" s="229"/>
      <c r="H1324" s="229"/>
    </row>
    <row r="1325" spans="1:8" ht="15.6" x14ac:dyDescent="0.3">
      <c r="A1325" s="247" t="s">
        <v>113</v>
      </c>
      <c r="B1325" s="248">
        <v>2048</v>
      </c>
      <c r="C1325" s="248" t="s">
        <v>1211</v>
      </c>
      <c r="D1325" s="249">
        <v>327.26408525725543</v>
      </c>
      <c r="E1325" s="250">
        <v>27</v>
      </c>
      <c r="F1325" s="251">
        <f>(SUM(D1325:D1327)+E1325*D1327)/1000000</f>
        <v>9.8091373983819671E-3</v>
      </c>
      <c r="G1325" s="229"/>
      <c r="H1325" s="229"/>
    </row>
    <row r="1326" spans="1:8" ht="15.6" x14ac:dyDescent="0.3">
      <c r="A1326" s="247" t="s">
        <v>113</v>
      </c>
      <c r="B1326" s="248">
        <v>2049</v>
      </c>
      <c r="C1326" s="248" t="s">
        <v>1212</v>
      </c>
      <c r="D1326" s="249">
        <v>327.08925542857736</v>
      </c>
      <c r="E1326" s="250">
        <v>28</v>
      </c>
      <c r="F1326" s="251">
        <f>(SUM(D1326:D1327)+E1326*D1327)/1000000</f>
        <v>9.8088298866138568E-3</v>
      </c>
      <c r="G1326" s="229"/>
      <c r="H1326" s="229"/>
    </row>
    <row r="1327" spans="1:8" ht="15.6" x14ac:dyDescent="0.3">
      <c r="A1327" s="247" t="s">
        <v>113</v>
      </c>
      <c r="B1327" s="248">
        <v>2050</v>
      </c>
      <c r="C1327" s="248" t="s">
        <v>1213</v>
      </c>
      <c r="D1327" s="249">
        <v>326.95657348914762</v>
      </c>
      <c r="E1327" s="250">
        <v>29</v>
      </c>
      <c r="F1327" s="251">
        <f>(SUM(D1327:D1327)+E1327*D1327)/1000000</f>
        <v>9.8086972046744283E-3</v>
      </c>
      <c r="G1327" s="229"/>
      <c r="H1327" s="229"/>
    </row>
    <row r="1328" spans="1:8" ht="15.6" x14ac:dyDescent="0.3">
      <c r="A1328" s="247" t="s">
        <v>114</v>
      </c>
      <c r="B1328" s="248">
        <v>2017</v>
      </c>
      <c r="C1328" s="248" t="s">
        <v>1214</v>
      </c>
      <c r="D1328" s="249">
        <v>482.63580944775777</v>
      </c>
      <c r="E1328" s="252">
        <v>0</v>
      </c>
      <c r="F1328" s="251">
        <f>(SUM(D1328:D1357))/1000000</f>
        <v>1.108111422094968E-2</v>
      </c>
      <c r="G1328" s="229"/>
      <c r="H1328" s="229"/>
    </row>
    <row r="1329" spans="1:8" ht="15.6" x14ac:dyDescent="0.3">
      <c r="A1329" s="247" t="s">
        <v>114</v>
      </c>
      <c r="B1329" s="248">
        <v>2018</v>
      </c>
      <c r="C1329" s="248" t="s">
        <v>1215</v>
      </c>
      <c r="D1329" s="249">
        <v>470.51395202964068</v>
      </c>
      <c r="E1329" s="250">
        <v>0</v>
      </c>
      <c r="F1329" s="251">
        <f>(SUM(D1329:D1358))/1000000</f>
        <v>1.0923386306080899E-2</v>
      </c>
      <c r="G1329" s="229"/>
      <c r="H1329" s="229"/>
    </row>
    <row r="1330" spans="1:8" ht="15.6" x14ac:dyDescent="0.3">
      <c r="A1330" s="247" t="s">
        <v>114</v>
      </c>
      <c r="B1330" s="248">
        <v>2019</v>
      </c>
      <c r="C1330" s="248" t="s">
        <v>1216</v>
      </c>
      <c r="D1330" s="249">
        <v>457.44173748745402</v>
      </c>
      <c r="E1330" s="250">
        <v>0</v>
      </c>
      <c r="F1330" s="251">
        <f>(SUM(D1330:D1359))/1000000</f>
        <v>1.0777514158820369E-2</v>
      </c>
      <c r="G1330" s="229"/>
      <c r="H1330" s="229"/>
    </row>
    <row r="1331" spans="1:8" ht="15.6" x14ac:dyDescent="0.3">
      <c r="A1331" s="247" t="s">
        <v>114</v>
      </c>
      <c r="B1331" s="248">
        <v>2020</v>
      </c>
      <c r="C1331" s="248" t="s">
        <v>1217</v>
      </c>
      <c r="D1331" s="249">
        <v>444.54329595564275</v>
      </c>
      <c r="E1331" s="250">
        <v>0</v>
      </c>
      <c r="F1331" s="251">
        <f>(SUM(D1331:D1360))/1000000</f>
        <v>1.0644510907968261E-2</v>
      </c>
      <c r="G1331" s="229"/>
      <c r="H1331" s="229"/>
    </row>
    <row r="1332" spans="1:8" ht="15.6" x14ac:dyDescent="0.3">
      <c r="A1332" s="247" t="s">
        <v>114</v>
      </c>
      <c r="B1332" s="248">
        <v>2021</v>
      </c>
      <c r="C1332" s="248" t="s">
        <v>1218</v>
      </c>
      <c r="D1332" s="249">
        <v>432.39223216458282</v>
      </c>
      <c r="E1332" s="250">
        <v>0</v>
      </c>
      <c r="F1332" s="251">
        <f>(SUM(D1332:D1361))/1000000</f>
        <v>1.0524235681791451E-2</v>
      </c>
      <c r="G1332" s="229"/>
      <c r="H1332" s="229"/>
    </row>
    <row r="1333" spans="1:8" ht="15.6" x14ac:dyDescent="0.3">
      <c r="A1333" s="247" t="s">
        <v>114</v>
      </c>
      <c r="B1333" s="248">
        <v>2022</v>
      </c>
      <c r="C1333" s="248" t="s">
        <v>1219</v>
      </c>
      <c r="D1333" s="249">
        <v>421.07824760678039</v>
      </c>
      <c r="E1333" s="250">
        <v>1</v>
      </c>
      <c r="F1333" s="251">
        <f>(SUM(D1333:D1361)+E1333*D1361)/1000000</f>
        <v>1.0416111519405701E-2</v>
      </c>
      <c r="G1333" s="229"/>
      <c r="H1333" s="229"/>
    </row>
    <row r="1334" spans="1:8" ht="15.6" x14ac:dyDescent="0.3">
      <c r="A1334" s="247" t="s">
        <v>114</v>
      </c>
      <c r="B1334" s="248">
        <v>2023</v>
      </c>
      <c r="C1334" s="248" t="s">
        <v>1220</v>
      </c>
      <c r="D1334" s="249">
        <v>410.4762579099833</v>
      </c>
      <c r="E1334" s="250">
        <v>2</v>
      </c>
      <c r="F1334" s="251">
        <f>(SUM(D1334:D1361)+E1334*D1361)/1000000</f>
        <v>1.0319301341577753E-2</v>
      </c>
      <c r="G1334" s="229"/>
      <c r="H1334" s="229"/>
    </row>
    <row r="1335" spans="1:8" ht="15.6" x14ac:dyDescent="0.3">
      <c r="A1335" s="247" t="s">
        <v>114</v>
      </c>
      <c r="B1335" s="248">
        <v>2024</v>
      </c>
      <c r="C1335" s="248" t="s">
        <v>1221</v>
      </c>
      <c r="D1335" s="249">
        <v>400.61436290490229</v>
      </c>
      <c r="E1335" s="250">
        <v>3</v>
      </c>
      <c r="F1335" s="251">
        <f>(SUM(D1335:D1361)+E1335*D1361)/1000000</f>
        <v>1.0233093153446601E-2</v>
      </c>
      <c r="G1335" s="229"/>
      <c r="H1335" s="229"/>
    </row>
    <row r="1336" spans="1:8" ht="15.6" x14ac:dyDescent="0.3">
      <c r="A1336" s="247" t="s">
        <v>114</v>
      </c>
      <c r="B1336" s="248">
        <v>2025</v>
      </c>
      <c r="C1336" s="248" t="s">
        <v>1222</v>
      </c>
      <c r="D1336" s="249">
        <v>391.45168869747664</v>
      </c>
      <c r="E1336" s="250">
        <v>4</v>
      </c>
      <c r="F1336" s="251">
        <f>(SUM(D1336:D1361)+E1336*D1361)/1000000</f>
        <v>1.0156746860320531E-2</v>
      </c>
      <c r="G1336" s="229"/>
      <c r="H1336" s="229"/>
    </row>
    <row r="1337" spans="1:8" ht="15.6" x14ac:dyDescent="0.3">
      <c r="A1337" s="247" t="s">
        <v>114</v>
      </c>
      <c r="B1337" s="248">
        <v>2026</v>
      </c>
      <c r="C1337" s="248" t="s">
        <v>1223</v>
      </c>
      <c r="D1337" s="249">
        <v>382.62668547054631</v>
      </c>
      <c r="E1337" s="250">
        <v>5</v>
      </c>
      <c r="F1337" s="251">
        <f>(SUM(D1337:D1361)+E1337*D1361)/1000000</f>
        <v>1.0089563241401886E-2</v>
      </c>
      <c r="G1337" s="229"/>
      <c r="H1337" s="229"/>
    </row>
    <row r="1338" spans="1:8" ht="15.6" x14ac:dyDescent="0.3">
      <c r="A1338" s="247" t="s">
        <v>114</v>
      </c>
      <c r="B1338" s="248">
        <v>2027</v>
      </c>
      <c r="C1338" s="248" t="s">
        <v>1224</v>
      </c>
      <c r="D1338" s="249">
        <v>374.55060215237307</v>
      </c>
      <c r="E1338" s="250">
        <v>6</v>
      </c>
      <c r="F1338" s="251">
        <f>(SUM(D1338:D1361)+E1338*D1361)/1000000</f>
        <v>1.0031204625710173E-2</v>
      </c>
      <c r="G1338" s="229"/>
      <c r="H1338" s="229"/>
    </row>
    <row r="1339" spans="1:8" ht="15.6" x14ac:dyDescent="0.3">
      <c r="A1339" s="247" t="s">
        <v>114</v>
      </c>
      <c r="B1339" s="248">
        <v>2028</v>
      </c>
      <c r="C1339" s="248" t="s">
        <v>1225</v>
      </c>
      <c r="D1339" s="249">
        <v>367.3534276919811</v>
      </c>
      <c r="E1339" s="250">
        <v>7</v>
      </c>
      <c r="F1339" s="251">
        <f>(SUM(D1339:D1361)+E1339*D1361)/1000000</f>
        <v>9.9809220933366333E-3</v>
      </c>
      <c r="G1339" s="229"/>
      <c r="H1339" s="229"/>
    </row>
    <row r="1340" spans="1:8" ht="15.6" x14ac:dyDescent="0.3">
      <c r="A1340" s="247" t="s">
        <v>114</v>
      </c>
      <c r="B1340" s="248">
        <v>2029</v>
      </c>
      <c r="C1340" s="248" t="s">
        <v>1226</v>
      </c>
      <c r="D1340" s="249">
        <v>360.93360450528559</v>
      </c>
      <c r="E1340" s="250">
        <v>8</v>
      </c>
      <c r="F1340" s="251">
        <f>(SUM(D1340:D1361)+E1340*D1361)/1000000</f>
        <v>9.9378367354234845E-3</v>
      </c>
      <c r="G1340" s="229"/>
      <c r="H1340" s="229"/>
    </row>
    <row r="1341" spans="1:8" ht="15.6" x14ac:dyDescent="0.3">
      <c r="A1341" s="247" t="s">
        <v>114</v>
      </c>
      <c r="B1341" s="248">
        <v>2030</v>
      </c>
      <c r="C1341" s="248" t="s">
        <v>1227</v>
      </c>
      <c r="D1341" s="249">
        <v>355.32900859868528</v>
      </c>
      <c r="E1341" s="250">
        <v>9</v>
      </c>
      <c r="F1341" s="251">
        <f>(SUM(D1341:D1361)+E1341*D1361)/1000000</f>
        <v>9.9011712006970322E-3</v>
      </c>
      <c r="G1341" s="229"/>
      <c r="H1341" s="229"/>
    </row>
    <row r="1342" spans="1:8" ht="15.6" x14ac:dyDescent="0.3">
      <c r="A1342" s="247" t="s">
        <v>114</v>
      </c>
      <c r="B1342" s="248">
        <v>2031</v>
      </c>
      <c r="C1342" s="248" t="s">
        <v>1228</v>
      </c>
      <c r="D1342" s="249">
        <v>350.40291998428052</v>
      </c>
      <c r="E1342" s="250">
        <v>10</v>
      </c>
      <c r="F1342" s="251">
        <f>(SUM(D1342:D1361)+E1342*D1361)/1000000</f>
        <v>9.8701102618771776E-3</v>
      </c>
      <c r="G1342" s="229"/>
      <c r="H1342" s="229"/>
    </row>
    <row r="1343" spans="1:8" ht="15.6" x14ac:dyDescent="0.3">
      <c r="A1343" s="247" t="s">
        <v>114</v>
      </c>
      <c r="B1343" s="248">
        <v>2032</v>
      </c>
      <c r="C1343" s="248" t="s">
        <v>1229</v>
      </c>
      <c r="D1343" s="249">
        <v>346.13845597256602</v>
      </c>
      <c r="E1343" s="250">
        <v>11</v>
      </c>
      <c r="F1343" s="251">
        <f>(SUM(D1343:D1361)+E1343*D1361)/1000000</f>
        <v>9.843975411671731E-3</v>
      </c>
      <c r="G1343" s="229"/>
      <c r="H1343" s="229"/>
    </row>
    <row r="1344" spans="1:8" ht="15.6" x14ac:dyDescent="0.3">
      <c r="A1344" s="247" t="s">
        <v>114</v>
      </c>
      <c r="B1344" s="248">
        <v>2033</v>
      </c>
      <c r="C1344" s="248" t="s">
        <v>1230</v>
      </c>
      <c r="D1344" s="249">
        <v>342.45712477287776</v>
      </c>
      <c r="E1344" s="250">
        <v>12</v>
      </c>
      <c r="F1344" s="251">
        <f>(SUM(D1344:D1361)+E1344*D1361)/1000000</f>
        <v>9.8221050254779976E-3</v>
      </c>
      <c r="G1344" s="229"/>
      <c r="H1344" s="229"/>
    </row>
    <row r="1345" spans="1:8" ht="15.6" x14ac:dyDescent="0.3">
      <c r="A1345" s="247" t="s">
        <v>114</v>
      </c>
      <c r="B1345" s="248">
        <v>2034</v>
      </c>
      <c r="C1345" s="248" t="s">
        <v>1231</v>
      </c>
      <c r="D1345" s="249">
        <v>339.30331691553687</v>
      </c>
      <c r="E1345" s="250">
        <v>13</v>
      </c>
      <c r="F1345" s="251">
        <f>(SUM(D1345:D1361)+E1345*D1361)/1000000</f>
        <v>9.8039159704839517E-3</v>
      </c>
      <c r="G1345" s="229"/>
      <c r="H1345" s="229"/>
    </row>
    <row r="1346" spans="1:8" ht="15.6" x14ac:dyDescent="0.3">
      <c r="A1346" s="247" t="s">
        <v>114</v>
      </c>
      <c r="B1346" s="248">
        <v>2035</v>
      </c>
      <c r="C1346" s="248" t="s">
        <v>1232</v>
      </c>
      <c r="D1346" s="249">
        <v>336.66444385180671</v>
      </c>
      <c r="E1346" s="250">
        <v>14</v>
      </c>
      <c r="F1346" s="251">
        <f>(SUM(D1346:D1361)+E1346*D1361)/1000000</f>
        <v>9.7888807233472465E-3</v>
      </c>
      <c r="G1346" s="229"/>
      <c r="H1346" s="229"/>
    </row>
    <row r="1347" spans="1:8" ht="15.6" x14ac:dyDescent="0.3">
      <c r="A1347" s="247" t="s">
        <v>114</v>
      </c>
      <c r="B1347" s="248">
        <v>2036</v>
      </c>
      <c r="C1347" s="248" t="s">
        <v>1233</v>
      </c>
      <c r="D1347" s="249">
        <v>334.41316000611602</v>
      </c>
      <c r="E1347" s="250">
        <v>15</v>
      </c>
      <c r="F1347" s="251">
        <f>(SUM(D1347:D1361)+E1347*D1361)/1000000</f>
        <v>9.7764843492742729E-3</v>
      </c>
      <c r="G1347" s="229"/>
      <c r="H1347" s="229"/>
    </row>
    <row r="1348" spans="1:8" ht="15.6" x14ac:dyDescent="0.3">
      <c r="A1348" s="247" t="s">
        <v>114</v>
      </c>
      <c r="B1348" s="248">
        <v>2037</v>
      </c>
      <c r="C1348" s="248" t="s">
        <v>1234</v>
      </c>
      <c r="D1348" s="249">
        <v>332.53759735444237</v>
      </c>
      <c r="E1348" s="250">
        <v>16</v>
      </c>
      <c r="F1348" s="251">
        <f>(SUM(D1348:D1361)+E1348*D1361)/1000000</f>
        <v>9.7663392590469911E-3</v>
      </c>
      <c r="G1348" s="229"/>
      <c r="H1348" s="229"/>
    </row>
    <row r="1349" spans="1:8" ht="15.6" x14ac:dyDescent="0.3">
      <c r="A1349" s="247" t="s">
        <v>114</v>
      </c>
      <c r="B1349" s="248">
        <v>2038</v>
      </c>
      <c r="C1349" s="248" t="s">
        <v>1235</v>
      </c>
      <c r="D1349" s="249">
        <v>330.98364381888524</v>
      </c>
      <c r="E1349" s="250">
        <v>17</v>
      </c>
      <c r="F1349" s="251">
        <f>(SUM(D1349:D1361)+E1349*D1361)/1000000</f>
        <v>9.7580697314713794E-3</v>
      </c>
      <c r="G1349" s="229"/>
      <c r="H1349" s="229"/>
    </row>
    <row r="1350" spans="1:8" ht="15.6" x14ac:dyDescent="0.3">
      <c r="A1350" s="247" t="s">
        <v>114</v>
      </c>
      <c r="B1350" s="248">
        <v>2039</v>
      </c>
      <c r="C1350" s="248" t="s">
        <v>1236</v>
      </c>
      <c r="D1350" s="249">
        <v>329.68691984132425</v>
      </c>
      <c r="E1350" s="250">
        <v>18</v>
      </c>
      <c r="F1350" s="251">
        <f>(SUM(D1350:D1361)+E1350*D1361)/1000000</f>
        <v>9.7513541574313269E-3</v>
      </c>
      <c r="G1350" s="229"/>
      <c r="H1350" s="229"/>
    </row>
    <row r="1351" spans="1:8" ht="15.6" x14ac:dyDescent="0.3">
      <c r="A1351" s="247" t="s">
        <v>114</v>
      </c>
      <c r="B1351" s="248">
        <v>2040</v>
      </c>
      <c r="C1351" s="248" t="s">
        <v>1237</v>
      </c>
      <c r="D1351" s="249">
        <v>328.62149966239014</v>
      </c>
      <c r="E1351" s="250">
        <v>19</v>
      </c>
      <c r="F1351" s="251">
        <f>(SUM(D1351:D1361)+E1351*D1361)/1000000</f>
        <v>9.745935307368836E-3</v>
      </c>
      <c r="G1351" s="229"/>
      <c r="H1351" s="229"/>
    </row>
    <row r="1352" spans="1:8" ht="15.6" x14ac:dyDescent="0.3">
      <c r="A1352" s="247" t="s">
        <v>114</v>
      </c>
      <c r="B1352" s="248">
        <v>2041</v>
      </c>
      <c r="C1352" s="248" t="s">
        <v>1238</v>
      </c>
      <c r="D1352" s="249">
        <v>327.75327234767144</v>
      </c>
      <c r="E1352" s="250">
        <v>20</v>
      </c>
      <c r="F1352" s="251">
        <f>(SUM(D1352:D1361)+E1352*D1361)/1000000</f>
        <v>9.741581877485278E-3</v>
      </c>
      <c r="G1352" s="229"/>
      <c r="H1352" s="229"/>
    </row>
    <row r="1353" spans="1:8" ht="15.6" x14ac:dyDescent="0.3">
      <c r="A1353" s="247" t="s">
        <v>114</v>
      </c>
      <c r="B1353" s="248">
        <v>2042</v>
      </c>
      <c r="C1353" s="248" t="s">
        <v>1239</v>
      </c>
      <c r="D1353" s="249">
        <v>327.04804327773832</v>
      </c>
      <c r="E1353" s="250">
        <v>21</v>
      </c>
      <c r="F1353" s="251">
        <f>(SUM(D1353:D1361)+E1353*D1361)/1000000</f>
        <v>9.7380966749164403E-3</v>
      </c>
      <c r="G1353" s="229"/>
      <c r="H1353" s="229"/>
    </row>
    <row r="1354" spans="1:8" ht="15.6" x14ac:dyDescent="0.3">
      <c r="A1354" s="247" t="s">
        <v>114</v>
      </c>
      <c r="B1354" s="248">
        <v>2043</v>
      </c>
      <c r="C1354" s="248" t="s">
        <v>1240</v>
      </c>
      <c r="D1354" s="249">
        <v>326.4480787210922</v>
      </c>
      <c r="E1354" s="250">
        <v>22</v>
      </c>
      <c r="F1354" s="251">
        <f>(SUM(D1354:D1361)+E1354*D1361)/1000000</f>
        <v>9.7353167014175342E-3</v>
      </c>
      <c r="G1354" s="229"/>
      <c r="H1354" s="229"/>
    </row>
    <row r="1355" spans="1:8" ht="15.6" x14ac:dyDescent="0.3">
      <c r="A1355" s="247" t="s">
        <v>114</v>
      </c>
      <c r="B1355" s="248">
        <v>2044</v>
      </c>
      <c r="C1355" s="248" t="s">
        <v>1241</v>
      </c>
      <c r="D1355" s="249">
        <v>325.96377418207027</v>
      </c>
      <c r="E1355" s="250">
        <v>23</v>
      </c>
      <c r="F1355" s="251">
        <f>(SUM(D1355:D1361)+E1355*D1361)/1000000</f>
        <v>9.7331366924752749E-3</v>
      </c>
      <c r="G1355" s="229"/>
      <c r="H1355" s="229"/>
    </row>
    <row r="1356" spans="1:8" ht="15.6" x14ac:dyDescent="0.3">
      <c r="A1356" s="247" t="s">
        <v>114</v>
      </c>
      <c r="B1356" s="248">
        <v>2045</v>
      </c>
      <c r="C1356" s="248" t="s">
        <v>1242</v>
      </c>
      <c r="D1356" s="249">
        <v>325.55327270312711</v>
      </c>
      <c r="E1356" s="250">
        <v>24</v>
      </c>
      <c r="F1356" s="251">
        <f>(SUM(D1356:D1361)+E1356*D1361)/1000000</f>
        <v>9.7314409880720366E-3</v>
      </c>
      <c r="G1356" s="229"/>
      <c r="H1356" s="229"/>
    </row>
    <row r="1357" spans="1:8" ht="15.6" x14ac:dyDescent="0.3">
      <c r="A1357" s="247" t="s">
        <v>114</v>
      </c>
      <c r="B1357" s="248">
        <v>2046</v>
      </c>
      <c r="C1357" s="248" t="s">
        <v>1243</v>
      </c>
      <c r="D1357" s="249">
        <v>325.19778491466178</v>
      </c>
      <c r="E1357" s="250">
        <v>25</v>
      </c>
      <c r="F1357" s="251">
        <f>(SUM(D1357:D1361)+E1357*D1361)/1000000</f>
        <v>9.7301557851477427E-3</v>
      </c>
      <c r="G1357" s="229"/>
      <c r="H1357" s="229"/>
    </row>
    <row r="1358" spans="1:8" ht="15.6" x14ac:dyDescent="0.3">
      <c r="A1358" s="247" t="s">
        <v>114</v>
      </c>
      <c r="B1358" s="248">
        <v>2047</v>
      </c>
      <c r="C1358" s="248" t="s">
        <v>1244</v>
      </c>
      <c r="D1358" s="249">
        <v>324.90789457897466</v>
      </c>
      <c r="E1358" s="250">
        <v>26</v>
      </c>
      <c r="F1358" s="251">
        <f>(SUM(D1358:D1361)+E1358*D1361)/1000000</f>
        <v>9.7292260700119135E-3</v>
      </c>
      <c r="G1358" s="229"/>
      <c r="H1358" s="229"/>
    </row>
    <row r="1359" spans="1:8" ht="15.6" x14ac:dyDescent="0.3">
      <c r="A1359" s="247" t="s">
        <v>114</v>
      </c>
      <c r="B1359" s="248">
        <v>2048</v>
      </c>
      <c r="C1359" s="248" t="s">
        <v>1245</v>
      </c>
      <c r="D1359" s="249">
        <v>324.64180476911019</v>
      </c>
      <c r="E1359" s="250">
        <v>27</v>
      </c>
      <c r="F1359" s="251">
        <f>(SUM(D1359:D1361)+E1359*D1361)/1000000</f>
        <v>9.7285862452117702E-3</v>
      </c>
      <c r="G1359" s="229"/>
      <c r="H1359" s="229"/>
    </row>
    <row r="1360" spans="1:8" ht="15.6" x14ac:dyDescent="0.3">
      <c r="A1360" s="247" t="s">
        <v>114</v>
      </c>
      <c r="B1360" s="248">
        <v>2049</v>
      </c>
      <c r="C1360" s="248" t="s">
        <v>1246</v>
      </c>
      <c r="D1360" s="249">
        <v>324.43848663534868</v>
      </c>
      <c r="E1360" s="250">
        <v>28</v>
      </c>
      <c r="F1360" s="251">
        <f>(SUM(D1360:D1361)+E1360*D1361)/1000000</f>
        <v>9.7282125102214918E-3</v>
      </c>
      <c r="G1360" s="229"/>
      <c r="H1360" s="229"/>
    </row>
    <row r="1361" spans="1:8" ht="15.6" x14ac:dyDescent="0.3">
      <c r="A1361" s="247" t="s">
        <v>114</v>
      </c>
      <c r="B1361" s="248">
        <v>2050</v>
      </c>
      <c r="C1361" s="248" t="s">
        <v>1247</v>
      </c>
      <c r="D1361" s="249">
        <v>324.26806977883257</v>
      </c>
      <c r="E1361" s="250">
        <v>29</v>
      </c>
      <c r="F1361" s="251">
        <f>(SUM(D1361:D1361)+E1361*D1361)/1000000</f>
        <v>9.7280420933649765E-3</v>
      </c>
      <c r="G1361" s="229"/>
      <c r="H1361" s="229"/>
    </row>
    <row r="1362" spans="1:8" ht="15.6" x14ac:dyDescent="0.3">
      <c r="A1362" s="247" t="s">
        <v>115</v>
      </c>
      <c r="B1362" s="248">
        <v>2017</v>
      </c>
      <c r="C1362" s="248" t="s">
        <v>1248</v>
      </c>
      <c r="D1362" s="249">
        <v>550.4751407588044</v>
      </c>
      <c r="E1362" s="252">
        <v>0</v>
      </c>
      <c r="F1362" s="251">
        <f>(SUM(D1362:D1391))/1000000</f>
        <v>1.2437513407869276E-2</v>
      </c>
      <c r="G1362" s="229"/>
      <c r="H1362" s="229"/>
    </row>
    <row r="1363" spans="1:8" ht="15.6" x14ac:dyDescent="0.3">
      <c r="A1363" s="247" t="s">
        <v>115</v>
      </c>
      <c r="B1363" s="248">
        <v>2018</v>
      </c>
      <c r="C1363" s="248" t="s">
        <v>1249</v>
      </c>
      <c r="D1363" s="249">
        <v>536.69167352083036</v>
      </c>
      <c r="E1363" s="250">
        <v>0</v>
      </c>
      <c r="F1363" s="251">
        <f>(SUM(D1363:D1392))/1000000</f>
        <v>1.2238778542677372E-2</v>
      </c>
      <c r="G1363" s="229"/>
      <c r="H1363" s="229"/>
    </row>
    <row r="1364" spans="1:8" ht="15.6" x14ac:dyDescent="0.3">
      <c r="A1364" s="247" t="s">
        <v>115</v>
      </c>
      <c r="B1364" s="248">
        <v>2019</v>
      </c>
      <c r="C1364" s="248" t="s">
        <v>1250</v>
      </c>
      <c r="D1364" s="249">
        <v>522.24375657101359</v>
      </c>
      <c r="E1364" s="250">
        <v>0</v>
      </c>
      <c r="F1364" s="251">
        <f>(SUM(D1364:D1393))/1000000</f>
        <v>1.2053056128396567E-2</v>
      </c>
      <c r="G1364" s="229"/>
      <c r="H1364" s="229"/>
    </row>
    <row r="1365" spans="1:8" ht="15.6" x14ac:dyDescent="0.3">
      <c r="A1365" s="247" t="s">
        <v>115</v>
      </c>
      <c r="B1365" s="248">
        <v>2020</v>
      </c>
      <c r="C1365" s="248" t="s">
        <v>1251</v>
      </c>
      <c r="D1365" s="249">
        <v>507.39522173963638</v>
      </c>
      <c r="E1365" s="250">
        <v>0</v>
      </c>
      <c r="F1365" s="251">
        <f>(SUM(D1365:D1394))/1000000</f>
        <v>1.1881148714171119E-2</v>
      </c>
      <c r="G1365" s="229"/>
      <c r="H1365" s="229"/>
    </row>
    <row r="1366" spans="1:8" ht="15.6" x14ac:dyDescent="0.3">
      <c r="A1366" s="247" t="s">
        <v>115</v>
      </c>
      <c r="B1366" s="248">
        <v>2021</v>
      </c>
      <c r="C1366" s="248" t="s">
        <v>1252</v>
      </c>
      <c r="D1366" s="249">
        <v>493.27866357736525</v>
      </c>
      <c r="E1366" s="250">
        <v>0</v>
      </c>
      <c r="F1366" s="251">
        <f>(SUM(D1366:D1395))/1000000</f>
        <v>1.1723515559073078E-2</v>
      </c>
      <c r="G1366" s="229"/>
      <c r="H1366" s="229"/>
    </row>
    <row r="1367" spans="1:8" ht="15.6" x14ac:dyDescent="0.3">
      <c r="A1367" s="247" t="s">
        <v>115</v>
      </c>
      <c r="B1367" s="248">
        <v>2022</v>
      </c>
      <c r="C1367" s="248" t="s">
        <v>1253</v>
      </c>
      <c r="D1367" s="249">
        <v>480.01752564856753</v>
      </c>
      <c r="E1367" s="250">
        <v>1</v>
      </c>
      <c r="F1367" s="251">
        <f>(SUM(D1367:D1395)+E1367*D1395)/1000000</f>
        <v>1.1579998962137307E-2</v>
      </c>
      <c r="G1367" s="229"/>
      <c r="H1367" s="229"/>
    </row>
    <row r="1368" spans="1:8" ht="15.6" x14ac:dyDescent="0.3">
      <c r="A1368" s="247" t="s">
        <v>115</v>
      </c>
      <c r="B1368" s="248">
        <v>2023</v>
      </c>
      <c r="C1368" s="248" t="s">
        <v>1254</v>
      </c>
      <c r="D1368" s="249">
        <v>467.66162006034659</v>
      </c>
      <c r="E1368" s="250">
        <v>2</v>
      </c>
      <c r="F1368" s="251">
        <f>(SUM(D1368:D1395)+E1368*D1395)/1000000</f>
        <v>1.1449743503130333E-2</v>
      </c>
      <c r="G1368" s="229"/>
      <c r="H1368" s="229"/>
    </row>
    <row r="1369" spans="1:8" ht="15.6" x14ac:dyDescent="0.3">
      <c r="A1369" s="247" t="s">
        <v>115</v>
      </c>
      <c r="B1369" s="248">
        <v>2024</v>
      </c>
      <c r="C1369" s="248" t="s">
        <v>1255</v>
      </c>
      <c r="D1369" s="249">
        <v>456.24322840650149</v>
      </c>
      <c r="E1369" s="250">
        <v>3</v>
      </c>
      <c r="F1369" s="251">
        <f>(SUM(D1369:D1395)+E1369*D1395)/1000000</f>
        <v>1.133184394971158E-2</v>
      </c>
      <c r="G1369" s="229"/>
      <c r="H1369" s="229"/>
    </row>
    <row r="1370" spans="1:8" ht="15.6" x14ac:dyDescent="0.3">
      <c r="A1370" s="247" t="s">
        <v>115</v>
      </c>
      <c r="B1370" s="248">
        <v>2025</v>
      </c>
      <c r="C1370" s="248" t="s">
        <v>1256</v>
      </c>
      <c r="D1370" s="249">
        <v>445.8968089815844</v>
      </c>
      <c r="E1370" s="250">
        <v>4</v>
      </c>
      <c r="F1370" s="251">
        <f>(SUM(D1370:D1395)+E1370*D1395)/1000000</f>
        <v>1.1225362787946674E-2</v>
      </c>
      <c r="G1370" s="229"/>
      <c r="H1370" s="229"/>
    </row>
    <row r="1371" spans="1:8" ht="15.6" x14ac:dyDescent="0.3">
      <c r="A1371" s="247" t="s">
        <v>115</v>
      </c>
      <c r="B1371" s="248">
        <v>2026</v>
      </c>
      <c r="C1371" s="248" t="s">
        <v>1257</v>
      </c>
      <c r="D1371" s="249">
        <v>435.69927519745119</v>
      </c>
      <c r="E1371" s="250">
        <v>5</v>
      </c>
      <c r="F1371" s="251">
        <f>(SUM(D1371:D1395)+E1371*D1395)/1000000</f>
        <v>1.1129228045606685E-2</v>
      </c>
      <c r="G1371" s="229"/>
      <c r="H1371" s="229"/>
    </row>
    <row r="1372" spans="1:8" ht="15.6" x14ac:dyDescent="0.3">
      <c r="A1372" s="247" t="s">
        <v>115</v>
      </c>
      <c r="B1372" s="248">
        <v>2027</v>
      </c>
      <c r="C1372" s="248" t="s">
        <v>1258</v>
      </c>
      <c r="D1372" s="249">
        <v>426.17442526231872</v>
      </c>
      <c r="E1372" s="250">
        <v>6</v>
      </c>
      <c r="F1372" s="251">
        <f>(SUM(D1372:D1395)+E1372*D1395)/1000000</f>
        <v>1.1043290837050829E-2</v>
      </c>
      <c r="G1372" s="229"/>
      <c r="H1372" s="229"/>
    </row>
    <row r="1373" spans="1:8" ht="15.6" x14ac:dyDescent="0.3">
      <c r="A1373" s="247" t="s">
        <v>115</v>
      </c>
      <c r="B1373" s="248">
        <v>2028</v>
      </c>
      <c r="C1373" s="248" t="s">
        <v>1259</v>
      </c>
      <c r="D1373" s="249">
        <v>417.46230140970783</v>
      </c>
      <c r="E1373" s="250">
        <v>7</v>
      </c>
      <c r="F1373" s="251">
        <f>(SUM(D1373:D1395)+E1373*D1395)/1000000</f>
        <v>1.0966878478430106E-2</v>
      </c>
      <c r="G1373" s="229"/>
      <c r="H1373" s="229"/>
    </row>
    <row r="1374" spans="1:8" ht="15.6" x14ac:dyDescent="0.3">
      <c r="A1374" s="247" t="s">
        <v>115</v>
      </c>
      <c r="B1374" s="248">
        <v>2029</v>
      </c>
      <c r="C1374" s="248" t="s">
        <v>1260</v>
      </c>
      <c r="D1374" s="249">
        <v>409.39077066726395</v>
      </c>
      <c r="E1374" s="250">
        <v>8</v>
      </c>
      <c r="F1374" s="251">
        <f>(SUM(D1374:D1395)+E1374*D1395)/1000000</f>
        <v>1.0899178243661994E-2</v>
      </c>
      <c r="G1374" s="229"/>
      <c r="H1374" s="229"/>
    </row>
    <row r="1375" spans="1:8" ht="15.6" x14ac:dyDescent="0.3">
      <c r="A1375" s="247" t="s">
        <v>115</v>
      </c>
      <c r="B1375" s="248">
        <v>2030</v>
      </c>
      <c r="C1375" s="248" t="s">
        <v>1261</v>
      </c>
      <c r="D1375" s="249">
        <v>402.11976007686309</v>
      </c>
      <c r="E1375" s="250">
        <v>9</v>
      </c>
      <c r="F1375" s="251">
        <f>(SUM(D1375:D1395)+E1375*D1395)/1000000</f>
        <v>1.0839549539636326E-2</v>
      </c>
      <c r="G1375" s="229"/>
      <c r="H1375" s="229"/>
    </row>
    <row r="1376" spans="1:8" ht="15.6" x14ac:dyDescent="0.3">
      <c r="A1376" s="247" t="s">
        <v>115</v>
      </c>
      <c r="B1376" s="248">
        <v>2031</v>
      </c>
      <c r="C1376" s="248" t="s">
        <v>1262</v>
      </c>
      <c r="D1376" s="249">
        <v>395.49501387745266</v>
      </c>
      <c r="E1376" s="250">
        <v>10</v>
      </c>
      <c r="F1376" s="251">
        <f>(SUM(D1376:D1395)+E1376*D1395)/1000000</f>
        <v>1.0787191846201059E-2</v>
      </c>
      <c r="G1376" s="229"/>
      <c r="H1376" s="229"/>
    </row>
    <row r="1377" spans="1:8" ht="15.6" x14ac:dyDescent="0.3">
      <c r="A1377" s="247" t="s">
        <v>115</v>
      </c>
      <c r="B1377" s="248">
        <v>2032</v>
      </c>
      <c r="C1377" s="248" t="s">
        <v>1263</v>
      </c>
      <c r="D1377" s="249">
        <v>389.58150404651497</v>
      </c>
      <c r="E1377" s="250">
        <v>11</v>
      </c>
      <c r="F1377" s="251">
        <f>(SUM(D1377:D1395)+E1377*D1395)/1000000</f>
        <v>1.07414588989652E-2</v>
      </c>
      <c r="G1377" s="229"/>
      <c r="H1377" s="229"/>
    </row>
    <row r="1378" spans="1:8" ht="15.6" x14ac:dyDescent="0.3">
      <c r="A1378" s="247" t="s">
        <v>115</v>
      </c>
      <c r="B1378" s="248">
        <v>2033</v>
      </c>
      <c r="C1378" s="248" t="s">
        <v>1264</v>
      </c>
      <c r="D1378" s="249">
        <v>384.24464936071115</v>
      </c>
      <c r="E1378" s="250">
        <v>12</v>
      </c>
      <c r="F1378" s="251">
        <f>(SUM(D1378:D1395)+E1378*D1395)/1000000</f>
        <v>1.070163946156028E-2</v>
      </c>
      <c r="G1378" s="229"/>
      <c r="H1378" s="229"/>
    </row>
    <row r="1379" spans="1:8" ht="15.6" x14ac:dyDescent="0.3">
      <c r="A1379" s="247" t="s">
        <v>115</v>
      </c>
      <c r="B1379" s="248">
        <v>2034</v>
      </c>
      <c r="C1379" s="248" t="s">
        <v>1265</v>
      </c>
      <c r="D1379" s="249">
        <v>379.47617132604296</v>
      </c>
      <c r="E1379" s="250">
        <v>13</v>
      </c>
      <c r="F1379" s="251">
        <f>(SUM(D1379:D1395)+E1379*D1395)/1000000</f>
        <v>1.0667156878841164E-2</v>
      </c>
      <c r="G1379" s="229"/>
      <c r="H1379" s="229"/>
    </row>
    <row r="1380" spans="1:8" ht="15.6" x14ac:dyDescent="0.3">
      <c r="A1380" s="247" t="s">
        <v>115</v>
      </c>
      <c r="B1380" s="248">
        <v>2035</v>
      </c>
      <c r="C1380" s="248" t="s">
        <v>1266</v>
      </c>
      <c r="D1380" s="249">
        <v>375.26448007526909</v>
      </c>
      <c r="E1380" s="250">
        <v>14</v>
      </c>
      <c r="F1380" s="251">
        <f>(SUM(D1380:D1395)+E1380*D1395)/1000000</f>
        <v>1.0637442774156717E-2</v>
      </c>
      <c r="G1380" s="229"/>
      <c r="H1380" s="229"/>
    </row>
    <row r="1381" spans="1:8" ht="15.6" x14ac:dyDescent="0.3">
      <c r="A1381" s="247" t="s">
        <v>115</v>
      </c>
      <c r="B1381" s="248">
        <v>2036</v>
      </c>
      <c r="C1381" s="248" t="s">
        <v>1267</v>
      </c>
      <c r="D1381" s="249">
        <v>371.57614566330318</v>
      </c>
      <c r="E1381" s="250">
        <v>15</v>
      </c>
      <c r="F1381" s="251">
        <f>(SUM(D1381:D1395)+E1381*D1395)/1000000</f>
        <v>1.0611940360723042E-2</v>
      </c>
      <c r="G1381" s="229"/>
      <c r="H1381" s="229"/>
    </row>
    <row r="1382" spans="1:8" ht="15.6" x14ac:dyDescent="0.3">
      <c r="A1382" s="247" t="s">
        <v>115</v>
      </c>
      <c r="B1382" s="248">
        <v>2037</v>
      </c>
      <c r="C1382" s="248" t="s">
        <v>1268</v>
      </c>
      <c r="D1382" s="249">
        <v>368.3300545858549</v>
      </c>
      <c r="E1382" s="250">
        <v>16</v>
      </c>
      <c r="F1382" s="251">
        <f>(SUM(D1382:D1395)+E1382*D1395)/1000000</f>
        <v>1.0590126281701334E-2</v>
      </c>
      <c r="G1382" s="229"/>
      <c r="H1382" s="229"/>
    </row>
    <row r="1383" spans="1:8" ht="15.6" x14ac:dyDescent="0.3">
      <c r="A1383" s="247" t="s">
        <v>115</v>
      </c>
      <c r="B1383" s="248">
        <v>2038</v>
      </c>
      <c r="C1383" s="248" t="s">
        <v>1269</v>
      </c>
      <c r="D1383" s="249">
        <v>365.51124502832079</v>
      </c>
      <c r="E1383" s="250">
        <v>17</v>
      </c>
      <c r="F1383" s="251">
        <f>(SUM(D1383:D1395)+E1383*D1395)/1000000</f>
        <v>1.0571558293757074E-2</v>
      </c>
      <c r="G1383" s="229"/>
      <c r="H1383" s="229"/>
    </row>
    <row r="1384" spans="1:8" ht="15.6" x14ac:dyDescent="0.3">
      <c r="A1384" s="247" t="s">
        <v>115</v>
      </c>
      <c r="B1384" s="248">
        <v>2039</v>
      </c>
      <c r="C1384" s="248" t="s">
        <v>1270</v>
      </c>
      <c r="D1384" s="249">
        <v>363.04166757087506</v>
      </c>
      <c r="E1384" s="250">
        <v>18</v>
      </c>
      <c r="F1384" s="251">
        <f>(SUM(D1384:D1395)+E1384*D1395)/1000000</f>
        <v>1.0555809115370348E-2</v>
      </c>
      <c r="G1384" s="229"/>
      <c r="H1384" s="229"/>
    </row>
    <row r="1385" spans="1:8" ht="15.6" x14ac:dyDescent="0.3">
      <c r="A1385" s="247" t="s">
        <v>115</v>
      </c>
      <c r="B1385" s="248">
        <v>2040</v>
      </c>
      <c r="C1385" s="248" t="s">
        <v>1271</v>
      </c>
      <c r="D1385" s="249">
        <v>360.88511702869476</v>
      </c>
      <c r="E1385" s="250">
        <v>19</v>
      </c>
      <c r="F1385" s="251">
        <f>(SUM(D1385:D1395)+E1385*D1395)/1000000</f>
        <v>1.0542529514441068E-2</v>
      </c>
      <c r="G1385" s="229"/>
      <c r="H1385" s="229"/>
    </row>
    <row r="1386" spans="1:8" ht="15.6" x14ac:dyDescent="0.3">
      <c r="A1386" s="247" t="s">
        <v>115</v>
      </c>
      <c r="B1386" s="248">
        <v>2041</v>
      </c>
      <c r="C1386" s="248" t="s">
        <v>1272</v>
      </c>
      <c r="D1386" s="249">
        <v>359.0350156183124</v>
      </c>
      <c r="E1386" s="250">
        <v>20</v>
      </c>
      <c r="F1386" s="251">
        <f>(SUM(D1386:D1395)+E1386*D1395)/1000000</f>
        <v>1.0531406464053969E-2</v>
      </c>
      <c r="G1386" s="229"/>
      <c r="H1386" s="229"/>
    </row>
    <row r="1387" spans="1:8" ht="15.6" x14ac:dyDescent="0.3">
      <c r="A1387" s="247" t="s">
        <v>115</v>
      </c>
      <c r="B1387" s="248">
        <v>2042</v>
      </c>
      <c r="C1387" s="248" t="s">
        <v>1273</v>
      </c>
      <c r="D1387" s="249">
        <v>357.41169555355913</v>
      </c>
      <c r="E1387" s="250">
        <v>21</v>
      </c>
      <c r="F1387" s="251">
        <f>(SUM(D1387:D1395)+E1387*D1395)/1000000</f>
        <v>1.0522133515077251E-2</v>
      </c>
      <c r="G1387" s="229"/>
      <c r="H1387" s="229"/>
    </row>
    <row r="1388" spans="1:8" ht="15.6" x14ac:dyDescent="0.3">
      <c r="A1388" s="247" t="s">
        <v>115</v>
      </c>
      <c r="B1388" s="248">
        <v>2043</v>
      </c>
      <c r="C1388" s="248" t="s">
        <v>1274</v>
      </c>
      <c r="D1388" s="249">
        <v>355.97604206862513</v>
      </c>
      <c r="E1388" s="250">
        <v>22</v>
      </c>
      <c r="F1388" s="251">
        <f>(SUM(D1388:D1395)+E1388*D1395)/1000000</f>
        <v>1.0514483886165289E-2</v>
      </c>
      <c r="G1388" s="229"/>
      <c r="H1388" s="229"/>
    </row>
    <row r="1389" spans="1:8" ht="15.6" x14ac:dyDescent="0.3">
      <c r="A1389" s="247" t="s">
        <v>115</v>
      </c>
      <c r="B1389" s="248">
        <v>2044</v>
      </c>
      <c r="C1389" s="248" t="s">
        <v>1275</v>
      </c>
      <c r="D1389" s="249">
        <v>354.72303548080089</v>
      </c>
      <c r="E1389" s="250">
        <v>23</v>
      </c>
      <c r="F1389" s="251">
        <f>(SUM(D1389:D1395)+E1389*D1395)/1000000</f>
        <v>1.0508269910738258E-2</v>
      </c>
      <c r="G1389" s="229"/>
      <c r="H1389" s="229"/>
    </row>
    <row r="1390" spans="1:8" ht="15.6" x14ac:dyDescent="0.3">
      <c r="A1390" s="247" t="s">
        <v>115</v>
      </c>
      <c r="B1390" s="248">
        <v>2045</v>
      </c>
      <c r="C1390" s="248" t="s">
        <v>1276</v>
      </c>
      <c r="D1390" s="249">
        <v>353.61797477887347</v>
      </c>
      <c r="E1390" s="250">
        <v>24</v>
      </c>
      <c r="F1390" s="251">
        <f>(SUM(D1390:D1395)+E1390*D1395)/1000000</f>
        <v>1.0503308941899051E-2</v>
      </c>
      <c r="G1390" s="229"/>
      <c r="H1390" s="229"/>
    </row>
    <row r="1391" spans="1:8" ht="15.6" x14ac:dyDescent="0.3">
      <c r="A1391" s="247" t="s">
        <v>115</v>
      </c>
      <c r="B1391" s="248">
        <v>2046</v>
      </c>
      <c r="C1391" s="248" t="s">
        <v>1277</v>
      </c>
      <c r="D1391" s="249">
        <v>352.59342392780877</v>
      </c>
      <c r="E1391" s="250">
        <v>25</v>
      </c>
      <c r="F1391" s="251">
        <f>(SUM(D1391:D1395)+E1391*D1395)/1000000</f>
        <v>1.0499453033761772E-2</v>
      </c>
      <c r="G1391" s="229"/>
      <c r="H1391" s="229"/>
    </row>
    <row r="1392" spans="1:8" ht="15.6" x14ac:dyDescent="0.3">
      <c r="A1392" s="247" t="s">
        <v>115</v>
      </c>
      <c r="B1392" s="248">
        <v>2047</v>
      </c>
      <c r="C1392" s="248" t="s">
        <v>1278</v>
      </c>
      <c r="D1392" s="249">
        <v>351.74027556690174</v>
      </c>
      <c r="E1392" s="250">
        <v>26</v>
      </c>
      <c r="F1392" s="251">
        <f>(SUM(D1392:D1395)+E1392*D1395)/1000000</f>
        <v>1.0496621676475559E-2</v>
      </c>
      <c r="G1392" s="229"/>
      <c r="H1392" s="229"/>
    </row>
    <row r="1393" spans="1:8" ht="15.6" x14ac:dyDescent="0.3">
      <c r="A1393" s="247" t="s">
        <v>115</v>
      </c>
      <c r="B1393" s="248">
        <v>2048</v>
      </c>
      <c r="C1393" s="248" t="s">
        <v>1279</v>
      </c>
      <c r="D1393" s="249">
        <v>350.96925924002585</v>
      </c>
      <c r="E1393" s="250">
        <v>27</v>
      </c>
      <c r="F1393" s="251">
        <f>(SUM(D1393:D1395)+E1393*D1395)/1000000</f>
        <v>1.0494643467550253E-2</v>
      </c>
      <c r="G1393" s="229"/>
      <c r="H1393" s="229"/>
    </row>
    <row r="1394" spans="1:8" ht="15.6" x14ac:dyDescent="0.3">
      <c r="A1394" s="247" t="s">
        <v>115</v>
      </c>
      <c r="B1394" s="248">
        <v>2049</v>
      </c>
      <c r="C1394" s="248" t="s">
        <v>1280</v>
      </c>
      <c r="D1394" s="249">
        <v>350.33634234556439</v>
      </c>
      <c r="E1394" s="250">
        <v>28</v>
      </c>
      <c r="F1394" s="251">
        <f>(SUM(D1394:D1395)+E1394*D1395)/1000000</f>
        <v>1.0493436274951822E-2</v>
      </c>
      <c r="G1394" s="229"/>
      <c r="H1394" s="229"/>
    </row>
    <row r="1395" spans="1:8" ht="15.6" x14ac:dyDescent="0.3">
      <c r="A1395" s="247" t="s">
        <v>115</v>
      </c>
      <c r="B1395" s="248">
        <v>2050</v>
      </c>
      <c r="C1395" s="248" t="s">
        <v>1281</v>
      </c>
      <c r="D1395" s="249">
        <v>349.76206664159508</v>
      </c>
      <c r="E1395" s="250">
        <v>29</v>
      </c>
      <c r="F1395" s="251">
        <f>(SUM(D1395:D1395)+E1395*D1395)/1000000</f>
        <v>1.0492861999247852E-2</v>
      </c>
      <c r="G1395" s="229"/>
      <c r="H1395" s="229"/>
    </row>
    <row r="1396" spans="1:8" ht="15.6" x14ac:dyDescent="0.3">
      <c r="A1396" s="247" t="s">
        <v>116</v>
      </c>
      <c r="B1396" s="248">
        <v>2017</v>
      </c>
      <c r="C1396" s="248" t="s">
        <v>1282</v>
      </c>
      <c r="D1396" s="249">
        <v>475.18518054619364</v>
      </c>
      <c r="E1396" s="252">
        <v>0</v>
      </c>
      <c r="F1396" s="251">
        <f>(SUM(D1396:D1425))/1000000</f>
        <v>1.1027541759612397E-2</v>
      </c>
      <c r="G1396" s="229"/>
      <c r="H1396" s="229"/>
    </row>
    <row r="1397" spans="1:8" ht="15.6" x14ac:dyDescent="0.3">
      <c r="A1397" s="247" t="s">
        <v>116</v>
      </c>
      <c r="B1397" s="248">
        <v>2018</v>
      </c>
      <c r="C1397" s="248" t="s">
        <v>1283</v>
      </c>
      <c r="D1397" s="249">
        <v>462.92344219439889</v>
      </c>
      <c r="E1397" s="250">
        <v>0</v>
      </c>
      <c r="F1397" s="251">
        <f>(SUM(D1397:D1426))/1000000</f>
        <v>1.0878191167779275E-2</v>
      </c>
      <c r="G1397" s="229"/>
      <c r="H1397" s="229"/>
    </row>
    <row r="1398" spans="1:8" ht="15.6" x14ac:dyDescent="0.3">
      <c r="A1398" s="247" t="s">
        <v>116</v>
      </c>
      <c r="B1398" s="248">
        <v>2019</v>
      </c>
      <c r="C1398" s="248" t="s">
        <v>1284</v>
      </c>
      <c r="D1398" s="249">
        <v>450.3271668657701</v>
      </c>
      <c r="E1398" s="250">
        <v>0</v>
      </c>
      <c r="F1398" s="251">
        <f>(SUM(D1398:D1427))/1000000</f>
        <v>1.0740792600365373E-2</v>
      </c>
      <c r="G1398" s="229"/>
      <c r="H1398" s="229"/>
    </row>
    <row r="1399" spans="1:8" ht="15.6" x14ac:dyDescent="0.3">
      <c r="A1399" s="247" t="s">
        <v>116</v>
      </c>
      <c r="B1399" s="248">
        <v>2020</v>
      </c>
      <c r="C1399" s="248" t="s">
        <v>1285</v>
      </c>
      <c r="D1399" s="249">
        <v>437.55534176061764</v>
      </c>
      <c r="E1399" s="250">
        <v>0</v>
      </c>
      <c r="F1399" s="251">
        <f>(SUM(D1399:D1428))/1000000</f>
        <v>1.0615743873553853E-2</v>
      </c>
      <c r="G1399" s="229"/>
      <c r="H1399" s="229"/>
    </row>
    <row r="1400" spans="1:8" ht="15.6" x14ac:dyDescent="0.3">
      <c r="A1400" s="247" t="s">
        <v>116</v>
      </c>
      <c r="B1400" s="248">
        <v>2021</v>
      </c>
      <c r="C1400" s="248" t="s">
        <v>1286</v>
      </c>
      <c r="D1400" s="249">
        <v>426.44719972894546</v>
      </c>
      <c r="E1400" s="250">
        <v>0</v>
      </c>
      <c r="F1400" s="251">
        <f>(SUM(D1400:D1429))/1000000</f>
        <v>1.0503267438633229E-2</v>
      </c>
      <c r="G1400" s="229"/>
      <c r="H1400" s="229"/>
    </row>
    <row r="1401" spans="1:8" ht="15.6" x14ac:dyDescent="0.3">
      <c r="A1401" s="247" t="s">
        <v>116</v>
      </c>
      <c r="B1401" s="248">
        <v>2022</v>
      </c>
      <c r="C1401" s="248" t="s">
        <v>1287</v>
      </c>
      <c r="D1401" s="249">
        <v>415.40468221149473</v>
      </c>
      <c r="E1401" s="250">
        <v>1</v>
      </c>
      <c r="F1401" s="251">
        <f>(SUM(D1401:D1429)+E1401*D1429)/1000000</f>
        <v>1.0401899145744279E-2</v>
      </c>
      <c r="G1401" s="229"/>
      <c r="H1401" s="229"/>
    </row>
    <row r="1402" spans="1:8" ht="15.6" x14ac:dyDescent="0.3">
      <c r="A1402" s="247" t="s">
        <v>116</v>
      </c>
      <c r="B1402" s="248">
        <v>2023</v>
      </c>
      <c r="C1402" s="248" t="s">
        <v>1288</v>
      </c>
      <c r="D1402" s="249">
        <v>405.11370301731768</v>
      </c>
      <c r="E1402" s="250">
        <v>2</v>
      </c>
      <c r="F1402" s="251">
        <f>(SUM(D1402:D1429)+E1402*D1429)/1000000</f>
        <v>1.031157337037278E-2</v>
      </c>
      <c r="G1402" s="229"/>
      <c r="H1402" s="229"/>
    </row>
    <row r="1403" spans="1:8" ht="15.6" x14ac:dyDescent="0.3">
      <c r="A1403" s="247" t="s">
        <v>116</v>
      </c>
      <c r="B1403" s="248">
        <v>2024</v>
      </c>
      <c r="C1403" s="248" t="s">
        <v>1289</v>
      </c>
      <c r="D1403" s="249">
        <v>396.11796744182851</v>
      </c>
      <c r="E1403" s="250">
        <v>3</v>
      </c>
      <c r="F1403" s="251">
        <f>(SUM(D1403:D1429)+E1403*D1429)/1000000</f>
        <v>1.0231538574195455E-2</v>
      </c>
      <c r="G1403" s="229"/>
      <c r="H1403" s="229"/>
    </row>
    <row r="1404" spans="1:8" ht="15.6" x14ac:dyDescent="0.3">
      <c r="A1404" s="247" t="s">
        <v>116</v>
      </c>
      <c r="B1404" s="248">
        <v>2025</v>
      </c>
      <c r="C1404" s="248" t="s">
        <v>1290</v>
      </c>
      <c r="D1404" s="249">
        <v>387.35053560226737</v>
      </c>
      <c r="E1404" s="250">
        <v>4</v>
      </c>
      <c r="F1404" s="251">
        <f>(SUM(D1404:D1429)+E1404*D1429)/1000000</f>
        <v>1.0160499513593628E-2</v>
      </c>
      <c r="G1404" s="229"/>
      <c r="H1404" s="229"/>
    </row>
    <row r="1405" spans="1:8" ht="15.6" x14ac:dyDescent="0.3">
      <c r="A1405" s="247" t="s">
        <v>116</v>
      </c>
      <c r="B1405" s="248">
        <v>2026</v>
      </c>
      <c r="C1405" s="248" t="s">
        <v>1291</v>
      </c>
      <c r="D1405" s="249">
        <v>378.95679557146246</v>
      </c>
      <c r="E1405" s="250">
        <v>5</v>
      </c>
      <c r="F1405" s="251">
        <f>(SUM(D1405:D1429)+E1405*D1429)/1000000</f>
        <v>1.0098227884831355E-2</v>
      </c>
      <c r="G1405" s="229"/>
      <c r="H1405" s="229"/>
    </row>
    <row r="1406" spans="1:8" ht="15.6" x14ac:dyDescent="0.3">
      <c r="A1406" s="247" t="s">
        <v>116</v>
      </c>
      <c r="B1406" s="248">
        <v>2027</v>
      </c>
      <c r="C1406" s="248" t="s">
        <v>1292</v>
      </c>
      <c r="D1406" s="249">
        <v>371.37602208642733</v>
      </c>
      <c r="E1406" s="250">
        <v>6</v>
      </c>
      <c r="F1406" s="251">
        <f>(SUM(D1406:D1429)+E1406*D1429)/1000000</f>
        <v>1.0044349996099886E-2</v>
      </c>
      <c r="G1406" s="229"/>
      <c r="H1406" s="229"/>
    </row>
    <row r="1407" spans="1:8" ht="15.6" x14ac:dyDescent="0.3">
      <c r="A1407" s="247" t="s">
        <v>116</v>
      </c>
      <c r="B1407" s="248">
        <v>2028</v>
      </c>
      <c r="C1407" s="248" t="s">
        <v>1293</v>
      </c>
      <c r="D1407" s="249">
        <v>364.74303162449507</v>
      </c>
      <c r="E1407" s="250">
        <v>7</v>
      </c>
      <c r="F1407" s="251">
        <f>(SUM(D1407:D1429)+E1407*D1429)/1000000</f>
        <v>9.9980528808534547E-3</v>
      </c>
      <c r="G1407" s="229"/>
      <c r="H1407" s="229"/>
    </row>
    <row r="1408" spans="1:8" ht="15.6" x14ac:dyDescent="0.3">
      <c r="A1408" s="247" t="s">
        <v>116</v>
      </c>
      <c r="B1408" s="248">
        <v>2029</v>
      </c>
      <c r="C1408" s="248" t="s">
        <v>1294</v>
      </c>
      <c r="D1408" s="249">
        <v>358.89867525580598</v>
      </c>
      <c r="E1408" s="250">
        <v>8</v>
      </c>
      <c r="F1408" s="251">
        <f>(SUM(D1408:D1429)+E1408*D1429)/1000000</f>
        <v>9.958388756068956E-3</v>
      </c>
      <c r="G1408" s="229"/>
      <c r="H1408" s="229"/>
    </row>
    <row r="1409" spans="1:8" ht="15.6" x14ac:dyDescent="0.3">
      <c r="A1409" s="247" t="s">
        <v>116</v>
      </c>
      <c r="B1409" s="248">
        <v>2030</v>
      </c>
      <c r="C1409" s="248" t="s">
        <v>1295</v>
      </c>
      <c r="D1409" s="249">
        <v>353.85229828385297</v>
      </c>
      <c r="E1409" s="250">
        <v>9</v>
      </c>
      <c r="F1409" s="251">
        <f>(SUM(D1409:D1429)+E1409*D1429)/1000000</f>
        <v>9.9245689876531467E-3</v>
      </c>
      <c r="G1409" s="229"/>
      <c r="H1409" s="229"/>
    </row>
    <row r="1410" spans="1:8" ht="15.6" x14ac:dyDescent="0.3">
      <c r="A1410" s="247" t="s">
        <v>116</v>
      </c>
      <c r="B1410" s="248">
        <v>2031</v>
      </c>
      <c r="C1410" s="248" t="s">
        <v>1296</v>
      </c>
      <c r="D1410" s="249">
        <v>350.0737786303871</v>
      </c>
      <c r="E1410" s="250">
        <v>10</v>
      </c>
      <c r="F1410" s="251">
        <f>(SUM(D1410:D1429)+E1410*D1429)/1000000</f>
        <v>9.8957955962092892E-3</v>
      </c>
      <c r="G1410" s="229"/>
      <c r="H1410" s="229"/>
    </row>
    <row r="1411" spans="1:8" ht="15.6" x14ac:dyDescent="0.3">
      <c r="A1411" s="247" t="s">
        <v>116</v>
      </c>
      <c r="B1411" s="248">
        <v>2032</v>
      </c>
      <c r="C1411" s="248" t="s">
        <v>1297</v>
      </c>
      <c r="D1411" s="249">
        <v>346.24468337913567</v>
      </c>
      <c r="E1411" s="250">
        <v>11</v>
      </c>
      <c r="F1411" s="251">
        <f>(SUM(D1411:D1429)+E1411*D1429)/1000000</f>
        <v>9.8708007244188972E-3</v>
      </c>
      <c r="G1411" s="229"/>
      <c r="H1411" s="229"/>
    </row>
    <row r="1412" spans="1:8" ht="15.6" x14ac:dyDescent="0.3">
      <c r="A1412" s="247" t="s">
        <v>116</v>
      </c>
      <c r="B1412" s="248">
        <v>2033</v>
      </c>
      <c r="C1412" s="248" t="s">
        <v>1298</v>
      </c>
      <c r="D1412" s="249">
        <v>342.92040431223433</v>
      </c>
      <c r="E1412" s="250">
        <v>12</v>
      </c>
      <c r="F1412" s="251">
        <f>(SUM(D1412:D1429)+E1412*D1429)/1000000</f>
        <v>9.8496349478797568E-3</v>
      </c>
      <c r="G1412" s="229"/>
      <c r="H1412" s="229"/>
    </row>
    <row r="1413" spans="1:8" ht="15.6" x14ac:dyDescent="0.3">
      <c r="A1413" s="247" t="s">
        <v>116</v>
      </c>
      <c r="B1413" s="248">
        <v>2034</v>
      </c>
      <c r="C1413" s="248" t="s">
        <v>1299</v>
      </c>
      <c r="D1413" s="249">
        <v>340.04371257122347</v>
      </c>
      <c r="E1413" s="250">
        <v>13</v>
      </c>
      <c r="F1413" s="251">
        <f>(SUM(D1413:D1429)+E1413*D1429)/1000000</f>
        <v>9.8317934504075187E-3</v>
      </c>
      <c r="G1413" s="229"/>
      <c r="H1413" s="229"/>
    </row>
    <row r="1414" spans="1:8" ht="15.6" x14ac:dyDescent="0.3">
      <c r="A1414" s="247" t="s">
        <v>116</v>
      </c>
      <c r="B1414" s="248">
        <v>2035</v>
      </c>
      <c r="C1414" s="248" t="s">
        <v>1300</v>
      </c>
      <c r="D1414" s="249">
        <v>337.60124190909698</v>
      </c>
      <c r="E1414" s="250">
        <v>14</v>
      </c>
      <c r="F1414" s="251">
        <f>(SUM(D1414:D1429)+E1414*D1429)/1000000</f>
        <v>9.8168286446762912E-3</v>
      </c>
      <c r="G1414" s="229"/>
      <c r="H1414" s="229"/>
    </row>
    <row r="1415" spans="1:8" ht="15.6" x14ac:dyDescent="0.3">
      <c r="A1415" s="247" t="s">
        <v>116</v>
      </c>
      <c r="B1415" s="248">
        <v>2036</v>
      </c>
      <c r="C1415" s="248" t="s">
        <v>1301</v>
      </c>
      <c r="D1415" s="249">
        <v>335.48388395277476</v>
      </c>
      <c r="E1415" s="250">
        <v>15</v>
      </c>
      <c r="F1415" s="251">
        <f>(SUM(D1415:D1429)+E1415*D1429)/1000000</f>
        <v>9.8043063096071893E-3</v>
      </c>
      <c r="G1415" s="229"/>
      <c r="H1415" s="229"/>
    </row>
    <row r="1416" spans="1:8" ht="15.6" x14ac:dyDescent="0.3">
      <c r="A1416" s="247" t="s">
        <v>116</v>
      </c>
      <c r="B1416" s="248">
        <v>2037</v>
      </c>
      <c r="C1416" s="248" t="s">
        <v>1302</v>
      </c>
      <c r="D1416" s="249">
        <v>333.68841817769663</v>
      </c>
      <c r="E1416" s="250">
        <v>16</v>
      </c>
      <c r="F1416" s="251">
        <f>(SUM(D1416:D1429)+E1416*D1429)/1000000</f>
        <v>9.7939013324944094E-3</v>
      </c>
      <c r="G1416" s="229"/>
      <c r="H1416" s="229"/>
    </row>
    <row r="1417" spans="1:8" ht="15.6" x14ac:dyDescent="0.3">
      <c r="A1417" s="247" t="s">
        <v>116</v>
      </c>
      <c r="B1417" s="248">
        <v>2038</v>
      </c>
      <c r="C1417" s="248" t="s">
        <v>1303</v>
      </c>
      <c r="D1417" s="249">
        <v>332.16935072370745</v>
      </c>
      <c r="E1417" s="250">
        <v>17</v>
      </c>
      <c r="F1417" s="251">
        <f>(SUM(D1417:D1429)+E1417*D1429)/1000000</f>
        <v>9.7852918211567084E-3</v>
      </c>
      <c r="G1417" s="229"/>
      <c r="H1417" s="229"/>
    </row>
    <row r="1418" spans="1:8" ht="15.6" x14ac:dyDescent="0.3">
      <c r="A1418" s="247" t="s">
        <v>116</v>
      </c>
      <c r="B1418" s="248">
        <v>2039</v>
      </c>
      <c r="C1418" s="248" t="s">
        <v>1304</v>
      </c>
      <c r="D1418" s="249">
        <v>330.87841406146765</v>
      </c>
      <c r="E1418" s="250">
        <v>18</v>
      </c>
      <c r="F1418" s="251">
        <f>(SUM(D1418:D1429)+E1418*D1429)/1000000</f>
        <v>9.7782013772729996E-3</v>
      </c>
      <c r="G1418" s="229"/>
      <c r="H1418" s="229"/>
    </row>
    <row r="1419" spans="1:8" ht="15.6" x14ac:dyDescent="0.3">
      <c r="A1419" s="247" t="s">
        <v>116</v>
      </c>
      <c r="B1419" s="248">
        <v>2040</v>
      </c>
      <c r="C1419" s="248" t="s">
        <v>1305</v>
      </c>
      <c r="D1419" s="249">
        <v>329.80253355905029</v>
      </c>
      <c r="E1419" s="250">
        <v>19</v>
      </c>
      <c r="F1419" s="251">
        <f>(SUM(D1419:D1429)+E1419*D1429)/1000000</f>
        <v>9.7724018700515256E-3</v>
      </c>
      <c r="G1419" s="229"/>
      <c r="H1419" s="229"/>
    </row>
    <row r="1420" spans="1:8" ht="15.6" x14ac:dyDescent="0.3">
      <c r="A1420" s="247" t="s">
        <v>116</v>
      </c>
      <c r="B1420" s="248">
        <v>2041</v>
      </c>
      <c r="C1420" s="248" t="s">
        <v>1306</v>
      </c>
      <c r="D1420" s="249">
        <v>328.9148224723279</v>
      </c>
      <c r="E1420" s="250">
        <v>20</v>
      </c>
      <c r="F1420" s="251">
        <f>(SUM(D1420:D1429)+E1420*D1429)/1000000</f>
        <v>9.7676782433324724E-3</v>
      </c>
      <c r="G1420" s="229"/>
      <c r="H1420" s="229"/>
    </row>
    <row r="1421" spans="1:8" ht="15.6" x14ac:dyDescent="0.3">
      <c r="A1421" s="247" t="s">
        <v>116</v>
      </c>
      <c r="B1421" s="248">
        <v>2042</v>
      </c>
      <c r="C1421" s="248" t="s">
        <v>1307</v>
      </c>
      <c r="D1421" s="249">
        <v>328.17900946143391</v>
      </c>
      <c r="E1421" s="250">
        <v>21</v>
      </c>
      <c r="F1421" s="251">
        <f>(SUM(D1421:D1429)+E1421*D1429)/1000000</f>
        <v>9.7638423277001396E-3</v>
      </c>
      <c r="G1421" s="229"/>
      <c r="H1421" s="229"/>
    </row>
    <row r="1422" spans="1:8" ht="15.6" x14ac:dyDescent="0.3">
      <c r="A1422" s="247" t="s">
        <v>116</v>
      </c>
      <c r="B1422" s="248">
        <v>2043</v>
      </c>
      <c r="C1422" s="248" t="s">
        <v>1308</v>
      </c>
      <c r="D1422" s="249">
        <v>327.54374148558418</v>
      </c>
      <c r="E1422" s="250">
        <v>22</v>
      </c>
      <c r="F1422" s="251">
        <f>(SUM(D1422:D1429)+E1422*D1429)/1000000</f>
        <v>9.7607422250787015E-3</v>
      </c>
      <c r="G1422" s="229"/>
      <c r="H1422" s="229"/>
    </row>
    <row r="1423" spans="1:8" ht="15.6" x14ac:dyDescent="0.3">
      <c r="A1423" s="247" t="s">
        <v>116</v>
      </c>
      <c r="B1423" s="248">
        <v>2044</v>
      </c>
      <c r="C1423" s="248" t="s">
        <v>1309</v>
      </c>
      <c r="D1423" s="249">
        <v>327.01965958295762</v>
      </c>
      <c r="E1423" s="250">
        <v>23</v>
      </c>
      <c r="F1423" s="251">
        <f>(SUM(D1423:D1429)+E1423*D1429)/1000000</f>
        <v>9.7582773904331122E-3</v>
      </c>
      <c r="G1423" s="229"/>
      <c r="H1423" s="229"/>
    </row>
    <row r="1424" spans="1:8" ht="15.6" x14ac:dyDescent="0.3">
      <c r="A1424" s="247" t="s">
        <v>116</v>
      </c>
      <c r="B1424" s="248">
        <v>2045</v>
      </c>
      <c r="C1424" s="248" t="s">
        <v>1310</v>
      </c>
      <c r="D1424" s="249">
        <v>326.56225115512729</v>
      </c>
      <c r="E1424" s="250">
        <v>24</v>
      </c>
      <c r="F1424" s="251">
        <f>(SUM(D1424:D1429)+E1424*D1429)/1000000</f>
        <v>9.7563366376901498E-3</v>
      </c>
      <c r="G1424" s="229"/>
      <c r="H1424" s="229"/>
    </row>
    <row r="1425" spans="1:8" ht="15.6" x14ac:dyDescent="0.3">
      <c r="A1425" s="247" t="s">
        <v>116</v>
      </c>
      <c r="B1425" s="248">
        <v>2046</v>
      </c>
      <c r="C1425" s="248" t="s">
        <v>1311</v>
      </c>
      <c r="D1425" s="249">
        <v>326.16381198731432</v>
      </c>
      <c r="E1425" s="250">
        <v>25</v>
      </c>
      <c r="F1425" s="251">
        <f>(SUM(D1425:D1429)+E1425*D1429)/1000000</f>
        <v>9.7548532933750196E-3</v>
      </c>
      <c r="G1425" s="229"/>
      <c r="H1425" s="229"/>
    </row>
    <row r="1426" spans="1:8" ht="15.6" x14ac:dyDescent="0.3">
      <c r="A1426" s="247" t="s">
        <v>116</v>
      </c>
      <c r="B1426" s="248">
        <v>2047</v>
      </c>
      <c r="C1426" s="248" t="s">
        <v>1312</v>
      </c>
      <c r="D1426" s="249">
        <v>325.83458871307084</v>
      </c>
      <c r="E1426" s="250">
        <v>26</v>
      </c>
      <c r="F1426" s="251">
        <f>(SUM(D1426:D1429)+E1426*D1429)/1000000</f>
        <v>9.7537683882276995E-3</v>
      </c>
      <c r="G1426" s="229"/>
      <c r="H1426" s="229"/>
    </row>
    <row r="1427" spans="1:8" ht="15.6" x14ac:dyDescent="0.3">
      <c r="A1427" s="247" t="s">
        <v>116</v>
      </c>
      <c r="B1427" s="248">
        <v>2048</v>
      </c>
      <c r="C1427" s="248" t="s">
        <v>1313</v>
      </c>
      <c r="D1427" s="249">
        <v>325.52487478049642</v>
      </c>
      <c r="E1427" s="250">
        <v>27</v>
      </c>
      <c r="F1427" s="251">
        <f>(SUM(D1427:D1429)+E1427*D1429)/1000000</f>
        <v>9.7530127063546242E-3</v>
      </c>
      <c r="G1427" s="229"/>
      <c r="H1427" s="229"/>
    </row>
    <row r="1428" spans="1:8" ht="15.6" x14ac:dyDescent="0.3">
      <c r="A1428" s="247" t="s">
        <v>116</v>
      </c>
      <c r="B1428" s="248">
        <v>2049</v>
      </c>
      <c r="C1428" s="248" t="s">
        <v>1314</v>
      </c>
      <c r="D1428" s="249">
        <v>325.27844005424947</v>
      </c>
      <c r="E1428" s="250">
        <v>28</v>
      </c>
      <c r="F1428" s="251">
        <f>(SUM(D1428:D1429)+E1428*D1429)/1000000</f>
        <v>9.752566738414124E-3</v>
      </c>
      <c r="G1428" s="229"/>
      <c r="H1428" s="229"/>
    </row>
    <row r="1429" spans="1:8" ht="15.6" x14ac:dyDescent="0.3">
      <c r="A1429" s="247" t="s">
        <v>116</v>
      </c>
      <c r="B1429" s="248">
        <v>2050</v>
      </c>
      <c r="C1429" s="248" t="s">
        <v>1315</v>
      </c>
      <c r="D1429" s="249">
        <v>325.07890683999568</v>
      </c>
      <c r="E1429" s="250">
        <v>29</v>
      </c>
      <c r="F1429" s="251">
        <f>(SUM(D1429:D1429)+E1429*D1429)/1000000</f>
        <v>9.7523672051998706E-3</v>
      </c>
      <c r="G1429" s="229"/>
      <c r="H1429" s="229"/>
    </row>
    <row r="1430" spans="1:8" ht="15.6" x14ac:dyDescent="0.3">
      <c r="A1430" s="247" t="s">
        <v>2173</v>
      </c>
      <c r="B1430" s="248">
        <v>2017</v>
      </c>
      <c r="C1430" s="248" t="s">
        <v>2792</v>
      </c>
      <c r="D1430" s="249">
        <v>491.06194347966908</v>
      </c>
      <c r="E1430" s="252">
        <v>0</v>
      </c>
      <c r="F1430" s="251">
        <f>(SUM(D1430:D1459))/1000000</f>
        <v>1.1164635484033883E-2</v>
      </c>
      <c r="G1430" s="229"/>
      <c r="H1430" s="229"/>
    </row>
    <row r="1431" spans="1:8" ht="15.6" x14ac:dyDescent="0.3">
      <c r="A1431" s="247" t="s">
        <v>2173</v>
      </c>
      <c r="B1431" s="248">
        <v>2018</v>
      </c>
      <c r="C1431" s="248" t="s">
        <v>2793</v>
      </c>
      <c r="D1431" s="249">
        <v>478.19993559320267</v>
      </c>
      <c r="E1431" s="250">
        <v>0</v>
      </c>
      <c r="F1431" s="251">
        <f>(SUM(D1431:D1460))/1000000</f>
        <v>1.0998847323779239E-2</v>
      </c>
      <c r="G1431" s="229"/>
      <c r="H1431" s="229"/>
    </row>
    <row r="1432" spans="1:8" ht="15.6" x14ac:dyDescent="0.3">
      <c r="A1432" s="247" t="s">
        <v>2173</v>
      </c>
      <c r="B1432" s="248">
        <v>2019</v>
      </c>
      <c r="C1432" s="248" t="s">
        <v>2794</v>
      </c>
      <c r="D1432" s="249">
        <v>463.39450591001571</v>
      </c>
      <c r="E1432" s="250">
        <v>0</v>
      </c>
      <c r="F1432" s="251">
        <f>(SUM(D1432:D1461))/1000000</f>
        <v>1.0845634702814914E-2</v>
      </c>
      <c r="G1432" s="229"/>
      <c r="H1432" s="229"/>
    </row>
    <row r="1433" spans="1:8" ht="15.6" x14ac:dyDescent="0.3">
      <c r="A1433" s="247" t="s">
        <v>2173</v>
      </c>
      <c r="B1433" s="248">
        <v>2020</v>
      </c>
      <c r="C1433" s="248" t="s">
        <v>2795</v>
      </c>
      <c r="D1433" s="249">
        <v>449.86461363288424</v>
      </c>
      <c r="E1433" s="250">
        <v>0</v>
      </c>
      <c r="F1433" s="251">
        <f>(SUM(D1433:D1462))/1000000</f>
        <v>1.0707011321733927E-2</v>
      </c>
      <c r="G1433" s="229"/>
      <c r="H1433" s="229"/>
    </row>
    <row r="1434" spans="1:8" ht="15.6" x14ac:dyDescent="0.3">
      <c r="A1434" s="247" t="s">
        <v>2173</v>
      </c>
      <c r="B1434" s="248">
        <v>2021</v>
      </c>
      <c r="C1434" s="248" t="s">
        <v>2796</v>
      </c>
      <c r="D1434" s="249">
        <v>437.2388327798115</v>
      </c>
      <c r="E1434" s="250">
        <v>0</v>
      </c>
      <c r="F1434" s="251">
        <f>(SUM(D1434:D1463))/1000000</f>
        <v>1.0581740084921649E-2</v>
      </c>
      <c r="G1434" s="229"/>
      <c r="H1434" s="229"/>
    </row>
    <row r="1435" spans="1:8" ht="15.6" x14ac:dyDescent="0.3">
      <c r="A1435" s="247" t="s">
        <v>2173</v>
      </c>
      <c r="B1435" s="248">
        <v>2022</v>
      </c>
      <c r="C1435" s="248" t="s">
        <v>2797</v>
      </c>
      <c r="D1435" s="249">
        <v>425.49288157801243</v>
      </c>
      <c r="E1435" s="250">
        <v>1</v>
      </c>
      <c r="F1435" s="251">
        <f>(SUM(D1435:D1463)+E1435*D1463)/1000000</f>
        <v>1.0469094628962441E-2</v>
      </c>
      <c r="G1435" s="229"/>
      <c r="H1435" s="229"/>
    </row>
    <row r="1436" spans="1:8" ht="15.6" x14ac:dyDescent="0.3">
      <c r="A1436" s="247" t="s">
        <v>2173</v>
      </c>
      <c r="B1436" s="248">
        <v>2023</v>
      </c>
      <c r="C1436" s="248" t="s">
        <v>2798</v>
      </c>
      <c r="D1436" s="249">
        <v>414.55707952022846</v>
      </c>
      <c r="E1436" s="250">
        <v>2</v>
      </c>
      <c r="F1436" s="251">
        <f>(SUM(D1436:D1463)+E1436*D1463)/1000000</f>
        <v>1.0368195124205032E-2</v>
      </c>
      <c r="G1436" s="229"/>
      <c r="H1436" s="229"/>
    </row>
    <row r="1437" spans="1:8" ht="15.6" x14ac:dyDescent="0.3">
      <c r="A1437" s="247" t="s">
        <v>2173</v>
      </c>
      <c r="B1437" s="248">
        <v>2024</v>
      </c>
      <c r="C1437" s="248" t="s">
        <v>2799</v>
      </c>
      <c r="D1437" s="249">
        <v>404.45679863930098</v>
      </c>
      <c r="E1437" s="250">
        <v>3</v>
      </c>
      <c r="F1437" s="251">
        <f>(SUM(D1437:D1463)+E1437*D1463)/1000000</f>
        <v>1.0278231421505409E-2</v>
      </c>
      <c r="G1437" s="229"/>
      <c r="H1437" s="229"/>
    </row>
    <row r="1438" spans="1:8" ht="15.6" x14ac:dyDescent="0.3">
      <c r="A1438" s="247" t="s">
        <v>2173</v>
      </c>
      <c r="B1438" s="248">
        <v>2025</v>
      </c>
      <c r="C1438" s="248" t="s">
        <v>2800</v>
      </c>
      <c r="D1438" s="249">
        <v>395.14600468788336</v>
      </c>
      <c r="E1438" s="250">
        <v>4</v>
      </c>
      <c r="F1438" s="251">
        <f>(SUM(D1438:D1463)+E1438*D1463)/1000000</f>
        <v>1.0198367999686712E-2</v>
      </c>
      <c r="G1438" s="229"/>
      <c r="H1438" s="229"/>
    </row>
    <row r="1439" spans="1:8" ht="15.6" x14ac:dyDescent="0.3">
      <c r="A1439" s="247" t="s">
        <v>2173</v>
      </c>
      <c r="B1439" s="248">
        <v>2026</v>
      </c>
      <c r="C1439" s="248" t="s">
        <v>2801</v>
      </c>
      <c r="D1439" s="249">
        <v>386.19182619738916</v>
      </c>
      <c r="E1439" s="250">
        <v>5</v>
      </c>
      <c r="F1439" s="251">
        <f>(SUM(D1439:D1463)+E1439*D1463)/1000000</f>
        <v>1.0127815371819433E-2</v>
      </c>
      <c r="G1439" s="229"/>
      <c r="H1439" s="229"/>
    </row>
    <row r="1440" spans="1:8" ht="15.6" x14ac:dyDescent="0.3">
      <c r="A1440" s="247" t="s">
        <v>2173</v>
      </c>
      <c r="B1440" s="248">
        <v>2027</v>
      </c>
      <c r="C1440" s="248" t="s">
        <v>2802</v>
      </c>
      <c r="D1440" s="249">
        <v>377.8659622472573</v>
      </c>
      <c r="E1440" s="250">
        <v>6</v>
      </c>
      <c r="F1440" s="251">
        <f>(SUM(D1440:D1463)+E1440*D1463)/1000000</f>
        <v>1.0066216922442649E-2</v>
      </c>
      <c r="G1440" s="229"/>
      <c r="H1440" s="229"/>
    </row>
    <row r="1441" spans="1:8" ht="15.6" x14ac:dyDescent="0.3">
      <c r="A1441" s="247" t="s">
        <v>2173</v>
      </c>
      <c r="B1441" s="248">
        <v>2028</v>
      </c>
      <c r="C1441" s="248" t="s">
        <v>2803</v>
      </c>
      <c r="D1441" s="249">
        <v>370.43672684753295</v>
      </c>
      <c r="E1441" s="250">
        <v>7</v>
      </c>
      <c r="F1441" s="251">
        <f>(SUM(D1441:D1463)+E1441*D1463)/1000000</f>
        <v>1.0012944337015996E-2</v>
      </c>
      <c r="G1441" s="229"/>
      <c r="H1441" s="229"/>
    </row>
    <row r="1442" spans="1:8" ht="15.6" x14ac:dyDescent="0.3">
      <c r="A1442" s="247" t="s">
        <v>2173</v>
      </c>
      <c r="B1442" s="248">
        <v>2029</v>
      </c>
      <c r="C1442" s="248" t="s">
        <v>2804</v>
      </c>
      <c r="D1442" s="249">
        <v>363.79685826096483</v>
      </c>
      <c r="E1442" s="250">
        <v>8</v>
      </c>
      <c r="F1442" s="251">
        <f>(SUM(D1442:D1463)+E1442*D1463)/1000000</f>
        <v>9.9671009869890682E-3</v>
      </c>
      <c r="G1442" s="229"/>
      <c r="H1442" s="229"/>
    </row>
    <row r="1443" spans="1:8" ht="15.6" x14ac:dyDescent="0.3">
      <c r="A1443" s="247" t="s">
        <v>2173</v>
      </c>
      <c r="B1443" s="248">
        <v>2030</v>
      </c>
      <c r="C1443" s="248" t="s">
        <v>2805</v>
      </c>
      <c r="D1443" s="249">
        <v>357.98679470699579</v>
      </c>
      <c r="E1443" s="250">
        <v>9</v>
      </c>
      <c r="F1443" s="251">
        <f>(SUM(D1443:D1463)+E1443*D1463)/1000000</f>
        <v>9.9278975055487086E-3</v>
      </c>
      <c r="G1443" s="229"/>
      <c r="H1443" s="229"/>
    </row>
    <row r="1444" spans="1:8" ht="15.6" x14ac:dyDescent="0.3">
      <c r="A1444" s="247" t="s">
        <v>2173</v>
      </c>
      <c r="B1444" s="248">
        <v>2031</v>
      </c>
      <c r="C1444" s="248" t="s">
        <v>2806</v>
      </c>
      <c r="D1444" s="249">
        <v>352.85727123288973</v>
      </c>
      <c r="E1444" s="250">
        <v>10</v>
      </c>
      <c r="F1444" s="251">
        <f>(SUM(D1444:D1463)+E1444*D1463)/1000000</f>
        <v>9.8945040876623168E-3</v>
      </c>
      <c r="G1444" s="229"/>
      <c r="H1444" s="229"/>
    </row>
    <row r="1445" spans="1:8" ht="15.6" x14ac:dyDescent="0.3">
      <c r="A1445" s="247" t="s">
        <v>2173</v>
      </c>
      <c r="B1445" s="248">
        <v>2032</v>
      </c>
      <c r="C1445" s="248" t="s">
        <v>2807</v>
      </c>
      <c r="D1445" s="249">
        <v>348.39294201292415</v>
      </c>
      <c r="E1445" s="250">
        <v>11</v>
      </c>
      <c r="F1445" s="251">
        <f>(SUM(D1445:D1463)+E1445*D1463)/1000000</f>
        <v>9.8662401932500324E-3</v>
      </c>
      <c r="G1445" s="229"/>
      <c r="H1445" s="229"/>
    </row>
    <row r="1446" spans="1:8" ht="15.6" x14ac:dyDescent="0.3">
      <c r="A1446" s="247" t="s">
        <v>2173</v>
      </c>
      <c r="B1446" s="248">
        <v>2033</v>
      </c>
      <c r="C1446" s="248" t="s">
        <v>2808</v>
      </c>
      <c r="D1446" s="249">
        <v>344.51153752025192</v>
      </c>
      <c r="E1446" s="250">
        <v>12</v>
      </c>
      <c r="F1446" s="251">
        <f>(SUM(D1446:D1463)+E1446*D1463)/1000000</f>
        <v>9.8424406280577127E-3</v>
      </c>
      <c r="G1446" s="229"/>
      <c r="H1446" s="229"/>
    </row>
    <row r="1447" spans="1:8" ht="15.6" x14ac:dyDescent="0.3">
      <c r="A1447" s="247" t="s">
        <v>2173</v>
      </c>
      <c r="B1447" s="248">
        <v>2034</v>
      </c>
      <c r="C1447" s="248" t="s">
        <v>2809</v>
      </c>
      <c r="D1447" s="249">
        <v>341.15205948640221</v>
      </c>
      <c r="E1447" s="250">
        <v>13</v>
      </c>
      <c r="F1447" s="251">
        <f>(SUM(D1447:D1463)+E1447*D1463)/1000000</f>
        <v>9.8225224673580674E-3</v>
      </c>
      <c r="G1447" s="229"/>
      <c r="H1447" s="229"/>
    </row>
    <row r="1448" spans="1:8" ht="15.6" x14ac:dyDescent="0.3">
      <c r="A1448" s="247" t="s">
        <v>2173</v>
      </c>
      <c r="B1448" s="248">
        <v>2035</v>
      </c>
      <c r="C1448" s="248" t="s">
        <v>2810</v>
      </c>
      <c r="D1448" s="249">
        <v>338.30758810019478</v>
      </c>
      <c r="E1448" s="250">
        <v>14</v>
      </c>
      <c r="F1448" s="251">
        <f>(SUM(D1448:D1463)+E1448*D1463)/1000000</f>
        <v>9.8059637846922704E-3</v>
      </c>
      <c r="G1448" s="229"/>
      <c r="H1448" s="229"/>
    </row>
    <row r="1449" spans="1:8" ht="15.6" x14ac:dyDescent="0.3">
      <c r="A1449" s="247" t="s">
        <v>2173</v>
      </c>
      <c r="B1449" s="248">
        <v>2036</v>
      </c>
      <c r="C1449" s="248" t="s">
        <v>2811</v>
      </c>
      <c r="D1449" s="249">
        <v>335.99728906955937</v>
      </c>
      <c r="E1449" s="250">
        <v>15</v>
      </c>
      <c r="F1449" s="251">
        <f>(SUM(D1449:D1463)+E1449*D1463)/1000000</f>
        <v>9.7922495734126796E-3</v>
      </c>
      <c r="G1449" s="229"/>
      <c r="H1449" s="229"/>
    </row>
    <row r="1450" spans="1:8" ht="15.6" x14ac:dyDescent="0.3">
      <c r="A1450" s="247" t="s">
        <v>2173</v>
      </c>
      <c r="B1450" s="248">
        <v>2037</v>
      </c>
      <c r="C1450" s="248" t="s">
        <v>2812</v>
      </c>
      <c r="D1450" s="249">
        <v>333.93070897826686</v>
      </c>
      <c r="E1450" s="250">
        <v>16</v>
      </c>
      <c r="F1450" s="251">
        <f>(SUM(D1450:D1463)+E1450*D1463)/1000000</f>
        <v>9.780845661163726E-3</v>
      </c>
      <c r="G1450" s="229"/>
      <c r="H1450" s="229"/>
    </row>
    <row r="1451" spans="1:8" ht="15.6" x14ac:dyDescent="0.3">
      <c r="A1451" s="247" t="s">
        <v>2173</v>
      </c>
      <c r="B1451" s="248">
        <v>2038</v>
      </c>
      <c r="C1451" s="248" t="s">
        <v>2813</v>
      </c>
      <c r="D1451" s="249">
        <v>332.1993613800575</v>
      </c>
      <c r="E1451" s="250">
        <v>17</v>
      </c>
      <c r="F1451" s="251">
        <f>(SUM(D1451:D1463)+E1451*D1463)/1000000</f>
        <v>9.7715083290060654E-3</v>
      </c>
      <c r="G1451" s="229"/>
      <c r="H1451" s="229"/>
    </row>
    <row r="1452" spans="1:8" ht="15.6" x14ac:dyDescent="0.3">
      <c r="A1452" s="247" t="s">
        <v>2173</v>
      </c>
      <c r="B1452" s="248">
        <v>2039</v>
      </c>
      <c r="C1452" s="248" t="s">
        <v>2814</v>
      </c>
      <c r="D1452" s="249">
        <v>330.73390797300976</v>
      </c>
      <c r="E1452" s="250">
        <v>18</v>
      </c>
      <c r="F1452" s="251">
        <f>(SUM(D1452:D1463)+E1452*D1463)/1000000</f>
        <v>9.7639023444466115E-3</v>
      </c>
      <c r="G1452" s="229"/>
      <c r="H1452" s="229"/>
    </row>
    <row r="1453" spans="1:8" ht="15.6" x14ac:dyDescent="0.3">
      <c r="A1453" s="247" t="s">
        <v>2173</v>
      </c>
      <c r="B1453" s="248">
        <v>2040</v>
      </c>
      <c r="C1453" s="248" t="s">
        <v>2815</v>
      </c>
      <c r="D1453" s="249">
        <v>329.52450415339899</v>
      </c>
      <c r="E1453" s="250">
        <v>19</v>
      </c>
      <c r="F1453" s="251">
        <f>(SUM(D1453:D1463)+E1453*D1463)/1000000</f>
        <v>9.7577618132942065E-3</v>
      </c>
      <c r="G1453" s="229"/>
      <c r="H1453" s="229"/>
    </row>
    <row r="1454" spans="1:8" ht="15.6" x14ac:dyDescent="0.3">
      <c r="A1454" s="247" t="s">
        <v>2173</v>
      </c>
      <c r="B1454" s="248">
        <v>2041</v>
      </c>
      <c r="C1454" s="248" t="s">
        <v>2816</v>
      </c>
      <c r="D1454" s="249">
        <v>328.53171302286944</v>
      </c>
      <c r="E1454" s="250">
        <v>20</v>
      </c>
      <c r="F1454" s="251">
        <f>(SUM(D1454:D1463)+E1454*D1463)/1000000</f>
        <v>9.7528306859614132E-3</v>
      </c>
      <c r="G1454" s="229"/>
      <c r="H1454" s="229"/>
    </row>
    <row r="1455" spans="1:8" ht="15.6" x14ac:dyDescent="0.3">
      <c r="A1455" s="247" t="s">
        <v>2173</v>
      </c>
      <c r="B1455" s="248">
        <v>2042</v>
      </c>
      <c r="C1455" s="248" t="s">
        <v>2817</v>
      </c>
      <c r="D1455" s="249">
        <v>327.71823582183737</v>
      </c>
      <c r="E1455" s="250">
        <v>21</v>
      </c>
      <c r="F1455" s="251">
        <f>(SUM(D1455:D1463)+E1455*D1463)/1000000</f>
        <v>9.7488923497591473E-3</v>
      </c>
      <c r="G1455" s="229"/>
      <c r="H1455" s="229"/>
    </row>
    <row r="1456" spans="1:8" ht="15.6" x14ac:dyDescent="0.3">
      <c r="A1456" s="247" t="s">
        <v>2173</v>
      </c>
      <c r="B1456" s="248">
        <v>2043</v>
      </c>
      <c r="C1456" s="248" t="s">
        <v>2818</v>
      </c>
      <c r="D1456" s="249">
        <v>327.02819012822778</v>
      </c>
      <c r="E1456" s="250">
        <v>22</v>
      </c>
      <c r="F1456" s="251">
        <f>(SUM(D1456:D1463)+E1456*D1463)/1000000</f>
        <v>9.7457674907579141E-3</v>
      </c>
      <c r="G1456" s="229"/>
      <c r="H1456" s="229"/>
    </row>
    <row r="1457" spans="1:8" ht="15.6" x14ac:dyDescent="0.3">
      <c r="A1457" s="247" t="s">
        <v>2173</v>
      </c>
      <c r="B1457" s="248">
        <v>2044</v>
      </c>
      <c r="C1457" s="248" t="s">
        <v>2819</v>
      </c>
      <c r="D1457" s="249">
        <v>326.46762866656297</v>
      </c>
      <c r="E1457" s="250">
        <v>23</v>
      </c>
      <c r="F1457" s="251">
        <f>(SUM(D1457:D1463)+E1457*D1463)/1000000</f>
        <v>9.7433326774502924E-3</v>
      </c>
      <c r="G1457" s="229"/>
      <c r="H1457" s="229"/>
    </row>
    <row r="1458" spans="1:8" ht="15.6" x14ac:dyDescent="0.3">
      <c r="A1458" s="247" t="s">
        <v>2173</v>
      </c>
      <c r="B1458" s="248">
        <v>2045</v>
      </c>
      <c r="C1458" s="248" t="s">
        <v>2820</v>
      </c>
      <c r="D1458" s="249">
        <v>325.99656877877447</v>
      </c>
      <c r="E1458" s="250">
        <v>24</v>
      </c>
      <c r="F1458" s="251">
        <f>(SUM(D1458:D1463)+E1458*D1463)/1000000</f>
        <v>9.7414584256043345E-3</v>
      </c>
      <c r="G1458" s="229"/>
      <c r="H1458" s="229"/>
    </row>
    <row r="1459" spans="1:8" ht="15.6" x14ac:dyDescent="0.3">
      <c r="A1459" s="247" t="s">
        <v>2173</v>
      </c>
      <c r="B1459" s="248">
        <v>2046</v>
      </c>
      <c r="C1459" s="248" t="s">
        <v>2821</v>
      </c>
      <c r="D1459" s="249">
        <v>325.59521362750843</v>
      </c>
      <c r="E1459" s="250">
        <v>25</v>
      </c>
      <c r="F1459" s="251">
        <f>(SUM(D1459:D1463)+E1459*D1463)/1000000</f>
        <v>9.7400552336461641E-3</v>
      </c>
      <c r="G1459" s="229"/>
      <c r="H1459" s="229"/>
    </row>
    <row r="1460" spans="1:8" ht="15.6" x14ac:dyDescent="0.3">
      <c r="A1460" s="247" t="s">
        <v>2173</v>
      </c>
      <c r="B1460" s="248">
        <v>2047</v>
      </c>
      <c r="C1460" s="248" t="s">
        <v>2822</v>
      </c>
      <c r="D1460" s="249">
        <v>325.27378322502415</v>
      </c>
      <c r="E1460" s="250">
        <v>26</v>
      </c>
      <c r="F1460" s="251">
        <f>(SUM(D1460:D1463)+E1460*D1463)/1000000</f>
        <v>9.7390533968392604E-3</v>
      </c>
      <c r="G1460" s="229"/>
      <c r="H1460" s="229"/>
    </row>
    <row r="1461" spans="1:8" ht="15.6" x14ac:dyDescent="0.3">
      <c r="A1461" s="247" t="s">
        <v>2173</v>
      </c>
      <c r="B1461" s="248">
        <v>2048</v>
      </c>
      <c r="C1461" s="248" t="s">
        <v>2823</v>
      </c>
      <c r="D1461" s="249">
        <v>324.9873146288777</v>
      </c>
      <c r="E1461" s="250">
        <v>27</v>
      </c>
      <c r="F1461" s="251">
        <f>(SUM(D1461:D1463)+E1461*D1463)/1000000</f>
        <v>9.7383729904348404E-3</v>
      </c>
      <c r="G1461" s="229"/>
      <c r="H1461" s="229"/>
    </row>
    <row r="1462" spans="1:8" ht="15.6" x14ac:dyDescent="0.3">
      <c r="A1462" s="247" t="s">
        <v>2173</v>
      </c>
      <c r="B1462" s="248">
        <v>2049</v>
      </c>
      <c r="C1462" s="248" t="s">
        <v>2824</v>
      </c>
      <c r="D1462" s="249">
        <v>324.77112482902731</v>
      </c>
      <c r="E1462" s="250">
        <v>28</v>
      </c>
      <c r="F1462" s="251">
        <f>(SUM(D1462:D1463)+E1462*D1463)/1000000</f>
        <v>9.7379790526265671E-3</v>
      </c>
      <c r="G1462" s="229"/>
      <c r="H1462" s="229"/>
    </row>
    <row r="1463" spans="1:8" ht="15.6" x14ac:dyDescent="0.3">
      <c r="A1463" s="247" t="s">
        <v>2173</v>
      </c>
      <c r="B1463" s="248">
        <v>2050</v>
      </c>
      <c r="C1463" s="248" t="s">
        <v>2825</v>
      </c>
      <c r="D1463" s="249">
        <v>324.59337682060487</v>
      </c>
      <c r="E1463" s="250">
        <v>29</v>
      </c>
      <c r="F1463" s="251">
        <f>(SUM(D1463:D1463)+E1463*D1463)/1000000</f>
        <v>9.7378013046181457E-3</v>
      </c>
      <c r="G1463" s="229"/>
      <c r="H1463" s="229"/>
    </row>
    <row r="1464" spans="1:8" ht="15.6" x14ac:dyDescent="0.3">
      <c r="A1464" s="247" t="s">
        <v>117</v>
      </c>
      <c r="B1464" s="248">
        <v>2017</v>
      </c>
      <c r="C1464" s="248" t="s">
        <v>1316</v>
      </c>
      <c r="D1464" s="249">
        <v>484.59335974520883</v>
      </c>
      <c r="E1464" s="252">
        <v>0</v>
      </c>
      <c r="F1464" s="251">
        <f>(SUM(D1464:D1493))/1000000</f>
        <v>1.1062888736331194E-2</v>
      </c>
      <c r="G1464" s="229"/>
      <c r="H1464" s="229"/>
    </row>
    <row r="1465" spans="1:8" ht="15.6" x14ac:dyDescent="0.3">
      <c r="A1465" s="247" t="s">
        <v>117</v>
      </c>
      <c r="B1465" s="248">
        <v>2018</v>
      </c>
      <c r="C1465" s="248" t="s">
        <v>1317</v>
      </c>
      <c r="D1465" s="249">
        <v>472.29732870659313</v>
      </c>
      <c r="E1465" s="250">
        <v>0</v>
      </c>
      <c r="F1465" s="251">
        <f>(SUM(D1465:D1494))/1000000</f>
        <v>1.0901395069499364E-2</v>
      </c>
      <c r="G1465" s="229"/>
      <c r="H1465" s="229"/>
    </row>
    <row r="1466" spans="1:8" ht="15.6" x14ac:dyDescent="0.3">
      <c r="A1466" s="247" t="s">
        <v>117</v>
      </c>
      <c r="B1466" s="248">
        <v>2019</v>
      </c>
      <c r="C1466" s="248" t="s">
        <v>1318</v>
      </c>
      <c r="D1466" s="249">
        <v>456.94405470804156</v>
      </c>
      <c r="E1466" s="250">
        <v>0</v>
      </c>
      <c r="F1466" s="251">
        <f>(SUM(D1466:D1495))/1000000</f>
        <v>1.0751931169380703E-2</v>
      </c>
      <c r="G1466" s="229"/>
      <c r="H1466" s="229"/>
    </row>
    <row r="1467" spans="1:8" ht="15.6" x14ac:dyDescent="0.3">
      <c r="A1467" s="247" t="s">
        <v>117</v>
      </c>
      <c r="B1467" s="248">
        <v>2020</v>
      </c>
      <c r="C1467" s="248" t="s">
        <v>1319</v>
      </c>
      <c r="D1467" s="249">
        <v>443.96495712335724</v>
      </c>
      <c r="E1467" s="250">
        <v>0</v>
      </c>
      <c r="F1467" s="251">
        <f>(SUM(D1467:D1496))/1000000</f>
        <v>1.0617623205881077E-2</v>
      </c>
      <c r="G1467" s="229"/>
      <c r="H1467" s="229"/>
    </row>
    <row r="1468" spans="1:8" ht="15.6" x14ac:dyDescent="0.3">
      <c r="A1468" s="247" t="s">
        <v>117</v>
      </c>
      <c r="B1468" s="248">
        <v>2021</v>
      </c>
      <c r="C1468" s="248" t="s">
        <v>1320</v>
      </c>
      <c r="D1468" s="249">
        <v>431.81799402279728</v>
      </c>
      <c r="E1468" s="250">
        <v>0</v>
      </c>
      <c r="F1468" s="251">
        <f>(SUM(D1468:D1497))/1000000</f>
        <v>1.0496132190828155E-2</v>
      </c>
      <c r="G1468" s="229"/>
      <c r="H1468" s="229"/>
    </row>
    <row r="1469" spans="1:8" ht="15.6" x14ac:dyDescent="0.3">
      <c r="A1469" s="247" t="s">
        <v>117</v>
      </c>
      <c r="B1469" s="248">
        <v>2022</v>
      </c>
      <c r="C1469" s="248" t="s">
        <v>1321</v>
      </c>
      <c r="D1469" s="249">
        <v>420.54653390658586</v>
      </c>
      <c r="E1469" s="250">
        <v>1</v>
      </c>
      <c r="F1469" s="251">
        <f>(SUM(D1469:D1497)+E1469*D1497)/1000000</f>
        <v>1.0386788138875792E-2</v>
      </c>
      <c r="G1469" s="229"/>
      <c r="H1469" s="229"/>
    </row>
    <row r="1470" spans="1:8" ht="15.6" x14ac:dyDescent="0.3">
      <c r="A1470" s="247" t="s">
        <v>117</v>
      </c>
      <c r="B1470" s="248">
        <v>2023</v>
      </c>
      <c r="C1470" s="248" t="s">
        <v>1322</v>
      </c>
      <c r="D1470" s="249">
        <v>410.04452354116205</v>
      </c>
      <c r="E1470" s="250">
        <v>2</v>
      </c>
      <c r="F1470" s="251">
        <f>(SUM(D1470:D1497)+E1470*D1497)/1000000</f>
        <v>1.0288715547039641E-2</v>
      </c>
      <c r="G1470" s="229"/>
      <c r="H1470" s="229"/>
    </row>
    <row r="1471" spans="1:8" ht="15.6" x14ac:dyDescent="0.3">
      <c r="A1471" s="247" t="s">
        <v>117</v>
      </c>
      <c r="B1471" s="248">
        <v>2024</v>
      </c>
      <c r="C1471" s="248" t="s">
        <v>1323</v>
      </c>
      <c r="D1471" s="249">
        <v>400.34491869494013</v>
      </c>
      <c r="E1471" s="250">
        <v>3</v>
      </c>
      <c r="F1471" s="251">
        <f>(SUM(D1471:D1497)+E1471*D1497)/1000000</f>
        <v>1.0201144965568914E-2</v>
      </c>
      <c r="G1471" s="229"/>
      <c r="H1471" s="229"/>
    </row>
    <row r="1472" spans="1:8" ht="15.6" x14ac:dyDescent="0.3">
      <c r="A1472" s="247" t="s">
        <v>117</v>
      </c>
      <c r="B1472" s="248">
        <v>2025</v>
      </c>
      <c r="C1472" s="248" t="s">
        <v>1324</v>
      </c>
      <c r="D1472" s="249">
        <v>391.38480758577214</v>
      </c>
      <c r="E1472" s="250">
        <v>4</v>
      </c>
      <c r="F1472" s="251">
        <f>(SUM(D1472:D1497)+E1472*D1497)/1000000</f>
        <v>1.0123273988944411E-2</v>
      </c>
      <c r="G1472" s="229"/>
      <c r="H1472" s="229"/>
    </row>
    <row r="1473" spans="1:8" ht="15.6" x14ac:dyDescent="0.3">
      <c r="A1473" s="247" t="s">
        <v>117</v>
      </c>
      <c r="B1473" s="248">
        <v>2026</v>
      </c>
      <c r="C1473" s="248" t="s">
        <v>1325</v>
      </c>
      <c r="D1473" s="249">
        <v>382.63381289005025</v>
      </c>
      <c r="E1473" s="250">
        <v>5</v>
      </c>
      <c r="F1473" s="251">
        <f>(SUM(D1473:D1497)+E1473*D1497)/1000000</f>
        <v>1.0054363123429071E-2</v>
      </c>
      <c r="G1473" s="229"/>
      <c r="H1473" s="229"/>
    </row>
    <row r="1474" spans="1:8" ht="15.6" x14ac:dyDescent="0.3">
      <c r="A1474" s="247" t="s">
        <v>117</v>
      </c>
      <c r="B1474" s="248">
        <v>2027</v>
      </c>
      <c r="C1474" s="248" t="s">
        <v>1326</v>
      </c>
      <c r="D1474" s="249">
        <v>374.5378263702741</v>
      </c>
      <c r="E1474" s="250">
        <v>6</v>
      </c>
      <c r="F1474" s="251">
        <f>(SUM(D1474:D1497)+E1474*D1497)/1000000</f>
        <v>9.9942032526094578E-3</v>
      </c>
      <c r="G1474" s="229"/>
      <c r="H1474" s="229"/>
    </row>
    <row r="1475" spans="1:8" ht="15.6" x14ac:dyDescent="0.3">
      <c r="A1475" s="247" t="s">
        <v>117</v>
      </c>
      <c r="B1475" s="248">
        <v>2028</v>
      </c>
      <c r="C1475" s="248" t="s">
        <v>1327</v>
      </c>
      <c r="D1475" s="249">
        <v>367.29502802595266</v>
      </c>
      <c r="E1475" s="250">
        <v>7</v>
      </c>
      <c r="F1475" s="251">
        <f>(SUM(D1475:D1497)+E1475*D1497)/1000000</f>
        <v>9.9421393683096181E-3</v>
      </c>
      <c r="G1475" s="229"/>
      <c r="H1475" s="229"/>
    </row>
    <row r="1476" spans="1:8" ht="15.6" x14ac:dyDescent="0.3">
      <c r="A1476" s="247" t="s">
        <v>117</v>
      </c>
      <c r="B1476" s="248">
        <v>2029</v>
      </c>
      <c r="C1476" s="248" t="s">
        <v>1328</v>
      </c>
      <c r="D1476" s="249">
        <v>360.81170716799431</v>
      </c>
      <c r="E1476" s="250">
        <v>8</v>
      </c>
      <c r="F1476" s="251">
        <f>(SUM(D1476:D1497)+E1476*D1497)/1000000</f>
        <v>9.8973182823540989E-3</v>
      </c>
      <c r="G1476" s="229"/>
      <c r="H1476" s="229"/>
    </row>
    <row r="1477" spans="1:8" ht="15.6" x14ac:dyDescent="0.3">
      <c r="A1477" s="247" t="s">
        <v>117</v>
      </c>
      <c r="B1477" s="248">
        <v>2030</v>
      </c>
      <c r="C1477" s="248" t="s">
        <v>1329</v>
      </c>
      <c r="D1477" s="249">
        <v>355.13214321861227</v>
      </c>
      <c r="E1477" s="250">
        <v>9</v>
      </c>
      <c r="F1477" s="251">
        <f>(SUM(D1477:D1497)+E1477*D1497)/1000000</f>
        <v>9.8589805172565395E-3</v>
      </c>
      <c r="G1477" s="229"/>
      <c r="H1477" s="229"/>
    </row>
    <row r="1478" spans="1:8" ht="15.6" x14ac:dyDescent="0.3">
      <c r="A1478" s="247" t="s">
        <v>117</v>
      </c>
      <c r="B1478" s="248">
        <v>2031</v>
      </c>
      <c r="C1478" s="248" t="s">
        <v>1330</v>
      </c>
      <c r="D1478" s="249">
        <v>350.11798205652934</v>
      </c>
      <c r="E1478" s="250">
        <v>10</v>
      </c>
      <c r="F1478" s="251">
        <f>(SUM(D1478:D1497)+E1478*D1497)/1000000</f>
        <v>9.8263223161083619E-3</v>
      </c>
      <c r="G1478" s="229"/>
      <c r="H1478" s="229"/>
    </row>
    <row r="1479" spans="1:8" ht="15.6" x14ac:dyDescent="0.3">
      <c r="A1479" s="247" t="s">
        <v>117</v>
      </c>
      <c r="B1479" s="248">
        <v>2032</v>
      </c>
      <c r="C1479" s="248" t="s">
        <v>1331</v>
      </c>
      <c r="D1479" s="249">
        <v>345.74793253993641</v>
      </c>
      <c r="E1479" s="250">
        <v>11</v>
      </c>
      <c r="F1479" s="251">
        <f>(SUM(D1479:D1497)+E1479*D1497)/1000000</f>
        <v>9.7986782761222673E-3</v>
      </c>
      <c r="G1479" s="229"/>
      <c r="H1479" s="229"/>
    </row>
    <row r="1480" spans="1:8" ht="15.6" x14ac:dyDescent="0.3">
      <c r="A1480" s="247" t="s">
        <v>117</v>
      </c>
      <c r="B1480" s="248">
        <v>2033</v>
      </c>
      <c r="C1480" s="248" t="s">
        <v>1332</v>
      </c>
      <c r="D1480" s="249">
        <v>341.95148798173386</v>
      </c>
      <c r="E1480" s="250">
        <v>12</v>
      </c>
      <c r="F1480" s="251">
        <f>(SUM(D1480:D1497)+E1480*D1497)/1000000</f>
        <v>9.775404285652765E-3</v>
      </c>
      <c r="G1480" s="229"/>
      <c r="H1480" s="229"/>
    </row>
    <row r="1481" spans="1:8" ht="15.6" x14ac:dyDescent="0.3">
      <c r="A1481" s="247" t="s">
        <v>117</v>
      </c>
      <c r="B1481" s="248">
        <v>2034</v>
      </c>
      <c r="C1481" s="248" t="s">
        <v>1333</v>
      </c>
      <c r="D1481" s="249">
        <v>338.66787450233335</v>
      </c>
      <c r="E1481" s="250">
        <v>13</v>
      </c>
      <c r="F1481" s="251">
        <f>(SUM(D1481:D1497)+E1481*D1497)/1000000</f>
        <v>9.7559267397414641E-3</v>
      </c>
      <c r="G1481" s="229"/>
      <c r="H1481" s="229"/>
    </row>
    <row r="1482" spans="1:8" ht="15.6" x14ac:dyDescent="0.3">
      <c r="A1482" s="247" t="s">
        <v>117</v>
      </c>
      <c r="B1482" s="248">
        <v>2035</v>
      </c>
      <c r="C1482" s="248" t="s">
        <v>1334</v>
      </c>
      <c r="D1482" s="249">
        <v>335.8882408379551</v>
      </c>
      <c r="E1482" s="250">
        <v>14</v>
      </c>
      <c r="F1482" s="251">
        <f>(SUM(D1482:D1497)+E1482*D1497)/1000000</f>
        <v>9.7397328073095674E-3</v>
      </c>
      <c r="G1482" s="229"/>
      <c r="H1482" s="229"/>
    </row>
    <row r="1483" spans="1:8" ht="15.6" x14ac:dyDescent="0.3">
      <c r="A1483" s="247" t="s">
        <v>117</v>
      </c>
      <c r="B1483" s="248">
        <v>2036</v>
      </c>
      <c r="C1483" s="248" t="s">
        <v>1335</v>
      </c>
      <c r="D1483" s="249">
        <v>333.49621532922833</v>
      </c>
      <c r="E1483" s="250">
        <v>15</v>
      </c>
      <c r="F1483" s="251">
        <f>(SUM(D1483:D1497)+E1483*D1497)/1000000</f>
        <v>9.7263185085420447E-3</v>
      </c>
      <c r="G1483" s="229"/>
      <c r="H1483" s="229"/>
    </row>
    <row r="1484" spans="1:8" ht="15.6" x14ac:dyDescent="0.3">
      <c r="A1484" s="247" t="s">
        <v>117</v>
      </c>
      <c r="B1484" s="248">
        <v>2037</v>
      </c>
      <c r="C1484" s="248" t="s">
        <v>1336</v>
      </c>
      <c r="D1484" s="249">
        <v>331.47928343209702</v>
      </c>
      <c r="E1484" s="250">
        <v>16</v>
      </c>
      <c r="F1484" s="251">
        <f>(SUM(D1484:D1497)+E1484*D1497)/1000000</f>
        <v>9.7152962352832512E-3</v>
      </c>
      <c r="G1484" s="229"/>
      <c r="H1484" s="229"/>
    </row>
    <row r="1485" spans="1:8" ht="15.6" x14ac:dyDescent="0.3">
      <c r="A1485" s="247" t="s">
        <v>117</v>
      </c>
      <c r="B1485" s="248">
        <v>2038</v>
      </c>
      <c r="C1485" s="248" t="s">
        <v>1337</v>
      </c>
      <c r="D1485" s="249">
        <v>329.79098626870694</v>
      </c>
      <c r="E1485" s="250">
        <v>17</v>
      </c>
      <c r="F1485" s="251">
        <f>(SUM(D1485:D1497)+E1485*D1497)/1000000</f>
        <v>9.7062908939215889E-3</v>
      </c>
      <c r="G1485" s="229"/>
      <c r="H1485" s="229"/>
    </row>
    <row r="1486" spans="1:8" ht="15.6" x14ac:dyDescent="0.3">
      <c r="A1486" s="247" t="s">
        <v>117</v>
      </c>
      <c r="B1486" s="248">
        <v>2039</v>
      </c>
      <c r="C1486" s="248" t="s">
        <v>1338</v>
      </c>
      <c r="D1486" s="249">
        <v>328.36174572543774</v>
      </c>
      <c r="E1486" s="250">
        <v>18</v>
      </c>
      <c r="F1486" s="251">
        <f>(SUM(D1486:D1497)+E1486*D1497)/1000000</f>
        <v>9.6989738497233174E-3</v>
      </c>
      <c r="G1486" s="229"/>
      <c r="H1486" s="229"/>
    </row>
    <row r="1487" spans="1:8" ht="15.6" x14ac:dyDescent="0.3">
      <c r="A1487" s="247" t="s">
        <v>117</v>
      </c>
      <c r="B1487" s="248">
        <v>2040</v>
      </c>
      <c r="C1487" s="248" t="s">
        <v>1339</v>
      </c>
      <c r="D1487" s="249">
        <v>327.18585762976153</v>
      </c>
      <c r="E1487" s="250">
        <v>19</v>
      </c>
      <c r="F1487" s="251">
        <f>(SUM(D1487:D1497)+E1487*D1497)/1000000</f>
        <v>9.6930860460683142E-3</v>
      </c>
      <c r="G1487" s="229"/>
      <c r="H1487" s="229"/>
    </row>
    <row r="1488" spans="1:8" ht="15.6" x14ac:dyDescent="0.3">
      <c r="A1488" s="247" t="s">
        <v>117</v>
      </c>
      <c r="B1488" s="248">
        <v>2041</v>
      </c>
      <c r="C1488" s="248" t="s">
        <v>1340</v>
      </c>
      <c r="D1488" s="249">
        <v>326.22106585043485</v>
      </c>
      <c r="E1488" s="250">
        <v>20</v>
      </c>
      <c r="F1488" s="251">
        <f>(SUM(D1488:D1497)+E1488*D1497)/1000000</f>
        <v>9.6883741305089869E-3</v>
      </c>
      <c r="G1488" s="229"/>
      <c r="H1488" s="229"/>
    </row>
    <row r="1489" spans="1:8" ht="15.6" x14ac:dyDescent="0.3">
      <c r="A1489" s="247" t="s">
        <v>117</v>
      </c>
      <c r="B1489" s="248">
        <v>2042</v>
      </c>
      <c r="C1489" s="248" t="s">
        <v>1341</v>
      </c>
      <c r="D1489" s="249">
        <v>325.43570198640691</v>
      </c>
      <c r="E1489" s="250">
        <v>21</v>
      </c>
      <c r="F1489" s="251">
        <f>(SUM(D1489:D1497)+E1489*D1497)/1000000</f>
        <v>9.6846270067289849E-3</v>
      </c>
      <c r="G1489" s="229"/>
      <c r="H1489" s="229"/>
    </row>
    <row r="1490" spans="1:8" ht="15.6" x14ac:dyDescent="0.3">
      <c r="A1490" s="247" t="s">
        <v>117</v>
      </c>
      <c r="B1490" s="248">
        <v>2043</v>
      </c>
      <c r="C1490" s="248" t="s">
        <v>1342</v>
      </c>
      <c r="D1490" s="249">
        <v>324.77042400015659</v>
      </c>
      <c r="E1490" s="250">
        <v>22</v>
      </c>
      <c r="F1490" s="251">
        <f>(SUM(D1490:D1497)+E1490*D1497)/1000000</f>
        <v>9.6816652468130118E-3</v>
      </c>
      <c r="G1490" s="229"/>
      <c r="H1490" s="229"/>
    </row>
    <row r="1491" spans="1:8" ht="15.6" x14ac:dyDescent="0.3">
      <c r="A1491" s="247" t="s">
        <v>117</v>
      </c>
      <c r="B1491" s="248">
        <v>2044</v>
      </c>
      <c r="C1491" s="248" t="s">
        <v>1343</v>
      </c>
      <c r="D1491" s="249">
        <v>324.23429445013164</v>
      </c>
      <c r="E1491" s="250">
        <v>23</v>
      </c>
      <c r="F1491" s="251">
        <f>(SUM(D1491:D1497)+E1491*D1497)/1000000</f>
        <v>9.6793687648832911E-3</v>
      </c>
      <c r="G1491" s="229"/>
      <c r="H1491" s="229"/>
    </row>
    <row r="1492" spans="1:8" ht="15.6" x14ac:dyDescent="0.3">
      <c r="A1492" s="247" t="s">
        <v>117</v>
      </c>
      <c r="B1492" s="248">
        <v>2045</v>
      </c>
      <c r="C1492" s="248" t="s">
        <v>1344</v>
      </c>
      <c r="D1492" s="249">
        <v>323.78594471207958</v>
      </c>
      <c r="E1492" s="250">
        <v>24</v>
      </c>
      <c r="F1492" s="251">
        <f>(SUM(D1492:D1497)+E1492*D1497)/1000000</f>
        <v>9.6776084125035945E-3</v>
      </c>
      <c r="G1492" s="229"/>
      <c r="H1492" s="229"/>
    </row>
    <row r="1493" spans="1:8" ht="15.6" x14ac:dyDescent="0.3">
      <c r="A1493" s="247" t="s">
        <v>117</v>
      </c>
      <c r="B1493" s="248">
        <v>2046</v>
      </c>
      <c r="C1493" s="248" t="s">
        <v>1345</v>
      </c>
      <c r="D1493" s="249">
        <v>323.40470332091974</v>
      </c>
      <c r="E1493" s="250">
        <v>25</v>
      </c>
      <c r="F1493" s="251">
        <f>(SUM(D1493:D1497)+E1493*D1497)/1000000</f>
        <v>9.6762964098619491E-3</v>
      </c>
      <c r="G1493" s="229"/>
      <c r="H1493" s="229"/>
    </row>
    <row r="1494" spans="1:8" ht="15.6" x14ac:dyDescent="0.3">
      <c r="A1494" s="247" t="s">
        <v>117</v>
      </c>
      <c r="B1494" s="248">
        <v>2047</v>
      </c>
      <c r="C1494" s="248" t="s">
        <v>1346</v>
      </c>
      <c r="D1494" s="249">
        <v>323.0996929133803</v>
      </c>
      <c r="E1494" s="250">
        <v>26</v>
      </c>
      <c r="F1494" s="251">
        <f>(SUM(D1494:D1497)+E1494*D1497)/1000000</f>
        <v>9.6753656486114632E-3</v>
      </c>
      <c r="G1494" s="229"/>
      <c r="H1494" s="229"/>
    </row>
    <row r="1495" spans="1:8" ht="15.6" x14ac:dyDescent="0.3">
      <c r="A1495" s="247" t="s">
        <v>117</v>
      </c>
      <c r="B1495" s="248">
        <v>2048</v>
      </c>
      <c r="C1495" s="248" t="s">
        <v>1347</v>
      </c>
      <c r="D1495" s="249">
        <v>322.83342858793446</v>
      </c>
      <c r="E1495" s="250">
        <v>27</v>
      </c>
      <c r="F1495" s="251">
        <f>(SUM(D1495:D1497)+E1495*D1497)/1000000</f>
        <v>9.6747398977685174E-3</v>
      </c>
      <c r="G1495" s="229"/>
      <c r="H1495" s="229"/>
    </row>
    <row r="1496" spans="1:8" ht="15.6" x14ac:dyDescent="0.3">
      <c r="A1496" s="247" t="s">
        <v>117</v>
      </c>
      <c r="B1496" s="248">
        <v>2049</v>
      </c>
      <c r="C1496" s="248" t="s">
        <v>1348</v>
      </c>
      <c r="D1496" s="249">
        <v>322.63609120841915</v>
      </c>
      <c r="E1496" s="250">
        <v>28</v>
      </c>
      <c r="F1496" s="251">
        <f>(SUM(D1496:D1497)+E1496*D1497)/1000000</f>
        <v>9.6743804112510174E-3</v>
      </c>
      <c r="G1496" s="229"/>
      <c r="H1496" s="229"/>
    </row>
    <row r="1497" spans="1:8" ht="15.6" x14ac:dyDescent="0.3">
      <c r="A1497" s="247" t="s">
        <v>117</v>
      </c>
      <c r="B1497" s="248">
        <v>2050</v>
      </c>
      <c r="C1497" s="248" t="s">
        <v>1349</v>
      </c>
      <c r="D1497" s="249">
        <v>322.47394207043442</v>
      </c>
      <c r="E1497" s="250">
        <v>29</v>
      </c>
      <c r="F1497" s="251">
        <f>(SUM(D1497:D1497)+E1497*D1497)/1000000</f>
        <v>9.6742182621130327E-3</v>
      </c>
      <c r="G1497" s="229"/>
      <c r="H1497" s="229"/>
    </row>
    <row r="1498" spans="1:8" ht="15.6" x14ac:dyDescent="0.3">
      <c r="A1498" s="247" t="s">
        <v>2174</v>
      </c>
      <c r="B1498" s="248">
        <v>2017</v>
      </c>
      <c r="C1498" s="248" t="s">
        <v>2828</v>
      </c>
      <c r="D1498" s="249">
        <v>494.82377191095105</v>
      </c>
      <c r="E1498" s="252">
        <v>0</v>
      </c>
      <c r="F1498" s="251">
        <f>(SUM(D1498:D1527))/1000000</f>
        <v>1.1481852312020762E-2</v>
      </c>
      <c r="G1498" s="229"/>
      <c r="H1498" s="229"/>
    </row>
    <row r="1499" spans="1:8" ht="15.6" x14ac:dyDescent="0.3">
      <c r="A1499" s="247" t="s">
        <v>2174</v>
      </c>
      <c r="B1499" s="248">
        <v>2018</v>
      </c>
      <c r="C1499" s="248" t="s">
        <v>2829</v>
      </c>
      <c r="D1499" s="249">
        <v>482.23608072976128</v>
      </c>
      <c r="E1499" s="250">
        <v>0</v>
      </c>
      <c r="F1499" s="251">
        <f>(SUM(D1499:D1528))/1000000</f>
        <v>1.1324968195660557E-2</v>
      </c>
      <c r="G1499" s="229"/>
      <c r="H1499" s="229"/>
    </row>
    <row r="1500" spans="1:8" ht="15.6" x14ac:dyDescent="0.3">
      <c r="A1500" s="247" t="s">
        <v>2174</v>
      </c>
      <c r="B1500" s="248">
        <v>2019</v>
      </c>
      <c r="C1500" s="248" t="s">
        <v>2830</v>
      </c>
      <c r="D1500" s="249">
        <v>469.01336781464209</v>
      </c>
      <c r="E1500" s="250">
        <v>0</v>
      </c>
      <c r="F1500" s="251">
        <f>(SUM(D1500:D1529))/1000000</f>
        <v>1.1180253962463627E-2</v>
      </c>
      <c r="G1500" s="229"/>
      <c r="H1500" s="229"/>
    </row>
    <row r="1501" spans="1:8" ht="15.6" x14ac:dyDescent="0.3">
      <c r="A1501" s="247" t="s">
        <v>2174</v>
      </c>
      <c r="B1501" s="248">
        <v>2020</v>
      </c>
      <c r="C1501" s="248" t="s">
        <v>2831</v>
      </c>
      <c r="D1501" s="249">
        <v>455.74161216143966</v>
      </c>
      <c r="E1501" s="250">
        <v>0</v>
      </c>
      <c r="F1501" s="251">
        <f>(SUM(D1501:D1530))/1000000</f>
        <v>1.1048423448009357E-2</v>
      </c>
      <c r="G1501" s="229"/>
      <c r="H1501" s="229"/>
    </row>
    <row r="1502" spans="1:8" ht="15.6" x14ac:dyDescent="0.3">
      <c r="A1502" s="247" t="s">
        <v>2174</v>
      </c>
      <c r="B1502" s="248">
        <v>2021</v>
      </c>
      <c r="C1502" s="248" t="s">
        <v>2832</v>
      </c>
      <c r="D1502" s="249">
        <v>443.33358838731465</v>
      </c>
      <c r="E1502" s="250">
        <v>0</v>
      </c>
      <c r="F1502" s="251">
        <f>(SUM(D1502:D1531))/1000000</f>
        <v>1.0929576065234085E-2</v>
      </c>
      <c r="G1502" s="229"/>
      <c r="H1502" s="229"/>
    </row>
    <row r="1503" spans="1:8" ht="15.6" x14ac:dyDescent="0.3">
      <c r="A1503" s="247" t="s">
        <v>2174</v>
      </c>
      <c r="B1503" s="248">
        <v>2022</v>
      </c>
      <c r="C1503" s="248" t="s">
        <v>2833</v>
      </c>
      <c r="D1503" s="249">
        <v>431.7500942365271</v>
      </c>
      <c r="E1503" s="250">
        <v>1</v>
      </c>
      <c r="F1503" s="251">
        <f>(SUM(D1503:D1531)+E1503*D1531)/1000000</f>
        <v>1.0823136706232941E-2</v>
      </c>
      <c r="G1503" s="229"/>
      <c r="H1503" s="229"/>
    </row>
    <row r="1504" spans="1:8" ht="15.6" x14ac:dyDescent="0.3">
      <c r="A1504" s="247" t="s">
        <v>2174</v>
      </c>
      <c r="B1504" s="248">
        <v>2023</v>
      </c>
      <c r="C1504" s="248" t="s">
        <v>2834</v>
      </c>
      <c r="D1504" s="249">
        <v>420.94839102866808</v>
      </c>
      <c r="E1504" s="250">
        <v>2</v>
      </c>
      <c r="F1504" s="251">
        <f>(SUM(D1504:D1531)+E1504*D1531)/1000000</f>
        <v>1.0728280841382583E-2</v>
      </c>
      <c r="G1504" s="229"/>
      <c r="H1504" s="229"/>
    </row>
    <row r="1505" spans="1:8" ht="15.6" x14ac:dyDescent="0.3">
      <c r="A1505" s="247" t="s">
        <v>2174</v>
      </c>
      <c r="B1505" s="248">
        <v>2024</v>
      </c>
      <c r="C1505" s="248" t="s">
        <v>2835</v>
      </c>
      <c r="D1505" s="249">
        <v>412.99845498868103</v>
      </c>
      <c r="E1505" s="250">
        <v>3</v>
      </c>
      <c r="F1505" s="251">
        <f>(SUM(D1505:D1531)+E1505*D1531)/1000000</f>
        <v>1.0644226679740087E-2</v>
      </c>
      <c r="G1505" s="229"/>
      <c r="H1505" s="229"/>
    </row>
    <row r="1506" spans="1:8" ht="15.6" x14ac:dyDescent="0.3">
      <c r="A1506" s="247" t="s">
        <v>2174</v>
      </c>
      <c r="B1506" s="248">
        <v>2025</v>
      </c>
      <c r="C1506" s="248" t="s">
        <v>2836</v>
      </c>
      <c r="D1506" s="249">
        <v>403.75079539039154</v>
      </c>
      <c r="E1506" s="250">
        <v>4</v>
      </c>
      <c r="F1506" s="251">
        <f>(SUM(D1506:D1531)+E1506*D1531)/1000000</f>
        <v>1.0568122454137576E-2</v>
      </c>
      <c r="G1506" s="229"/>
      <c r="H1506" s="229"/>
    </row>
    <row r="1507" spans="1:8" ht="15.6" x14ac:dyDescent="0.3">
      <c r="A1507" s="247" t="s">
        <v>2174</v>
      </c>
      <c r="B1507" s="248">
        <v>2026</v>
      </c>
      <c r="C1507" s="248" t="s">
        <v>2837</v>
      </c>
      <c r="D1507" s="249">
        <v>394.91922342265451</v>
      </c>
      <c r="E1507" s="250">
        <v>5</v>
      </c>
      <c r="F1507" s="251">
        <f>(SUM(D1507:D1531)+E1507*D1531)/1000000</f>
        <v>1.0501265888133351E-2</v>
      </c>
      <c r="G1507" s="229"/>
      <c r="H1507" s="229"/>
    </row>
    <row r="1508" spans="1:8" ht="15.6" x14ac:dyDescent="0.3">
      <c r="A1508" s="247" t="s">
        <v>2174</v>
      </c>
      <c r="B1508" s="248">
        <v>2027</v>
      </c>
      <c r="C1508" s="248" t="s">
        <v>2838</v>
      </c>
      <c r="D1508" s="249">
        <v>386.9361178490966</v>
      </c>
      <c r="E1508" s="250">
        <v>6</v>
      </c>
      <c r="F1508" s="251">
        <f>(SUM(D1508:D1531)+E1508*D1531)/1000000</f>
        <v>1.0443240894096867E-2</v>
      </c>
      <c r="G1508" s="229"/>
      <c r="H1508" s="229"/>
    </row>
    <row r="1509" spans="1:8" ht="15.6" x14ac:dyDescent="0.3">
      <c r="A1509" s="247" t="s">
        <v>2174</v>
      </c>
      <c r="B1509" s="248">
        <v>2028</v>
      </c>
      <c r="C1509" s="248" t="s">
        <v>2839</v>
      </c>
      <c r="D1509" s="249">
        <v>379.92071094356714</v>
      </c>
      <c r="E1509" s="250">
        <v>7</v>
      </c>
      <c r="F1509" s="251">
        <f>(SUM(D1509:D1531)+E1509*D1531)/1000000</f>
        <v>1.0393199005633938E-2</v>
      </c>
      <c r="G1509" s="229"/>
      <c r="H1509" s="229"/>
    </row>
    <row r="1510" spans="1:8" ht="15.6" x14ac:dyDescent="0.3">
      <c r="A1510" s="247" t="s">
        <v>2174</v>
      </c>
      <c r="B1510" s="248">
        <v>2029</v>
      </c>
      <c r="C1510" s="248" t="s">
        <v>2840</v>
      </c>
      <c r="D1510" s="249">
        <v>373.67830337895714</v>
      </c>
      <c r="E1510" s="250">
        <v>8</v>
      </c>
      <c r="F1510" s="251">
        <f>(SUM(D1510:D1531)+E1510*D1531)/1000000</f>
        <v>1.035017252407654E-2</v>
      </c>
      <c r="G1510" s="229"/>
      <c r="H1510" s="229"/>
    </row>
    <row r="1511" spans="1:8" ht="15.6" x14ac:dyDescent="0.3">
      <c r="A1511" s="247" t="s">
        <v>2174</v>
      </c>
      <c r="B1511" s="248">
        <v>2030</v>
      </c>
      <c r="C1511" s="248" t="s">
        <v>2841</v>
      </c>
      <c r="D1511" s="249">
        <v>368.24605208810686</v>
      </c>
      <c r="E1511" s="250">
        <v>9</v>
      </c>
      <c r="F1511" s="251">
        <f>(SUM(D1511:D1531)+E1511*D1531)/1000000</f>
        <v>1.0313388450083751E-2</v>
      </c>
      <c r="G1511" s="229"/>
      <c r="H1511" s="229"/>
    </row>
    <row r="1512" spans="1:8" ht="15.6" x14ac:dyDescent="0.3">
      <c r="A1512" s="247" t="s">
        <v>2174</v>
      </c>
      <c r="B1512" s="248">
        <v>2031</v>
      </c>
      <c r="C1512" s="248" t="s">
        <v>2842</v>
      </c>
      <c r="D1512" s="249">
        <v>366.01948355846997</v>
      </c>
      <c r="E1512" s="250">
        <v>10</v>
      </c>
      <c r="F1512" s="251">
        <f>(SUM(D1512:D1531)+E1512*D1531)/1000000</f>
        <v>1.0282036627381815E-2</v>
      </c>
      <c r="G1512" s="229"/>
      <c r="H1512" s="229"/>
    </row>
    <row r="1513" spans="1:8" ht="15.6" x14ac:dyDescent="0.3">
      <c r="A1513" s="247" t="s">
        <v>2174</v>
      </c>
      <c r="B1513" s="248">
        <v>2032</v>
      </c>
      <c r="C1513" s="248" t="s">
        <v>2843</v>
      </c>
      <c r="D1513" s="249">
        <v>361.80314587301456</v>
      </c>
      <c r="E1513" s="250">
        <v>11</v>
      </c>
      <c r="F1513" s="251">
        <f>(SUM(D1513:D1531)+E1513*D1531)/1000000</f>
        <v>1.0252911373209514E-2</v>
      </c>
      <c r="G1513" s="229"/>
      <c r="H1513" s="229"/>
    </row>
    <row r="1514" spans="1:8" ht="15.6" x14ac:dyDescent="0.3">
      <c r="A1514" s="247" t="s">
        <v>2174</v>
      </c>
      <c r="B1514" s="248">
        <v>2033</v>
      </c>
      <c r="C1514" s="248" t="s">
        <v>2844</v>
      </c>
      <c r="D1514" s="249">
        <v>358.11391606880426</v>
      </c>
      <c r="E1514" s="250">
        <v>12</v>
      </c>
      <c r="F1514" s="251">
        <f>(SUM(D1514:D1531)+E1514*D1531)/1000000</f>
        <v>1.022800245672267E-2</v>
      </c>
      <c r="G1514" s="229"/>
      <c r="H1514" s="229"/>
    </row>
    <row r="1515" spans="1:8" ht="15.6" x14ac:dyDescent="0.3">
      <c r="A1515" s="247" t="s">
        <v>2174</v>
      </c>
      <c r="B1515" s="248">
        <v>2034</v>
      </c>
      <c r="C1515" s="248" t="s">
        <v>2845</v>
      </c>
      <c r="D1515" s="249">
        <v>354.88008034957852</v>
      </c>
      <c r="E1515" s="250">
        <v>13</v>
      </c>
      <c r="F1515" s="251">
        <f>(SUM(D1515:D1531)+E1515*D1531)/1000000</f>
        <v>1.0206782770040036E-2</v>
      </c>
      <c r="G1515" s="229"/>
      <c r="H1515" s="229"/>
    </row>
    <row r="1516" spans="1:8" ht="15.6" x14ac:dyDescent="0.3">
      <c r="A1516" s="247" t="s">
        <v>2174</v>
      </c>
      <c r="B1516" s="248">
        <v>2035</v>
      </c>
      <c r="C1516" s="248" t="s">
        <v>2846</v>
      </c>
      <c r="D1516" s="249">
        <v>352.11518149589904</v>
      </c>
      <c r="E1516" s="250">
        <v>14</v>
      </c>
      <c r="F1516" s="251">
        <f>(SUM(D1516:D1531)+E1516*D1531)/1000000</f>
        <v>1.0188796919076627E-2</v>
      </c>
      <c r="G1516" s="229"/>
      <c r="H1516" s="229"/>
    </row>
    <row r="1517" spans="1:8" ht="15.6" x14ac:dyDescent="0.3">
      <c r="A1517" s="247" t="s">
        <v>2174</v>
      </c>
      <c r="B1517" s="248">
        <v>2036</v>
      </c>
      <c r="C1517" s="248" t="s">
        <v>2847</v>
      </c>
      <c r="D1517" s="249">
        <v>349.69952451960137</v>
      </c>
      <c r="E1517" s="250">
        <v>15</v>
      </c>
      <c r="F1517" s="251">
        <f>(SUM(D1517:D1531)+E1517*D1531)/1000000</f>
        <v>1.0173575966966898E-2</v>
      </c>
      <c r="G1517" s="229"/>
      <c r="H1517" s="229"/>
    </row>
    <row r="1518" spans="1:8" ht="15.6" x14ac:dyDescent="0.3">
      <c r="A1518" s="247" t="s">
        <v>2174</v>
      </c>
      <c r="B1518" s="248">
        <v>2037</v>
      </c>
      <c r="C1518" s="248" t="s">
        <v>2848</v>
      </c>
      <c r="D1518" s="249">
        <v>347.63187777454146</v>
      </c>
      <c r="E1518" s="250">
        <v>16</v>
      </c>
      <c r="F1518" s="251">
        <f>(SUM(D1518:D1531)+E1518*D1531)/1000000</f>
        <v>1.0160770671833467E-2</v>
      </c>
      <c r="G1518" s="229"/>
      <c r="H1518" s="229"/>
    </row>
    <row r="1519" spans="1:8" ht="15.6" x14ac:dyDescent="0.3">
      <c r="A1519" s="247" t="s">
        <v>2174</v>
      </c>
      <c r="B1519" s="248">
        <v>2038</v>
      </c>
      <c r="C1519" s="248" t="s">
        <v>2849</v>
      </c>
      <c r="D1519" s="249">
        <v>345.86291028540347</v>
      </c>
      <c r="E1519" s="250">
        <v>17</v>
      </c>
      <c r="F1519" s="251">
        <f>(SUM(D1519:D1531)+E1519*D1531)/1000000</f>
        <v>1.0150033023445094E-2</v>
      </c>
      <c r="G1519" s="229"/>
      <c r="H1519" s="229"/>
    </row>
    <row r="1520" spans="1:8" ht="15.6" x14ac:dyDescent="0.3">
      <c r="A1520" s="247" t="s">
        <v>2174</v>
      </c>
      <c r="B1520" s="248">
        <v>2039</v>
      </c>
      <c r="C1520" s="248" t="s">
        <v>2850</v>
      </c>
      <c r="D1520" s="249">
        <v>344.32740888461296</v>
      </c>
      <c r="E1520" s="250">
        <v>18</v>
      </c>
      <c r="F1520" s="251">
        <f>(SUM(D1520:D1531)+E1520*D1531)/1000000</f>
        <v>1.014106434254586E-2</v>
      </c>
      <c r="G1520" s="229"/>
      <c r="H1520" s="229"/>
    </row>
    <row r="1521" spans="1:8" ht="15.6" x14ac:dyDescent="0.3">
      <c r="A1521" s="247" t="s">
        <v>2174</v>
      </c>
      <c r="B1521" s="248">
        <v>2040</v>
      </c>
      <c r="C1521" s="248" t="s">
        <v>2851</v>
      </c>
      <c r="D1521" s="249">
        <v>343.03433137010052</v>
      </c>
      <c r="E1521" s="250">
        <v>19</v>
      </c>
      <c r="F1521" s="251">
        <f>(SUM(D1521:D1531)+E1521*D1531)/1000000</f>
        <v>1.0133631163047416E-2</v>
      </c>
      <c r="G1521" s="229"/>
      <c r="H1521" s="229"/>
    </row>
    <row r="1522" spans="1:8" ht="15.6" x14ac:dyDescent="0.3">
      <c r="A1522" s="247" t="s">
        <v>2174</v>
      </c>
      <c r="B1522" s="248">
        <v>2041</v>
      </c>
      <c r="C1522" s="248" t="s">
        <v>2852</v>
      </c>
      <c r="D1522" s="249">
        <v>341.95054417889997</v>
      </c>
      <c r="E1522" s="250">
        <v>20</v>
      </c>
      <c r="F1522" s="251">
        <f>(SUM(D1522:D1531)+E1522*D1531)/1000000</f>
        <v>1.0127491061063486E-2</v>
      </c>
      <c r="G1522" s="229"/>
      <c r="H1522" s="229"/>
    </row>
    <row r="1523" spans="1:8" ht="15.6" x14ac:dyDescent="0.3">
      <c r="A1523" s="247" t="s">
        <v>2174</v>
      </c>
      <c r="B1523" s="248">
        <v>2042</v>
      </c>
      <c r="C1523" s="248" t="s">
        <v>2853</v>
      </c>
      <c r="D1523" s="249">
        <v>341.0245892344725</v>
      </c>
      <c r="E1523" s="250">
        <v>21</v>
      </c>
      <c r="F1523" s="251">
        <f>(SUM(D1523:D1531)+E1523*D1531)/1000000</f>
        <v>1.0122434746270755E-2</v>
      </c>
      <c r="G1523" s="229"/>
      <c r="H1523" s="229"/>
    </row>
    <row r="1524" spans="1:8" ht="15.6" x14ac:dyDescent="0.3">
      <c r="A1524" s="247" t="s">
        <v>2174</v>
      </c>
      <c r="B1524" s="248">
        <v>2043</v>
      </c>
      <c r="C1524" s="248" t="s">
        <v>2854</v>
      </c>
      <c r="D1524" s="249">
        <v>340.22248367885919</v>
      </c>
      <c r="E1524" s="250">
        <v>22</v>
      </c>
      <c r="F1524" s="251">
        <f>(SUM(D1524:D1531)+E1524*D1531)/1000000</f>
        <v>1.0118304386422453E-2</v>
      </c>
      <c r="G1524" s="229"/>
      <c r="H1524" s="229"/>
    </row>
    <row r="1525" spans="1:8" ht="15.6" x14ac:dyDescent="0.3">
      <c r="A1525" s="247" t="s">
        <v>2174</v>
      </c>
      <c r="B1525" s="248">
        <v>2044</v>
      </c>
      <c r="C1525" s="248" t="s">
        <v>2855</v>
      </c>
      <c r="D1525" s="249">
        <v>339.54641843070777</v>
      </c>
      <c r="E1525" s="250">
        <v>23</v>
      </c>
      <c r="F1525" s="251">
        <f>(SUM(D1525:D1531)+E1525*D1531)/1000000</f>
        <v>1.0114976132129763E-2</v>
      </c>
      <c r="G1525" s="229"/>
      <c r="H1525" s="229"/>
    </row>
    <row r="1526" spans="1:8" ht="15.6" x14ac:dyDescent="0.3">
      <c r="A1526" s="247" t="s">
        <v>2174</v>
      </c>
      <c r="B1526" s="248">
        <v>2045</v>
      </c>
      <c r="C1526" s="248" t="s">
        <v>2856</v>
      </c>
      <c r="D1526" s="249">
        <v>338.93446880095695</v>
      </c>
      <c r="E1526" s="250">
        <v>24</v>
      </c>
      <c r="F1526" s="251">
        <f>(SUM(D1526:D1531)+E1526*D1531)/1000000</f>
        <v>1.0112323943085224E-2</v>
      </c>
      <c r="G1526" s="229"/>
      <c r="H1526" s="229"/>
    </row>
    <row r="1527" spans="1:8" ht="15.6" x14ac:dyDescent="0.3">
      <c r="A1527" s="247" t="s">
        <v>2174</v>
      </c>
      <c r="B1527" s="248">
        <v>2046</v>
      </c>
      <c r="C1527" s="248" t="s">
        <v>2857</v>
      </c>
      <c r="D1527" s="249">
        <v>338.38938318608314</v>
      </c>
      <c r="E1527" s="250">
        <v>25</v>
      </c>
      <c r="F1527" s="251">
        <f>(SUM(D1527:D1531)+E1527*D1531)/1000000</f>
        <v>1.0110283703670437E-2</v>
      </c>
      <c r="G1527" s="229"/>
      <c r="H1527" s="229"/>
    </row>
    <row r="1528" spans="1:8" ht="15.6" x14ac:dyDescent="0.3">
      <c r="A1528" s="247" t="s">
        <v>2174</v>
      </c>
      <c r="B1528" s="248">
        <v>2047</v>
      </c>
      <c r="C1528" s="248" t="s">
        <v>2858</v>
      </c>
      <c r="D1528" s="249">
        <v>337.93965555074328</v>
      </c>
      <c r="E1528" s="250">
        <v>26</v>
      </c>
      <c r="F1528" s="251">
        <f>(SUM(D1528:D1531)+E1528*D1531)/1000000</f>
        <v>1.0108788549870523E-2</v>
      </c>
      <c r="G1528" s="229"/>
      <c r="H1528" s="229"/>
    </row>
    <row r="1529" spans="1:8" ht="15.6" x14ac:dyDescent="0.3">
      <c r="A1529" s="247" t="s">
        <v>2174</v>
      </c>
      <c r="B1529" s="248">
        <v>2048</v>
      </c>
      <c r="C1529" s="248" t="s">
        <v>2859</v>
      </c>
      <c r="D1529" s="249">
        <v>337.52184753283024</v>
      </c>
      <c r="E1529" s="250">
        <v>27</v>
      </c>
      <c r="F1529" s="251">
        <f>(SUM(D1529:D1531)+E1529*D1531)/1000000</f>
        <v>1.0107743123705951E-2</v>
      </c>
      <c r="G1529" s="229"/>
      <c r="H1529" s="229"/>
    </row>
    <row r="1530" spans="1:8" ht="15.6" x14ac:dyDescent="0.3">
      <c r="A1530" s="247" t="s">
        <v>2174</v>
      </c>
      <c r="B1530" s="248">
        <v>2049</v>
      </c>
      <c r="C1530" s="248" t="s">
        <v>2860</v>
      </c>
      <c r="D1530" s="249">
        <v>337.1828533603728</v>
      </c>
      <c r="E1530" s="250">
        <v>28</v>
      </c>
      <c r="F1530" s="251">
        <f>(SUM(D1530:D1531)+E1530*D1531)/1000000</f>
        <v>1.0107115505559289E-2</v>
      </c>
      <c r="G1530" s="229"/>
      <c r="H1530" s="229"/>
    </row>
    <row r="1531" spans="1:8" ht="15.6" x14ac:dyDescent="0.3">
      <c r="A1531" s="247" t="s">
        <v>2174</v>
      </c>
      <c r="B1531" s="248">
        <v>2050</v>
      </c>
      <c r="C1531" s="248" t="s">
        <v>2861</v>
      </c>
      <c r="D1531" s="249">
        <v>336.89422938616951</v>
      </c>
      <c r="E1531" s="250">
        <v>29</v>
      </c>
      <c r="F1531" s="251">
        <f>(SUM(D1531:D1531)+E1531*D1531)/1000000</f>
        <v>1.0106826881585084E-2</v>
      </c>
      <c r="G1531" s="229"/>
      <c r="H1531" s="229"/>
    </row>
    <row r="1532" spans="1:8" ht="15.6" x14ac:dyDescent="0.3">
      <c r="A1532" s="247" t="s">
        <v>118</v>
      </c>
      <c r="B1532" s="248">
        <v>2017</v>
      </c>
      <c r="C1532" s="248" t="s">
        <v>1350</v>
      </c>
      <c r="D1532" s="249">
        <v>489.72597619082291</v>
      </c>
      <c r="E1532" s="252">
        <v>0</v>
      </c>
      <c r="F1532" s="251">
        <f>(SUM(D1532:D1561))/1000000</f>
        <v>1.1097880449180248E-2</v>
      </c>
      <c r="G1532" s="229"/>
      <c r="H1532" s="229"/>
    </row>
    <row r="1533" spans="1:8" ht="15.6" x14ac:dyDescent="0.3">
      <c r="A1533" s="247" t="s">
        <v>118</v>
      </c>
      <c r="B1533" s="248">
        <v>2018</v>
      </c>
      <c r="C1533" s="248" t="s">
        <v>1351</v>
      </c>
      <c r="D1533" s="249">
        <v>476.02433453712467</v>
      </c>
      <c r="E1533" s="250">
        <v>0</v>
      </c>
      <c r="F1533" s="251">
        <f>(SUM(D1533:D1562))/1000000</f>
        <v>1.0929536786107077E-2</v>
      </c>
      <c r="G1533" s="229"/>
      <c r="H1533" s="229"/>
    </row>
    <row r="1534" spans="1:8" ht="15.6" x14ac:dyDescent="0.3">
      <c r="A1534" s="247" t="s">
        <v>118</v>
      </c>
      <c r="B1534" s="248">
        <v>2019</v>
      </c>
      <c r="C1534" s="248" t="s">
        <v>1352</v>
      </c>
      <c r="D1534" s="249">
        <v>462.11262939773826</v>
      </c>
      <c r="E1534" s="250">
        <v>0</v>
      </c>
      <c r="F1534" s="251">
        <f>(SUM(D1534:D1563))/1000000</f>
        <v>1.0774595451929544E-2</v>
      </c>
      <c r="G1534" s="229"/>
      <c r="H1534" s="229"/>
    </row>
    <row r="1535" spans="1:8" ht="15.6" x14ac:dyDescent="0.3">
      <c r="A1535" s="247" t="s">
        <v>118</v>
      </c>
      <c r="B1535" s="248">
        <v>2020</v>
      </c>
      <c r="C1535" s="248" t="s">
        <v>1353</v>
      </c>
      <c r="D1535" s="249">
        <v>448.17834604634248</v>
      </c>
      <c r="E1535" s="250">
        <v>0</v>
      </c>
      <c r="F1535" s="251">
        <f>(SUM(D1535:D1564))/1000000</f>
        <v>1.0633343875661892E-2</v>
      </c>
      <c r="G1535" s="229"/>
      <c r="H1535" s="229"/>
    </row>
    <row r="1536" spans="1:8" ht="15.6" x14ac:dyDescent="0.3">
      <c r="A1536" s="247" t="s">
        <v>118</v>
      </c>
      <c r="B1536" s="248">
        <v>2021</v>
      </c>
      <c r="C1536" s="248" t="s">
        <v>1354</v>
      </c>
      <c r="D1536" s="249">
        <v>435.7402866208277</v>
      </c>
      <c r="E1536" s="250">
        <v>0</v>
      </c>
      <c r="F1536" s="251">
        <f>(SUM(D1536:D1565))/1000000</f>
        <v>1.0505854489470437E-2</v>
      </c>
      <c r="G1536" s="229"/>
      <c r="H1536" s="229"/>
    </row>
    <row r="1537" spans="1:8" ht="15.6" x14ac:dyDescent="0.3">
      <c r="A1537" s="247" t="s">
        <v>118</v>
      </c>
      <c r="B1537" s="248">
        <v>2022</v>
      </c>
      <c r="C1537" s="248" t="s">
        <v>1355</v>
      </c>
      <c r="D1537" s="249">
        <v>423.93100870138755</v>
      </c>
      <c r="E1537" s="250">
        <v>1</v>
      </c>
      <c r="F1537" s="251">
        <f>(SUM(D1537:D1565)+E1537*D1565)/1000000</f>
        <v>1.0390803162704495E-2</v>
      </c>
      <c r="G1537" s="229"/>
      <c r="H1537" s="229"/>
    </row>
    <row r="1538" spans="1:8" ht="15.6" x14ac:dyDescent="0.3">
      <c r="A1538" s="247" t="s">
        <v>118</v>
      </c>
      <c r="B1538" s="248">
        <v>2023</v>
      </c>
      <c r="C1538" s="248" t="s">
        <v>1356</v>
      </c>
      <c r="D1538" s="249">
        <v>412.98185601770314</v>
      </c>
      <c r="E1538" s="250">
        <v>2</v>
      </c>
      <c r="F1538" s="251">
        <f>(SUM(D1538:D1565)+E1538*D1565)/1000000</f>
        <v>1.0287561113857993E-2</v>
      </c>
      <c r="G1538" s="229"/>
      <c r="H1538" s="229"/>
    </row>
    <row r="1539" spans="1:8" ht="15.6" x14ac:dyDescent="0.3">
      <c r="A1539" s="247" t="s">
        <v>118</v>
      </c>
      <c r="B1539" s="248">
        <v>2024</v>
      </c>
      <c r="C1539" s="248" t="s">
        <v>1357</v>
      </c>
      <c r="D1539" s="249">
        <v>402.95629975481893</v>
      </c>
      <c r="E1539" s="250">
        <v>3</v>
      </c>
      <c r="F1539" s="251">
        <f>(SUM(D1539:D1565)+E1539*D1565)/1000000</f>
        <v>1.0195268217695177E-2</v>
      </c>
      <c r="G1539" s="229"/>
      <c r="H1539" s="229"/>
    </row>
    <row r="1540" spans="1:8" ht="15.6" x14ac:dyDescent="0.3">
      <c r="A1540" s="247" t="s">
        <v>118</v>
      </c>
      <c r="B1540" s="248">
        <v>2025</v>
      </c>
      <c r="C1540" s="248" t="s">
        <v>1358</v>
      </c>
      <c r="D1540" s="249">
        <v>393.77853383426196</v>
      </c>
      <c r="E1540" s="250">
        <v>4</v>
      </c>
      <c r="F1540" s="251">
        <f>(SUM(D1540:D1565)+E1540*D1565)/1000000</f>
        <v>1.0113000877795245E-2</v>
      </c>
      <c r="G1540" s="229"/>
      <c r="H1540" s="229"/>
    </row>
    <row r="1541" spans="1:8" ht="15.6" x14ac:dyDescent="0.3">
      <c r="A1541" s="247" t="s">
        <v>118</v>
      </c>
      <c r="B1541" s="248">
        <v>2026</v>
      </c>
      <c r="C1541" s="248" t="s">
        <v>1359</v>
      </c>
      <c r="D1541" s="249">
        <v>384.46369067108748</v>
      </c>
      <c r="E1541" s="250">
        <v>5</v>
      </c>
      <c r="F1541" s="251">
        <f>(SUM(D1541:D1565)+E1541*D1565)/1000000</f>
        <v>1.0039911303815869E-2</v>
      </c>
      <c r="G1541" s="229"/>
      <c r="H1541" s="229"/>
    </row>
    <row r="1542" spans="1:8" ht="15.6" x14ac:dyDescent="0.3">
      <c r="A1542" s="247" t="s">
        <v>118</v>
      </c>
      <c r="B1542" s="248">
        <v>2027</v>
      </c>
      <c r="C1542" s="248" t="s">
        <v>1360</v>
      </c>
      <c r="D1542" s="249">
        <v>376.23213880846458</v>
      </c>
      <c r="E1542" s="250">
        <v>6</v>
      </c>
      <c r="F1542" s="251">
        <f>(SUM(D1542:D1565)+E1542*D1565)/1000000</f>
        <v>9.9761365729996686E-3</v>
      </c>
      <c r="G1542" s="229"/>
      <c r="H1542" s="229"/>
    </row>
    <row r="1543" spans="1:8" ht="15.6" x14ac:dyDescent="0.3">
      <c r="A1543" s="247" t="s">
        <v>118</v>
      </c>
      <c r="B1543" s="248">
        <v>2028</v>
      </c>
      <c r="C1543" s="248" t="s">
        <v>1361</v>
      </c>
      <c r="D1543" s="249">
        <v>368.85860344317751</v>
      </c>
      <c r="E1543" s="250">
        <v>7</v>
      </c>
      <c r="F1543" s="251">
        <f>(SUM(D1543:D1565)+E1543*D1565)/1000000</f>
        <v>9.920593394046091E-3</v>
      </c>
      <c r="G1543" s="229"/>
      <c r="H1543" s="229"/>
    </row>
    <row r="1544" spans="1:8" ht="15.6" x14ac:dyDescent="0.3">
      <c r="A1544" s="247" t="s">
        <v>118</v>
      </c>
      <c r="B1544" s="248">
        <v>2029</v>
      </c>
      <c r="C1544" s="248" t="s">
        <v>1362</v>
      </c>
      <c r="D1544" s="249">
        <v>362.24839850209668</v>
      </c>
      <c r="E1544" s="250">
        <v>8</v>
      </c>
      <c r="F1544" s="251">
        <f>(SUM(D1544:D1565)+E1544*D1565)/1000000</f>
        <v>9.8724237504578018E-3</v>
      </c>
      <c r="G1544" s="229"/>
      <c r="H1544" s="229"/>
    </row>
    <row r="1545" spans="1:8" ht="15.6" x14ac:dyDescent="0.3">
      <c r="A1545" s="247" t="s">
        <v>118</v>
      </c>
      <c r="B1545" s="248">
        <v>2030</v>
      </c>
      <c r="C1545" s="248" t="s">
        <v>1363</v>
      </c>
      <c r="D1545" s="249">
        <v>356.42589843016731</v>
      </c>
      <c r="E1545" s="250">
        <v>9</v>
      </c>
      <c r="F1545" s="251">
        <f>(SUM(D1545:D1565)+E1545*D1565)/1000000</f>
        <v>9.8308643118105894E-3</v>
      </c>
      <c r="G1545" s="229"/>
      <c r="H1545" s="229"/>
    </row>
    <row r="1546" spans="1:8" ht="15.6" x14ac:dyDescent="0.3">
      <c r="A1546" s="247" t="s">
        <v>118</v>
      </c>
      <c r="B1546" s="248">
        <v>2031</v>
      </c>
      <c r="C1546" s="248" t="s">
        <v>1364</v>
      </c>
      <c r="D1546" s="249">
        <v>351.27546379866925</v>
      </c>
      <c r="E1546" s="250">
        <v>10</v>
      </c>
      <c r="F1546" s="251">
        <f>(SUM(D1546:D1565)+E1546*D1565)/1000000</f>
        <v>9.7951273732353079E-3</v>
      </c>
      <c r="G1546" s="229"/>
      <c r="H1546" s="229"/>
    </row>
    <row r="1547" spans="1:8" ht="15.6" x14ac:dyDescent="0.3">
      <c r="A1547" s="247" t="s">
        <v>118</v>
      </c>
      <c r="B1547" s="248">
        <v>2032</v>
      </c>
      <c r="C1547" s="248" t="s">
        <v>1365</v>
      </c>
      <c r="D1547" s="249">
        <v>346.73837875313677</v>
      </c>
      <c r="E1547" s="250">
        <v>11</v>
      </c>
      <c r="F1547" s="251">
        <f>(SUM(D1547:D1565)+E1547*D1565)/1000000</f>
        <v>9.7645408692915263E-3</v>
      </c>
      <c r="G1547" s="229"/>
      <c r="H1547" s="229"/>
    </row>
    <row r="1548" spans="1:8" ht="15.6" x14ac:dyDescent="0.3">
      <c r="A1548" s="247" t="s">
        <v>118</v>
      </c>
      <c r="B1548" s="248">
        <v>2033</v>
      </c>
      <c r="C1548" s="248" t="s">
        <v>1366</v>
      </c>
      <c r="D1548" s="249">
        <v>342.7489270310877</v>
      </c>
      <c r="E1548" s="250">
        <v>12</v>
      </c>
      <c r="F1548" s="251">
        <f>(SUM(D1548:D1565)+E1548*D1565)/1000000</f>
        <v>9.7384914503932784E-3</v>
      </c>
      <c r="G1548" s="229"/>
      <c r="H1548" s="229"/>
    </row>
    <row r="1549" spans="1:8" ht="15.6" x14ac:dyDescent="0.3">
      <c r="A1549" s="247" t="s">
        <v>118</v>
      </c>
      <c r="B1549" s="248">
        <v>2034</v>
      </c>
      <c r="C1549" s="248" t="s">
        <v>1367</v>
      </c>
      <c r="D1549" s="249">
        <v>339.25614071121441</v>
      </c>
      <c r="E1549" s="250">
        <v>13</v>
      </c>
      <c r="F1549" s="251">
        <f>(SUM(D1549:D1565)+E1549*D1565)/1000000</f>
        <v>9.7164314832170751E-3</v>
      </c>
      <c r="G1549" s="229"/>
      <c r="H1549" s="229"/>
    </row>
    <row r="1550" spans="1:8" ht="15.6" x14ac:dyDescent="0.3">
      <c r="A1550" s="247" t="s">
        <v>118</v>
      </c>
      <c r="B1550" s="248">
        <v>2035</v>
      </c>
      <c r="C1550" s="248" t="s">
        <v>1368</v>
      </c>
      <c r="D1550" s="249">
        <v>336.24490408628003</v>
      </c>
      <c r="E1550" s="250">
        <v>14</v>
      </c>
      <c r="F1550" s="251">
        <f>(SUM(D1550:D1565)+E1550*D1565)/1000000</f>
        <v>9.697864302360748E-3</v>
      </c>
      <c r="G1550" s="229"/>
      <c r="H1550" s="229"/>
    </row>
    <row r="1551" spans="1:8" ht="15.6" x14ac:dyDescent="0.3">
      <c r="A1551" s="247" t="s">
        <v>118</v>
      </c>
      <c r="B1551" s="248">
        <v>2036</v>
      </c>
      <c r="C1551" s="248" t="s">
        <v>1369</v>
      </c>
      <c r="D1551" s="249">
        <v>333.60914607478691</v>
      </c>
      <c r="E1551" s="250">
        <v>15</v>
      </c>
      <c r="F1551" s="251">
        <f>(SUM(D1551:D1565)+E1551*D1565)/1000000</f>
        <v>9.6823083581293549E-3</v>
      </c>
      <c r="G1551" s="229"/>
      <c r="H1551" s="229"/>
    </row>
    <row r="1552" spans="1:8" ht="15.6" x14ac:dyDescent="0.3">
      <c r="A1552" s="247" t="s">
        <v>118</v>
      </c>
      <c r="B1552" s="248">
        <v>2037</v>
      </c>
      <c r="C1552" s="248" t="s">
        <v>1370</v>
      </c>
      <c r="D1552" s="249">
        <v>331.34780585128857</v>
      </c>
      <c r="E1552" s="250">
        <v>16</v>
      </c>
      <c r="F1552" s="251">
        <f>(SUM(D1552:D1565)+E1552*D1565)/1000000</f>
        <v>9.6693881719094529E-3</v>
      </c>
      <c r="G1552" s="229"/>
      <c r="H1552" s="229"/>
    </row>
    <row r="1553" spans="1:8" ht="15.6" x14ac:dyDescent="0.3">
      <c r="A1553" s="247" t="s">
        <v>118</v>
      </c>
      <c r="B1553" s="248">
        <v>2038</v>
      </c>
      <c r="C1553" s="248" t="s">
        <v>1371</v>
      </c>
      <c r="D1553" s="249">
        <v>329.41396050508183</v>
      </c>
      <c r="E1553" s="250">
        <v>17</v>
      </c>
      <c r="F1553" s="251">
        <f>(SUM(D1553:D1565)+E1553*D1565)/1000000</f>
        <v>9.6587293259130531E-3</v>
      </c>
      <c r="G1553" s="229"/>
      <c r="H1553" s="229"/>
    </row>
    <row r="1554" spans="1:8" ht="15.6" x14ac:dyDescent="0.3">
      <c r="A1554" s="247" t="s">
        <v>118</v>
      </c>
      <c r="B1554" s="248">
        <v>2039</v>
      </c>
      <c r="C1554" s="248" t="s">
        <v>1372</v>
      </c>
      <c r="D1554" s="249">
        <v>327.74856264117278</v>
      </c>
      <c r="E1554" s="250">
        <v>18</v>
      </c>
      <c r="F1554" s="251">
        <f>(SUM(D1554:D1565)+E1554*D1565)/1000000</f>
        <v>9.6500043252628585E-3</v>
      </c>
      <c r="G1554" s="229"/>
      <c r="H1554" s="229"/>
    </row>
    <row r="1555" spans="1:8" ht="15.6" x14ac:dyDescent="0.3">
      <c r="A1555" s="247" t="s">
        <v>118</v>
      </c>
      <c r="B1555" s="248">
        <v>2040</v>
      </c>
      <c r="C1555" s="248" t="s">
        <v>1373</v>
      </c>
      <c r="D1555" s="249">
        <v>326.34964937045595</v>
      </c>
      <c r="E1555" s="250">
        <v>19</v>
      </c>
      <c r="F1555" s="251">
        <f>(SUM(D1555:D1565)+E1555*D1565)/1000000</f>
        <v>9.6429447224765721E-3</v>
      </c>
      <c r="G1555" s="229"/>
      <c r="H1555" s="229"/>
    </row>
    <row r="1556" spans="1:8" ht="15.6" x14ac:dyDescent="0.3">
      <c r="A1556" s="247" t="s">
        <v>118</v>
      </c>
      <c r="B1556" s="248">
        <v>2041</v>
      </c>
      <c r="C1556" s="248" t="s">
        <v>1374</v>
      </c>
      <c r="D1556" s="249">
        <v>325.187659903248</v>
      </c>
      <c r="E1556" s="250">
        <v>20</v>
      </c>
      <c r="F1556" s="251">
        <f>(SUM(D1556:D1565)+E1556*D1565)/1000000</f>
        <v>9.6372840329610032E-3</v>
      </c>
      <c r="G1556" s="229"/>
      <c r="H1556" s="229"/>
    </row>
    <row r="1557" spans="1:8" ht="15.6" x14ac:dyDescent="0.3">
      <c r="A1557" s="247" t="s">
        <v>118</v>
      </c>
      <c r="B1557" s="248">
        <v>2042</v>
      </c>
      <c r="C1557" s="248" t="s">
        <v>1375</v>
      </c>
      <c r="D1557" s="249">
        <v>324.22489151982057</v>
      </c>
      <c r="E1557" s="250">
        <v>21</v>
      </c>
      <c r="F1557" s="251">
        <f>(SUM(D1557:D1565)+E1557*D1565)/1000000</f>
        <v>9.6327853329126415E-3</v>
      </c>
      <c r="G1557" s="229"/>
      <c r="H1557" s="229"/>
    </row>
    <row r="1558" spans="1:8" ht="15.6" x14ac:dyDescent="0.3">
      <c r="A1558" s="247" t="s">
        <v>118</v>
      </c>
      <c r="B1558" s="248">
        <v>2043</v>
      </c>
      <c r="C1558" s="248" t="s">
        <v>1376</v>
      </c>
      <c r="D1558" s="249">
        <v>323.40660232841566</v>
      </c>
      <c r="E1558" s="250">
        <v>22</v>
      </c>
      <c r="F1558" s="251">
        <f>(SUM(D1558:D1565)+E1558*D1565)/1000000</f>
        <v>9.6292494012477081E-3</v>
      </c>
      <c r="G1558" s="229"/>
      <c r="H1558" s="229"/>
    </row>
    <row r="1559" spans="1:8" ht="15.6" x14ac:dyDescent="0.3">
      <c r="A1559" s="247" t="s">
        <v>118</v>
      </c>
      <c r="B1559" s="248">
        <v>2044</v>
      </c>
      <c r="C1559" s="248" t="s">
        <v>1377</v>
      </c>
      <c r="D1559" s="249">
        <v>322.74204709275921</v>
      </c>
      <c r="E1559" s="250">
        <v>23</v>
      </c>
      <c r="F1559" s="251">
        <f>(SUM(D1559:D1565)+E1559*D1565)/1000000</f>
        <v>9.6265317587741778E-3</v>
      </c>
      <c r="G1559" s="229"/>
      <c r="H1559" s="229"/>
    </row>
    <row r="1560" spans="1:8" ht="15.6" x14ac:dyDescent="0.3">
      <c r="A1560" s="247" t="s">
        <v>118</v>
      </c>
      <c r="B1560" s="248">
        <v>2045</v>
      </c>
      <c r="C1560" s="248" t="s">
        <v>1378</v>
      </c>
      <c r="D1560" s="249">
        <v>322.19152027028321</v>
      </c>
      <c r="E1560" s="250">
        <v>24</v>
      </c>
      <c r="F1560" s="251">
        <f>(SUM(D1560:D1565)+E1560*D1565)/1000000</f>
        <v>9.6244786715363063E-3</v>
      </c>
      <c r="G1560" s="229"/>
      <c r="H1560" s="229"/>
    </row>
    <row r="1561" spans="1:8" ht="15.6" x14ac:dyDescent="0.3">
      <c r="A1561" s="247" t="s">
        <v>118</v>
      </c>
      <c r="B1561" s="248">
        <v>2046</v>
      </c>
      <c r="C1561" s="248" t="s">
        <v>1379</v>
      </c>
      <c r="D1561" s="249">
        <v>321.73678828652692</v>
      </c>
      <c r="E1561" s="250">
        <v>25</v>
      </c>
      <c r="F1561" s="251">
        <f>(SUM(D1561:D1565)+E1561*D1565)/1000000</f>
        <v>9.6229761111209077E-3</v>
      </c>
      <c r="G1561" s="229"/>
      <c r="H1561" s="229"/>
    </row>
    <row r="1562" spans="1:8" ht="15.6" x14ac:dyDescent="0.3">
      <c r="A1562" s="247" t="s">
        <v>118</v>
      </c>
      <c r="B1562" s="248">
        <v>2047</v>
      </c>
      <c r="C1562" s="248" t="s">
        <v>1380</v>
      </c>
      <c r="D1562" s="249">
        <v>321.38231311765162</v>
      </c>
      <c r="E1562" s="250">
        <v>26</v>
      </c>
      <c r="F1562" s="251">
        <f>(SUM(D1562:D1565)+E1562*D1565)/1000000</f>
        <v>9.6219282826892696E-3</v>
      </c>
      <c r="G1562" s="229"/>
      <c r="H1562" s="229"/>
    </row>
    <row r="1563" spans="1:8" ht="15.6" x14ac:dyDescent="0.3">
      <c r="A1563" s="247" t="s">
        <v>118</v>
      </c>
      <c r="B1563" s="248">
        <v>2048</v>
      </c>
      <c r="C1563" s="248" t="s">
        <v>1381</v>
      </c>
      <c r="D1563" s="249">
        <v>321.08300035959229</v>
      </c>
      <c r="E1563" s="250">
        <v>27</v>
      </c>
      <c r="F1563" s="251">
        <f>(SUM(D1563:D1565)+E1563*D1565)/1000000</f>
        <v>9.6212349294265039E-3</v>
      </c>
      <c r="G1563" s="229"/>
      <c r="H1563" s="229"/>
    </row>
    <row r="1564" spans="1:8" ht="15.6" x14ac:dyDescent="0.3">
      <c r="A1564" s="247" t="s">
        <v>118</v>
      </c>
      <c r="B1564" s="248">
        <v>2049</v>
      </c>
      <c r="C1564" s="248" t="s">
        <v>1382</v>
      </c>
      <c r="D1564" s="249">
        <v>320.86105313008363</v>
      </c>
      <c r="E1564" s="250">
        <v>28</v>
      </c>
      <c r="F1564" s="251">
        <f>(SUM(D1564:D1565)+E1564*D1565)/1000000</f>
        <v>9.6208408889217976E-3</v>
      </c>
      <c r="G1564" s="229"/>
      <c r="H1564" s="229"/>
    </row>
    <row r="1565" spans="1:8" ht="15.6" x14ac:dyDescent="0.3">
      <c r="A1565" s="247" t="s">
        <v>118</v>
      </c>
      <c r="B1565" s="248">
        <v>2050</v>
      </c>
      <c r="C1565" s="248" t="s">
        <v>1383</v>
      </c>
      <c r="D1565" s="249">
        <v>320.68895985488672</v>
      </c>
      <c r="E1565" s="250">
        <v>29</v>
      </c>
      <c r="F1565" s="251">
        <f>(SUM(D1565:D1565)+E1565*D1565)/1000000</f>
        <v>9.6206687956466013E-3</v>
      </c>
      <c r="G1565" s="229"/>
      <c r="H1565" s="229"/>
    </row>
    <row r="1566" spans="1:8" ht="15.6" x14ac:dyDescent="0.3">
      <c r="A1566" s="247" t="s">
        <v>119</v>
      </c>
      <c r="B1566" s="248">
        <v>2017</v>
      </c>
      <c r="C1566" s="248" t="s">
        <v>1384</v>
      </c>
      <c r="D1566" s="249">
        <v>478.00214066733264</v>
      </c>
      <c r="E1566" s="252">
        <v>0</v>
      </c>
      <c r="F1566" s="251">
        <f>(SUM(D1566:D1595))/1000000</f>
        <v>1.1069545840168506E-2</v>
      </c>
      <c r="G1566" s="229"/>
      <c r="H1566" s="229"/>
    </row>
    <row r="1567" spans="1:8" ht="15.6" x14ac:dyDescent="0.3">
      <c r="A1567" s="247" t="s">
        <v>119</v>
      </c>
      <c r="B1567" s="248">
        <v>2018</v>
      </c>
      <c r="C1567" s="248" t="s">
        <v>1385</v>
      </c>
      <c r="D1567" s="249">
        <v>465.8660916931517</v>
      </c>
      <c r="E1567" s="250">
        <v>0</v>
      </c>
      <c r="F1567" s="251">
        <f>(SUM(D1567:D1596))/1000000</f>
        <v>1.0917184102568043E-2</v>
      </c>
      <c r="G1567" s="229"/>
      <c r="H1567" s="229"/>
    </row>
    <row r="1568" spans="1:8" ht="15.6" x14ac:dyDescent="0.3">
      <c r="A1568" s="247" t="s">
        <v>119</v>
      </c>
      <c r="B1568" s="248">
        <v>2019</v>
      </c>
      <c r="C1568" s="248" t="s">
        <v>1386</v>
      </c>
      <c r="D1568" s="249">
        <v>452.70783951457611</v>
      </c>
      <c r="E1568" s="250">
        <v>0</v>
      </c>
      <c r="F1568" s="251">
        <f>(SUM(D1568:D1597))/1000000</f>
        <v>1.0776637095691733E-2</v>
      </c>
      <c r="G1568" s="229"/>
      <c r="H1568" s="229"/>
    </row>
    <row r="1569" spans="1:8" ht="15.6" x14ac:dyDescent="0.3">
      <c r="A1569" s="247" t="s">
        <v>119</v>
      </c>
      <c r="B1569" s="248">
        <v>2020</v>
      </c>
      <c r="C1569" s="248" t="s">
        <v>1387</v>
      </c>
      <c r="D1569" s="249">
        <v>439.99501142650018</v>
      </c>
      <c r="E1569" s="250">
        <v>0</v>
      </c>
      <c r="F1569" s="251">
        <f>(SUM(D1569:D1598))/1000000</f>
        <v>1.0648991389307335E-2</v>
      </c>
      <c r="G1569" s="229"/>
      <c r="H1569" s="229"/>
    </row>
    <row r="1570" spans="1:8" ht="15.6" x14ac:dyDescent="0.3">
      <c r="A1570" s="247" t="s">
        <v>119</v>
      </c>
      <c r="B1570" s="248">
        <v>2021</v>
      </c>
      <c r="C1570" s="248" t="s">
        <v>1388</v>
      </c>
      <c r="D1570" s="249">
        <v>428.64783102625552</v>
      </c>
      <c r="E1570" s="250">
        <v>0</v>
      </c>
      <c r="F1570" s="251">
        <f>(SUM(D1570:D1599))/1000000</f>
        <v>1.0533850094643674E-2</v>
      </c>
      <c r="G1570" s="229"/>
      <c r="H1570" s="229"/>
    </row>
    <row r="1571" spans="1:8" ht="15.6" x14ac:dyDescent="0.3">
      <c r="A1571" s="247" t="s">
        <v>119</v>
      </c>
      <c r="B1571" s="248">
        <v>2022</v>
      </c>
      <c r="C1571" s="248" t="s">
        <v>1389</v>
      </c>
      <c r="D1571" s="249">
        <v>417.58653461700538</v>
      </c>
      <c r="E1571" s="250">
        <v>1</v>
      </c>
      <c r="F1571" s="251">
        <f>(SUM(D1571:D1599)+E1571*D1599)/1000000</f>
        <v>1.043005598038026E-2</v>
      </c>
      <c r="G1571" s="229"/>
      <c r="H1571" s="229"/>
    </row>
    <row r="1572" spans="1:8" ht="15.6" x14ac:dyDescent="0.3">
      <c r="A1572" s="247" t="s">
        <v>119</v>
      </c>
      <c r="B1572" s="248">
        <v>2023</v>
      </c>
      <c r="C1572" s="248" t="s">
        <v>1390</v>
      </c>
      <c r="D1572" s="249">
        <v>407.2468086337314</v>
      </c>
      <c r="E1572" s="250">
        <v>2</v>
      </c>
      <c r="F1572" s="251">
        <f>(SUM(D1572:D1599)+E1572*D1599)/1000000</f>
        <v>1.0337323162526094E-2</v>
      </c>
      <c r="G1572" s="229"/>
      <c r="H1572" s="229"/>
    </row>
    <row r="1573" spans="1:8" ht="15.6" x14ac:dyDescent="0.3">
      <c r="A1573" s="247" t="s">
        <v>119</v>
      </c>
      <c r="B1573" s="248">
        <v>2024</v>
      </c>
      <c r="C1573" s="248" t="s">
        <v>1391</v>
      </c>
      <c r="D1573" s="249">
        <v>399.34458761115138</v>
      </c>
      <c r="E1573" s="250">
        <v>3</v>
      </c>
      <c r="F1573" s="251">
        <f>(SUM(D1573:D1599)+E1573*D1599)/1000000</f>
        <v>1.0254930070655205E-2</v>
      </c>
      <c r="G1573" s="229"/>
      <c r="H1573" s="229"/>
    </row>
    <row r="1574" spans="1:8" ht="15.6" x14ac:dyDescent="0.3">
      <c r="A1574" s="247" t="s">
        <v>119</v>
      </c>
      <c r="B1574" s="248">
        <v>2025</v>
      </c>
      <c r="C1574" s="248" t="s">
        <v>1392</v>
      </c>
      <c r="D1574" s="249">
        <v>390.46641653082571</v>
      </c>
      <c r="E1574" s="250">
        <v>4</v>
      </c>
      <c r="F1574" s="251">
        <f>(SUM(D1574:D1599)+E1574*D1599)/1000000</f>
        <v>1.0180439199806893E-2</v>
      </c>
      <c r="G1574" s="229"/>
      <c r="H1574" s="229"/>
    </row>
    <row r="1575" spans="1:8" ht="15.6" x14ac:dyDescent="0.3">
      <c r="A1575" s="247" t="s">
        <v>119</v>
      </c>
      <c r="B1575" s="248">
        <v>2026</v>
      </c>
      <c r="C1575" s="248" t="s">
        <v>1393</v>
      </c>
      <c r="D1575" s="249">
        <v>381.92257766998659</v>
      </c>
      <c r="E1575" s="250">
        <v>5</v>
      </c>
      <c r="F1575" s="251">
        <f>(SUM(D1575:D1599)+E1575*D1599)/1000000</f>
        <v>1.0114826500038908E-2</v>
      </c>
      <c r="G1575" s="229"/>
      <c r="H1575" s="229"/>
    </row>
    <row r="1576" spans="1:8" ht="15.6" x14ac:dyDescent="0.3">
      <c r="A1576" s="247" t="s">
        <v>119</v>
      </c>
      <c r="B1576" s="248">
        <v>2027</v>
      </c>
      <c r="C1576" s="248" t="s">
        <v>1394</v>
      </c>
      <c r="D1576" s="249">
        <v>374.13834736483</v>
      </c>
      <c r="E1576" s="250">
        <v>6</v>
      </c>
      <c r="F1576" s="251">
        <f>(SUM(D1576:D1599)+E1576*D1599)/1000000</f>
        <v>1.005775763913176E-2</v>
      </c>
      <c r="G1576" s="229"/>
      <c r="H1576" s="229"/>
    </row>
    <row r="1577" spans="1:8" ht="15.6" x14ac:dyDescent="0.3">
      <c r="A1577" s="247" t="s">
        <v>119</v>
      </c>
      <c r="B1577" s="248">
        <v>2028</v>
      </c>
      <c r="C1577" s="248" t="s">
        <v>1395</v>
      </c>
      <c r="D1577" s="249">
        <v>367.26717773348099</v>
      </c>
      <c r="E1577" s="250">
        <v>7</v>
      </c>
      <c r="F1577" s="251">
        <f>(SUM(D1577:D1599)+E1577*D1599)/1000000</f>
        <v>1.0008473008529771E-2</v>
      </c>
      <c r="G1577" s="229"/>
      <c r="H1577" s="229"/>
    </row>
    <row r="1578" spans="1:8" ht="15.6" x14ac:dyDescent="0.3">
      <c r="A1578" s="247" t="s">
        <v>119</v>
      </c>
      <c r="B1578" s="248">
        <v>2029</v>
      </c>
      <c r="C1578" s="248" t="s">
        <v>1396</v>
      </c>
      <c r="D1578" s="249">
        <v>361.16899465243591</v>
      </c>
      <c r="E1578" s="250">
        <v>8</v>
      </c>
      <c r="F1578" s="251">
        <f>(SUM(D1578:D1599)+E1578*D1599)/1000000</f>
        <v>9.9660595475591293E-3</v>
      </c>
      <c r="G1578" s="229"/>
      <c r="H1578" s="229"/>
    </row>
    <row r="1579" spans="1:8" ht="15.6" x14ac:dyDescent="0.3">
      <c r="A1579" s="247" t="s">
        <v>119</v>
      </c>
      <c r="B1579" s="248">
        <v>2030</v>
      </c>
      <c r="C1579" s="248" t="s">
        <v>1397</v>
      </c>
      <c r="D1579" s="249">
        <v>355.86984476737638</v>
      </c>
      <c r="E1579" s="250">
        <v>9</v>
      </c>
      <c r="F1579" s="251">
        <f>(SUM(D1579:D1599)+E1579*D1599)/1000000</f>
        <v>9.9297442696695323E-3</v>
      </c>
      <c r="G1579" s="229"/>
      <c r="H1579" s="229"/>
    </row>
    <row r="1580" spans="1:8" ht="15.6" x14ac:dyDescent="0.3">
      <c r="A1580" s="247" t="s">
        <v>119</v>
      </c>
      <c r="B1580" s="248">
        <v>2031</v>
      </c>
      <c r="C1580" s="248" t="s">
        <v>1398</v>
      </c>
      <c r="D1580" s="249">
        <v>351.55028361939617</v>
      </c>
      <c r="E1580" s="250">
        <v>10</v>
      </c>
      <c r="F1580" s="251">
        <f>(SUM(D1580:D1599)+E1580*D1599)/1000000</f>
        <v>9.8987281416649964E-3</v>
      </c>
      <c r="G1580" s="229"/>
      <c r="H1580" s="229"/>
    </row>
    <row r="1581" spans="1:8" ht="15.6" x14ac:dyDescent="0.3">
      <c r="A1581" s="247" t="s">
        <v>119</v>
      </c>
      <c r="B1581" s="248">
        <v>2032</v>
      </c>
      <c r="C1581" s="248" t="s">
        <v>1399</v>
      </c>
      <c r="D1581" s="249">
        <v>347.49125154563552</v>
      </c>
      <c r="E1581" s="250">
        <v>11</v>
      </c>
      <c r="F1581" s="251">
        <f>(SUM(D1581:D1599)+E1581*D1599)/1000000</f>
        <v>9.872031574808442E-3</v>
      </c>
      <c r="G1581" s="229"/>
      <c r="H1581" s="229"/>
    </row>
    <row r="1582" spans="1:8" ht="15.6" x14ac:dyDescent="0.3">
      <c r="A1582" s="247" t="s">
        <v>119</v>
      </c>
      <c r="B1582" s="248">
        <v>2033</v>
      </c>
      <c r="C1582" s="248" t="s">
        <v>1400</v>
      </c>
      <c r="D1582" s="249">
        <v>343.95294814649242</v>
      </c>
      <c r="E1582" s="250">
        <v>12</v>
      </c>
      <c r="F1582" s="251">
        <f>(SUM(D1582:D1599)+E1582*D1599)/1000000</f>
        <v>9.8493940400256434E-3</v>
      </c>
      <c r="G1582" s="229"/>
      <c r="H1582" s="229"/>
    </row>
    <row r="1583" spans="1:8" ht="15.6" x14ac:dyDescent="0.3">
      <c r="A1583" s="247" t="s">
        <v>119</v>
      </c>
      <c r="B1583" s="248">
        <v>2034</v>
      </c>
      <c r="C1583" s="248" t="s">
        <v>1401</v>
      </c>
      <c r="D1583" s="249">
        <v>340.87821772171094</v>
      </c>
      <c r="E1583" s="250">
        <v>13</v>
      </c>
      <c r="F1583" s="251">
        <f>(SUM(D1583:D1599)+E1583*D1599)/1000000</f>
        <v>9.8302948086419935E-3</v>
      </c>
      <c r="G1583" s="229"/>
      <c r="H1583" s="229"/>
    </row>
    <row r="1584" spans="1:8" ht="15.6" x14ac:dyDescent="0.3">
      <c r="A1584" s="247" t="s">
        <v>119</v>
      </c>
      <c r="B1584" s="248">
        <v>2035</v>
      </c>
      <c r="C1584" s="248" t="s">
        <v>1402</v>
      </c>
      <c r="D1584" s="249">
        <v>338.26342071083326</v>
      </c>
      <c r="E1584" s="250">
        <v>14</v>
      </c>
      <c r="F1584" s="251">
        <f>(SUM(D1584:D1599)+E1584*D1599)/1000000</f>
        <v>9.814270307683122E-3</v>
      </c>
      <c r="G1584" s="229"/>
      <c r="H1584" s="229"/>
    </row>
    <row r="1585" spans="1:8" ht="15.6" x14ac:dyDescent="0.3">
      <c r="A1585" s="247" t="s">
        <v>119</v>
      </c>
      <c r="B1585" s="248">
        <v>2036</v>
      </c>
      <c r="C1585" s="248" t="s">
        <v>1403</v>
      </c>
      <c r="D1585" s="249">
        <v>335.99159953294725</v>
      </c>
      <c r="E1585" s="250">
        <v>15</v>
      </c>
      <c r="F1585" s="251">
        <f>(SUM(D1585:D1599)+E1585*D1599)/1000000</f>
        <v>9.8008606037351276E-3</v>
      </c>
      <c r="G1585" s="229"/>
      <c r="H1585" s="229"/>
    </row>
    <row r="1586" spans="1:8" ht="15.6" x14ac:dyDescent="0.3">
      <c r="A1586" s="247" t="s">
        <v>119</v>
      </c>
      <c r="B1586" s="248">
        <v>2037</v>
      </c>
      <c r="C1586" s="248" t="s">
        <v>1404</v>
      </c>
      <c r="D1586" s="249">
        <v>334.06007107257255</v>
      </c>
      <c r="E1586" s="250">
        <v>16</v>
      </c>
      <c r="F1586" s="251">
        <f>(SUM(D1586:D1599)+E1586*D1599)/1000000</f>
        <v>9.789722720965021E-3</v>
      </c>
      <c r="G1586" s="229"/>
      <c r="H1586" s="229"/>
    </row>
    <row r="1587" spans="1:8" ht="15.6" x14ac:dyDescent="0.3">
      <c r="A1587" s="247" t="s">
        <v>119</v>
      </c>
      <c r="B1587" s="248">
        <v>2038</v>
      </c>
      <c r="C1587" s="248" t="s">
        <v>1405</v>
      </c>
      <c r="D1587" s="249">
        <v>332.42678557429235</v>
      </c>
      <c r="E1587" s="250">
        <v>17</v>
      </c>
      <c r="F1587" s="251">
        <f>(SUM(D1587:D1599)+E1587*D1599)/1000000</f>
        <v>9.780516366655289E-3</v>
      </c>
      <c r="G1587" s="229"/>
      <c r="H1587" s="229"/>
    </row>
    <row r="1588" spans="1:8" ht="15.6" x14ac:dyDescent="0.3">
      <c r="A1588" s="247" t="s">
        <v>119</v>
      </c>
      <c r="B1588" s="248">
        <v>2039</v>
      </c>
      <c r="C1588" s="248" t="s">
        <v>1406</v>
      </c>
      <c r="D1588" s="249">
        <v>331.03481370488919</v>
      </c>
      <c r="E1588" s="250">
        <v>18</v>
      </c>
      <c r="F1588" s="251">
        <f>(SUM(D1588:D1599)+E1588*D1599)/1000000</f>
        <v>9.7729432978438373E-3</v>
      </c>
      <c r="G1588" s="229"/>
      <c r="H1588" s="229"/>
    </row>
    <row r="1589" spans="1:8" ht="15.6" x14ac:dyDescent="0.3">
      <c r="A1589" s="247" t="s">
        <v>119</v>
      </c>
      <c r="B1589" s="248">
        <v>2040</v>
      </c>
      <c r="C1589" s="248" t="s">
        <v>1407</v>
      </c>
      <c r="D1589" s="249">
        <v>329.87529989855739</v>
      </c>
      <c r="E1589" s="250">
        <v>19</v>
      </c>
      <c r="F1589" s="251">
        <f>(SUM(D1589:D1599)+E1589*D1599)/1000000</f>
        <v>9.7667622009017865E-3</v>
      </c>
      <c r="G1589" s="229"/>
      <c r="H1589" s="229"/>
    </row>
    <row r="1590" spans="1:8" ht="15.6" x14ac:dyDescent="0.3">
      <c r="A1590" s="247" t="s">
        <v>119</v>
      </c>
      <c r="B1590" s="248">
        <v>2041</v>
      </c>
      <c r="C1590" s="248" t="s">
        <v>1408</v>
      </c>
      <c r="D1590" s="249">
        <v>328.92233458845072</v>
      </c>
      <c r="E1590" s="250">
        <v>20</v>
      </c>
      <c r="F1590" s="251">
        <f>(SUM(D1590:D1599)+E1590*D1599)/1000000</f>
        <v>9.7617406177660706E-3</v>
      </c>
      <c r="G1590" s="229"/>
      <c r="H1590" s="229"/>
    </row>
    <row r="1591" spans="1:8" ht="15.6" x14ac:dyDescent="0.3">
      <c r="A1591" s="247" t="s">
        <v>119</v>
      </c>
      <c r="B1591" s="248">
        <v>2042</v>
      </c>
      <c r="C1591" s="248" t="s">
        <v>1409</v>
      </c>
      <c r="D1591" s="249">
        <v>328.13045448827552</v>
      </c>
      <c r="E1591" s="250">
        <v>21</v>
      </c>
      <c r="F1591" s="251">
        <f>(SUM(D1591:D1599)+E1591*D1599)/1000000</f>
        <v>9.7576719999404593E-3</v>
      </c>
      <c r="G1591" s="229"/>
      <c r="H1591" s="229"/>
    </row>
    <row r="1592" spans="1:8" ht="15.6" x14ac:dyDescent="0.3">
      <c r="A1592" s="247" t="s">
        <v>119</v>
      </c>
      <c r="B1592" s="248">
        <v>2043</v>
      </c>
      <c r="C1592" s="248" t="s">
        <v>1410</v>
      </c>
      <c r="D1592" s="249">
        <v>327.45201238088356</v>
      </c>
      <c r="E1592" s="250">
        <v>22</v>
      </c>
      <c r="F1592" s="251">
        <f>(SUM(D1592:D1599)+E1592*D1599)/1000000</f>
        <v>9.7543952622150248E-3</v>
      </c>
      <c r="G1592" s="229"/>
      <c r="H1592" s="229"/>
    </row>
    <row r="1593" spans="1:8" ht="15.6" x14ac:dyDescent="0.3">
      <c r="A1593" s="247" t="s">
        <v>119</v>
      </c>
      <c r="B1593" s="248">
        <v>2044</v>
      </c>
      <c r="C1593" s="248" t="s">
        <v>1411</v>
      </c>
      <c r="D1593" s="249">
        <v>326.891402915713</v>
      </c>
      <c r="E1593" s="250">
        <v>23</v>
      </c>
      <c r="F1593" s="251">
        <f>(SUM(D1593:D1599)+E1593*D1599)/1000000</f>
        <v>9.7517969665969814E-3</v>
      </c>
      <c r="G1593" s="229"/>
      <c r="H1593" s="229"/>
    </row>
    <row r="1594" spans="1:8" ht="15.6" x14ac:dyDescent="0.3">
      <c r="A1594" s="247" t="s">
        <v>119</v>
      </c>
      <c r="B1594" s="248">
        <v>2045</v>
      </c>
      <c r="C1594" s="248" t="s">
        <v>1412</v>
      </c>
      <c r="D1594" s="249">
        <v>326.40717241176105</v>
      </c>
      <c r="E1594" s="250">
        <v>24</v>
      </c>
      <c r="F1594" s="251">
        <f>(SUM(D1594:D1599)+E1594*D1599)/1000000</f>
        <v>9.7497592804441056E-3</v>
      </c>
      <c r="G1594" s="229"/>
      <c r="H1594" s="229"/>
    </row>
    <row r="1595" spans="1:8" ht="15.6" x14ac:dyDescent="0.3">
      <c r="A1595" s="247" t="s">
        <v>119</v>
      </c>
      <c r="B1595" s="248">
        <v>2046</v>
      </c>
      <c r="C1595" s="248" t="s">
        <v>1413</v>
      </c>
      <c r="D1595" s="249">
        <v>325.98756794745805</v>
      </c>
      <c r="E1595" s="250">
        <v>25</v>
      </c>
      <c r="F1595" s="251">
        <f>(SUM(D1595:D1599)+E1595*D1599)/1000000</f>
        <v>9.7482058247951864E-3</v>
      </c>
      <c r="G1595" s="229"/>
      <c r="H1595" s="229"/>
    </row>
    <row r="1596" spans="1:8" ht="15.6" x14ac:dyDescent="0.3">
      <c r="A1596" s="247" t="s">
        <v>119</v>
      </c>
      <c r="B1596" s="248">
        <v>2047</v>
      </c>
      <c r="C1596" s="248" t="s">
        <v>1414</v>
      </c>
      <c r="D1596" s="249">
        <v>325.64040306686911</v>
      </c>
      <c r="E1596" s="250">
        <v>26</v>
      </c>
      <c r="F1596" s="251">
        <f>(SUM(D1596:D1599)+E1596*D1599)/1000000</f>
        <v>9.7470719736105667E-3</v>
      </c>
      <c r="G1596" s="229"/>
      <c r="H1596" s="229"/>
    </row>
    <row r="1597" spans="1:8" ht="15.6" x14ac:dyDescent="0.3">
      <c r="A1597" s="247" t="s">
        <v>119</v>
      </c>
      <c r="B1597" s="248">
        <v>2048</v>
      </c>
      <c r="C1597" s="248" t="s">
        <v>1415</v>
      </c>
      <c r="D1597" s="249">
        <v>325.31908481684201</v>
      </c>
      <c r="E1597" s="250">
        <v>27</v>
      </c>
      <c r="F1597" s="251">
        <f>(SUM(D1597:D1599)+E1597*D1599)/1000000</f>
        <v>9.7462852873065383E-3</v>
      </c>
      <c r="G1597" s="229"/>
      <c r="H1597" s="229"/>
    </row>
    <row r="1598" spans="1:8" ht="15.6" x14ac:dyDescent="0.3">
      <c r="A1598" s="247" t="s">
        <v>119</v>
      </c>
      <c r="B1598" s="248">
        <v>2049</v>
      </c>
      <c r="C1598" s="248" t="s">
        <v>1416</v>
      </c>
      <c r="D1598" s="249">
        <v>325.06213313017565</v>
      </c>
      <c r="E1598" s="250">
        <v>28</v>
      </c>
      <c r="F1598" s="251">
        <f>(SUM(D1598:D1599)+E1598*D1599)/1000000</f>
        <v>9.745819919252538E-3</v>
      </c>
      <c r="G1598" s="229"/>
      <c r="H1598" s="229"/>
    </row>
    <row r="1599" spans="1:8" ht="15.6" x14ac:dyDescent="0.3">
      <c r="A1599" s="247" t="s">
        <v>119</v>
      </c>
      <c r="B1599" s="248">
        <v>2050</v>
      </c>
      <c r="C1599" s="248" t="s">
        <v>1417</v>
      </c>
      <c r="D1599" s="249">
        <v>324.85371676284007</v>
      </c>
      <c r="E1599" s="250">
        <v>29</v>
      </c>
      <c r="F1599" s="251">
        <f>(SUM(D1599:D1599)+E1599*D1599)/1000000</f>
        <v>9.7456115028852017E-3</v>
      </c>
      <c r="G1599" s="229"/>
      <c r="H1599" s="229"/>
    </row>
    <row r="1600" spans="1:8" ht="15.6" x14ac:dyDescent="0.3">
      <c r="A1600" s="247" t="s">
        <v>2175</v>
      </c>
      <c r="B1600" s="248">
        <v>2017</v>
      </c>
      <c r="C1600" s="248" t="s">
        <v>2864</v>
      </c>
      <c r="D1600" s="249">
        <v>482.78026600294794</v>
      </c>
      <c r="E1600" s="252">
        <v>0</v>
      </c>
      <c r="F1600" s="251">
        <f>(SUM(D1600:D1629))/1000000</f>
        <v>1.113920990837031E-2</v>
      </c>
      <c r="G1600" s="229"/>
      <c r="H1600" s="229"/>
    </row>
    <row r="1601" spans="1:8" ht="15.6" x14ac:dyDescent="0.3">
      <c r="A1601" s="247" t="s">
        <v>2175</v>
      </c>
      <c r="B1601" s="248">
        <v>2018</v>
      </c>
      <c r="C1601" s="248" t="s">
        <v>2865</v>
      </c>
      <c r="D1601" s="249">
        <v>470.27751018750115</v>
      </c>
      <c r="E1601" s="250">
        <v>0</v>
      </c>
      <c r="F1601" s="251">
        <f>(SUM(D1601:D1630))/1000000</f>
        <v>1.098546635076097E-2</v>
      </c>
      <c r="G1601" s="229"/>
      <c r="H1601" s="229"/>
    </row>
    <row r="1602" spans="1:8" ht="15.6" x14ac:dyDescent="0.3">
      <c r="A1602" s="247" t="s">
        <v>2175</v>
      </c>
      <c r="B1602" s="248">
        <v>2019</v>
      </c>
      <c r="C1602" s="248" t="s">
        <v>2866</v>
      </c>
      <c r="D1602" s="249">
        <v>457.39963513622951</v>
      </c>
      <c r="E1602" s="250">
        <v>0</v>
      </c>
      <c r="F1602" s="251">
        <f>(SUM(D1602:D1631))/1000000</f>
        <v>1.0844001250235869E-2</v>
      </c>
      <c r="G1602" s="229"/>
      <c r="H1602" s="229"/>
    </row>
    <row r="1603" spans="1:8" ht="15.6" x14ac:dyDescent="0.3">
      <c r="A1603" s="247" t="s">
        <v>2175</v>
      </c>
      <c r="B1603" s="248">
        <v>2020</v>
      </c>
      <c r="C1603" s="248" t="s">
        <v>2867</v>
      </c>
      <c r="D1603" s="249">
        <v>444.28927589004707</v>
      </c>
      <c r="E1603" s="250">
        <v>0</v>
      </c>
      <c r="F1603" s="251">
        <f>(SUM(D1603:D1632))/1000000</f>
        <v>1.071524666858133E-2</v>
      </c>
      <c r="G1603" s="229"/>
      <c r="H1603" s="229"/>
    </row>
    <row r="1604" spans="1:8" ht="15.6" x14ac:dyDescent="0.3">
      <c r="A1604" s="247" t="s">
        <v>2175</v>
      </c>
      <c r="B1604" s="248">
        <v>2021</v>
      </c>
      <c r="C1604" s="248" t="s">
        <v>2868</v>
      </c>
      <c r="D1604" s="249">
        <v>432.39725553468628</v>
      </c>
      <c r="E1604" s="250">
        <v>0</v>
      </c>
      <c r="F1604" s="251">
        <f>(SUM(D1604:D1633))/1000000</f>
        <v>1.0599470224336065E-2</v>
      </c>
      <c r="G1604" s="229"/>
      <c r="H1604" s="229"/>
    </row>
    <row r="1605" spans="1:8" ht="15.6" x14ac:dyDescent="0.3">
      <c r="A1605" s="247" t="s">
        <v>2175</v>
      </c>
      <c r="B1605" s="248">
        <v>2022</v>
      </c>
      <c r="C1605" s="248" t="s">
        <v>2869</v>
      </c>
      <c r="D1605" s="249">
        <v>421.05121181890786</v>
      </c>
      <c r="E1605" s="250">
        <v>1</v>
      </c>
      <c r="F1605" s="251">
        <f>(SUM(D1605:D1633)+E1605*D1633)/1000000</f>
        <v>1.0495585800446157E-2</v>
      </c>
      <c r="G1605" s="229"/>
      <c r="H1605" s="229"/>
    </row>
    <row r="1606" spans="1:8" ht="15.6" x14ac:dyDescent="0.3">
      <c r="A1606" s="247" t="s">
        <v>2175</v>
      </c>
      <c r="B1606" s="248">
        <v>2023</v>
      </c>
      <c r="C1606" s="248" t="s">
        <v>2870</v>
      </c>
      <c r="D1606" s="249">
        <v>410.46803509600579</v>
      </c>
      <c r="E1606" s="250">
        <v>2</v>
      </c>
      <c r="F1606" s="251">
        <f>(SUM(D1606:D1633)+E1606*D1633)/1000000</f>
        <v>1.0403047420272031E-2</v>
      </c>
      <c r="G1606" s="229"/>
      <c r="H1606" s="229"/>
    </row>
    <row r="1607" spans="1:8" ht="15.6" x14ac:dyDescent="0.3">
      <c r="A1607" s="247" t="s">
        <v>2175</v>
      </c>
      <c r="B1607" s="248">
        <v>2024</v>
      </c>
      <c r="C1607" s="248" t="s">
        <v>2871</v>
      </c>
      <c r="D1607" s="249">
        <v>400.67966081101497</v>
      </c>
      <c r="E1607" s="250">
        <v>3</v>
      </c>
      <c r="F1607" s="251">
        <f>(SUM(D1607:D1633)+E1607*D1633)/1000000</f>
        <v>1.0321092216820803E-2</v>
      </c>
      <c r="G1607" s="229"/>
      <c r="H1607" s="229"/>
    </row>
    <row r="1608" spans="1:8" ht="15.6" x14ac:dyDescent="0.3">
      <c r="A1608" s="247" t="s">
        <v>2175</v>
      </c>
      <c r="B1608" s="248">
        <v>2025</v>
      </c>
      <c r="C1608" s="248" t="s">
        <v>2872</v>
      </c>
      <c r="D1608" s="249">
        <v>391.61894522829044</v>
      </c>
      <c r="E1608" s="250">
        <v>4</v>
      </c>
      <c r="F1608" s="251">
        <f>(SUM(D1608:D1633)+E1608*D1633)/1000000</f>
        <v>1.0248925387654569E-2</v>
      </c>
      <c r="G1608" s="229"/>
      <c r="H1608" s="229"/>
    </row>
    <row r="1609" spans="1:8" ht="15.6" x14ac:dyDescent="0.3">
      <c r="A1609" s="247" t="s">
        <v>2175</v>
      </c>
      <c r="B1609" s="248">
        <v>2026</v>
      </c>
      <c r="C1609" s="248" t="s">
        <v>2873</v>
      </c>
      <c r="D1609" s="249">
        <v>383.01596147745141</v>
      </c>
      <c r="E1609" s="250">
        <v>5</v>
      </c>
      <c r="F1609" s="251">
        <f>(SUM(D1609:D1633)+E1609*D1633)/1000000</f>
        <v>1.0185819274071056E-2</v>
      </c>
      <c r="G1609" s="229"/>
      <c r="H1609" s="229"/>
    </row>
    <row r="1610" spans="1:8" ht="15.6" x14ac:dyDescent="0.3">
      <c r="A1610" s="247" t="s">
        <v>2175</v>
      </c>
      <c r="B1610" s="248">
        <v>2027</v>
      </c>
      <c r="C1610" s="248" t="s">
        <v>2874</v>
      </c>
      <c r="D1610" s="249">
        <v>375.23807107489625</v>
      </c>
      <c r="E1610" s="250">
        <v>6</v>
      </c>
      <c r="F1610" s="251">
        <f>(SUM(D1610:D1633)+E1610*D1633)/1000000</f>
        <v>1.0131316144238386E-2</v>
      </c>
      <c r="G1610" s="229"/>
      <c r="H1610" s="229"/>
    </row>
    <row r="1611" spans="1:8" ht="15.6" x14ac:dyDescent="0.3">
      <c r="A1611" s="247" t="s">
        <v>2175</v>
      </c>
      <c r="B1611" s="248">
        <v>2028</v>
      </c>
      <c r="C1611" s="248" t="s">
        <v>2875</v>
      </c>
      <c r="D1611" s="249">
        <v>368.38692222465363</v>
      </c>
      <c r="E1611" s="250">
        <v>7</v>
      </c>
      <c r="F1611" s="251">
        <f>(SUM(D1611:D1633)+E1611*D1633)/1000000</f>
        <v>1.0084590904808269E-2</v>
      </c>
      <c r="G1611" s="229"/>
      <c r="H1611" s="229"/>
    </row>
    <row r="1612" spans="1:8" ht="15.6" x14ac:dyDescent="0.3">
      <c r="A1612" s="247" t="s">
        <v>2175</v>
      </c>
      <c r="B1612" s="248">
        <v>2029</v>
      </c>
      <c r="C1612" s="248" t="s">
        <v>2876</v>
      </c>
      <c r="D1612" s="249">
        <v>362.31379490086073</v>
      </c>
      <c r="E1612" s="250">
        <v>8</v>
      </c>
      <c r="F1612" s="251">
        <f>(SUM(D1612:D1633)+E1612*D1633)/1000000</f>
        <v>1.0044716814228395E-2</v>
      </c>
      <c r="G1612" s="229"/>
      <c r="H1612" s="229"/>
    </row>
    <row r="1613" spans="1:8" ht="15.6" x14ac:dyDescent="0.3">
      <c r="A1613" s="247" t="s">
        <v>2175</v>
      </c>
      <c r="B1613" s="248">
        <v>2030</v>
      </c>
      <c r="C1613" s="248" t="s">
        <v>2877</v>
      </c>
      <c r="D1613" s="249">
        <v>357.039977902337</v>
      </c>
      <c r="E1613" s="250">
        <v>9</v>
      </c>
      <c r="F1613" s="251">
        <f>(SUM(D1613:D1633)+E1613*D1633)/1000000</f>
        <v>1.0010915850972312E-2</v>
      </c>
      <c r="G1613" s="229"/>
      <c r="H1613" s="229"/>
    </row>
    <row r="1614" spans="1:8" ht="15.6" x14ac:dyDescent="0.3">
      <c r="A1614" s="247" t="s">
        <v>2175</v>
      </c>
      <c r="B1614" s="248">
        <v>2031</v>
      </c>
      <c r="C1614" s="248" t="s">
        <v>2878</v>
      </c>
      <c r="D1614" s="249">
        <v>352.41839213887243</v>
      </c>
      <c r="E1614" s="250">
        <v>10</v>
      </c>
      <c r="F1614" s="251">
        <f>(SUM(D1614:D1633)+E1614*D1633)/1000000</f>
        <v>9.9823887047147553E-3</v>
      </c>
      <c r="G1614" s="229"/>
      <c r="H1614" s="229"/>
    </row>
    <row r="1615" spans="1:8" ht="15.6" x14ac:dyDescent="0.3">
      <c r="A1615" s="247" t="s">
        <v>2175</v>
      </c>
      <c r="B1615" s="248">
        <v>2032</v>
      </c>
      <c r="C1615" s="248" t="s">
        <v>2879</v>
      </c>
      <c r="D1615" s="249">
        <v>348.42758848880652</v>
      </c>
      <c r="E1615" s="250">
        <v>11</v>
      </c>
      <c r="F1615" s="251">
        <f>(SUM(D1615:D1633)+E1615*D1633)/1000000</f>
        <v>9.9584831442206638E-3</v>
      </c>
      <c r="G1615" s="229"/>
      <c r="H1615" s="229"/>
    </row>
    <row r="1616" spans="1:8" ht="15.6" x14ac:dyDescent="0.3">
      <c r="A1616" s="247" t="s">
        <v>2175</v>
      </c>
      <c r="B1616" s="248">
        <v>2033</v>
      </c>
      <c r="C1616" s="248" t="s">
        <v>2880</v>
      </c>
      <c r="D1616" s="249">
        <v>344.99040437967597</v>
      </c>
      <c r="E1616" s="250">
        <v>12</v>
      </c>
      <c r="F1616" s="251">
        <f>(SUM(D1616:D1633)+E1616*D1633)/1000000</f>
        <v>9.938568387376636E-3</v>
      </c>
      <c r="G1616" s="229"/>
      <c r="H1616" s="229"/>
    </row>
    <row r="1617" spans="1:8" ht="15.6" x14ac:dyDescent="0.3">
      <c r="A1617" s="247" t="s">
        <v>2175</v>
      </c>
      <c r="B1617" s="248">
        <v>2034</v>
      </c>
      <c r="C1617" s="248" t="s">
        <v>2881</v>
      </c>
      <c r="D1617" s="249">
        <v>342.05225733932696</v>
      </c>
      <c r="E1617" s="250">
        <v>13</v>
      </c>
      <c r="F1617" s="251">
        <f>(SUM(D1617:D1633)+E1617*D1633)/1000000</f>
        <v>9.9220908146417392E-3</v>
      </c>
      <c r="G1617" s="229"/>
      <c r="H1617" s="229"/>
    </row>
    <row r="1618" spans="1:8" ht="15.6" x14ac:dyDescent="0.3">
      <c r="A1618" s="247" t="s">
        <v>2175</v>
      </c>
      <c r="B1618" s="248">
        <v>2035</v>
      </c>
      <c r="C1618" s="248" t="s">
        <v>2882</v>
      </c>
      <c r="D1618" s="249">
        <v>339.60545353548179</v>
      </c>
      <c r="E1618" s="250">
        <v>14</v>
      </c>
      <c r="F1618" s="251">
        <f>(SUM(D1618:D1633)+E1618*D1633)/1000000</f>
        <v>9.908551388947192E-3</v>
      </c>
      <c r="G1618" s="229"/>
      <c r="H1618" s="229"/>
    </row>
    <row r="1619" spans="1:8" ht="15.6" x14ac:dyDescent="0.3">
      <c r="A1619" s="247" t="s">
        <v>2175</v>
      </c>
      <c r="B1619" s="248">
        <v>2036</v>
      </c>
      <c r="C1619" s="248" t="s">
        <v>2883</v>
      </c>
      <c r="D1619" s="249">
        <v>337.52889134883117</v>
      </c>
      <c r="E1619" s="250">
        <v>15</v>
      </c>
      <c r="F1619" s="251">
        <f>(SUM(D1619:D1633)+E1619*D1633)/1000000</f>
        <v>9.8974587670564891E-3</v>
      </c>
      <c r="G1619" s="229"/>
      <c r="H1619" s="229"/>
    </row>
    <row r="1620" spans="1:8" ht="15.6" x14ac:dyDescent="0.3">
      <c r="A1620" s="247" t="s">
        <v>2175</v>
      </c>
      <c r="B1620" s="248">
        <v>2037</v>
      </c>
      <c r="C1620" s="248" t="s">
        <v>2884</v>
      </c>
      <c r="D1620" s="249">
        <v>335.8112030992549</v>
      </c>
      <c r="E1620" s="250">
        <v>16</v>
      </c>
      <c r="F1620" s="251">
        <f>(SUM(D1620:D1633)+E1620*D1633)/1000000</f>
        <v>9.8884427073524378E-3</v>
      </c>
      <c r="G1620" s="229"/>
      <c r="H1620" s="229"/>
    </row>
    <row r="1621" spans="1:8" ht="15.6" x14ac:dyDescent="0.3">
      <c r="A1621" s="247" t="s">
        <v>2175</v>
      </c>
      <c r="B1621" s="248">
        <v>2038</v>
      </c>
      <c r="C1621" s="248" t="s">
        <v>2885</v>
      </c>
      <c r="D1621" s="249">
        <v>334.39252215732193</v>
      </c>
      <c r="E1621" s="250">
        <v>17</v>
      </c>
      <c r="F1621" s="251">
        <f>(SUM(D1621:D1633)+E1621*D1633)/1000000</f>
        <v>9.8811443358979619E-3</v>
      </c>
      <c r="G1621" s="229"/>
      <c r="H1621" s="229"/>
    </row>
    <row r="1622" spans="1:8" ht="15.6" x14ac:dyDescent="0.3">
      <c r="A1622" s="247" t="s">
        <v>2175</v>
      </c>
      <c r="B1622" s="248">
        <v>2039</v>
      </c>
      <c r="C1622" s="248" t="s">
        <v>2886</v>
      </c>
      <c r="D1622" s="249">
        <v>333.21958886109792</v>
      </c>
      <c r="E1622" s="250">
        <v>18</v>
      </c>
      <c r="F1622" s="251">
        <f>(SUM(D1622:D1633)+E1622*D1633)/1000000</f>
        <v>9.8752646453854169E-3</v>
      </c>
      <c r="G1622" s="229"/>
      <c r="H1622" s="229"/>
    </row>
    <row r="1623" spans="1:8" ht="15.6" x14ac:dyDescent="0.3">
      <c r="A1623" s="247" t="s">
        <v>2175</v>
      </c>
      <c r="B1623" s="248">
        <v>2040</v>
      </c>
      <c r="C1623" s="248" t="s">
        <v>2887</v>
      </c>
      <c r="D1623" s="249">
        <v>332.26688533187979</v>
      </c>
      <c r="E1623" s="250">
        <v>19</v>
      </c>
      <c r="F1623" s="251">
        <f>(SUM(D1623:D1633)+E1623*D1633)/1000000</f>
        <v>9.8705578881690993E-3</v>
      </c>
      <c r="G1623" s="229"/>
      <c r="H1623" s="229"/>
    </row>
    <row r="1624" spans="1:8" ht="15.6" x14ac:dyDescent="0.3">
      <c r="A1624" s="247" t="s">
        <v>2175</v>
      </c>
      <c r="B1624" s="248">
        <v>2041</v>
      </c>
      <c r="C1624" s="248" t="s">
        <v>2888</v>
      </c>
      <c r="D1624" s="249">
        <v>331.50131337211576</v>
      </c>
      <c r="E1624" s="250">
        <v>20</v>
      </c>
      <c r="F1624" s="251">
        <f>(SUM(D1624:D1633)+E1624*D1633)/1000000</f>
        <v>9.8668038344819995E-3</v>
      </c>
      <c r="G1624" s="229"/>
      <c r="H1624" s="229"/>
    </row>
    <row r="1625" spans="1:8" ht="15.6" x14ac:dyDescent="0.3">
      <c r="A1625" s="247" t="s">
        <v>2175</v>
      </c>
      <c r="B1625" s="248">
        <v>2042</v>
      </c>
      <c r="C1625" s="248" t="s">
        <v>2889</v>
      </c>
      <c r="D1625" s="249">
        <v>330.88467213647306</v>
      </c>
      <c r="E1625" s="250">
        <v>21</v>
      </c>
      <c r="F1625" s="251">
        <f>(SUM(D1625:D1633)+E1625*D1633)/1000000</f>
        <v>9.8638153527546638E-3</v>
      </c>
      <c r="G1625" s="229"/>
      <c r="H1625" s="229"/>
    </row>
    <row r="1626" spans="1:8" ht="15.6" x14ac:dyDescent="0.3">
      <c r="A1626" s="247" t="s">
        <v>2175</v>
      </c>
      <c r="B1626" s="248">
        <v>2043</v>
      </c>
      <c r="C1626" s="248" t="s">
        <v>2890</v>
      </c>
      <c r="D1626" s="249">
        <v>330.35659939480206</v>
      </c>
      <c r="E1626" s="250">
        <v>22</v>
      </c>
      <c r="F1626" s="251">
        <f>(SUM(D1626:D1633)+E1626*D1633)/1000000</f>
        <v>9.8614435122629691E-3</v>
      </c>
      <c r="G1626" s="229"/>
      <c r="H1626" s="229"/>
    </row>
    <row r="1627" spans="1:8" ht="15.6" x14ac:dyDescent="0.3">
      <c r="A1627" s="247" t="s">
        <v>2175</v>
      </c>
      <c r="B1627" s="248">
        <v>2044</v>
      </c>
      <c r="C1627" s="248" t="s">
        <v>2891</v>
      </c>
      <c r="D1627" s="249">
        <v>329.9378227614306</v>
      </c>
      <c r="E1627" s="250">
        <v>23</v>
      </c>
      <c r="F1627" s="251">
        <f>(SUM(D1627:D1633)+E1627*D1633)/1000000</f>
        <v>9.8595997445129462E-3</v>
      </c>
      <c r="G1627" s="229"/>
      <c r="H1627" s="229"/>
    </row>
    <row r="1628" spans="1:8" ht="15.6" x14ac:dyDescent="0.3">
      <c r="A1628" s="247" t="s">
        <v>2175</v>
      </c>
      <c r="B1628" s="248">
        <v>2045</v>
      </c>
      <c r="C1628" s="248" t="s">
        <v>2892</v>
      </c>
      <c r="D1628" s="249">
        <v>329.58002805590854</v>
      </c>
      <c r="E1628" s="250">
        <v>24</v>
      </c>
      <c r="F1628" s="251">
        <f>(SUM(D1628:D1633)+E1628*D1633)/1000000</f>
        <v>9.8581747533962975E-3</v>
      </c>
      <c r="G1628" s="229"/>
      <c r="H1628" s="229"/>
    </row>
    <row r="1629" spans="1:8" ht="15.6" x14ac:dyDescent="0.3">
      <c r="A1629" s="247" t="s">
        <v>2175</v>
      </c>
      <c r="B1629" s="248">
        <v>2046</v>
      </c>
      <c r="C1629" s="248" t="s">
        <v>2893</v>
      </c>
      <c r="D1629" s="249">
        <v>329.27976268320191</v>
      </c>
      <c r="E1629" s="250">
        <v>25</v>
      </c>
      <c r="F1629" s="251">
        <f>(SUM(D1629:D1633)+E1629*D1633)/1000000</f>
        <v>9.8571075569851667E-3</v>
      </c>
      <c r="G1629" s="229"/>
      <c r="H1629" s="229"/>
    </row>
    <row r="1630" spans="1:8" ht="15.6" x14ac:dyDescent="0.3">
      <c r="A1630" s="247" t="s">
        <v>2175</v>
      </c>
      <c r="B1630" s="248">
        <v>2047</v>
      </c>
      <c r="C1630" s="248" t="s">
        <v>2894</v>
      </c>
      <c r="D1630" s="249">
        <v>329.036708393607</v>
      </c>
      <c r="E1630" s="250">
        <v>26</v>
      </c>
      <c r="F1630" s="251">
        <f>(SUM(D1630:D1633)+E1630*D1633)/1000000</f>
        <v>9.856340625946744E-3</v>
      </c>
      <c r="G1630" s="229"/>
      <c r="H1630" s="229"/>
    </row>
    <row r="1631" spans="1:8" ht="15.6" x14ac:dyDescent="0.3">
      <c r="A1631" s="247" t="s">
        <v>2175</v>
      </c>
      <c r="B1631" s="248">
        <v>2048</v>
      </c>
      <c r="C1631" s="248" t="s">
        <v>2895</v>
      </c>
      <c r="D1631" s="249">
        <v>328.81240966240125</v>
      </c>
      <c r="E1631" s="250">
        <v>27</v>
      </c>
      <c r="F1631" s="251">
        <f>(SUM(D1631:D1633)+E1631*D1633)/1000000</f>
        <v>9.8558167491979189E-3</v>
      </c>
      <c r="G1631" s="229"/>
      <c r="H1631" s="229"/>
    </row>
    <row r="1632" spans="1:8" ht="15.6" x14ac:dyDescent="0.3">
      <c r="A1632" s="247" t="s">
        <v>2175</v>
      </c>
      <c r="B1632" s="248">
        <v>2049</v>
      </c>
      <c r="C1632" s="248" t="s">
        <v>2896</v>
      </c>
      <c r="D1632" s="249">
        <v>328.64505348169007</v>
      </c>
      <c r="E1632" s="250">
        <v>28</v>
      </c>
      <c r="F1632" s="251">
        <f>(SUM(D1632:D1633)+E1632*D1633)/1000000</f>
        <v>9.8555171711802968E-3</v>
      </c>
      <c r="G1632" s="229"/>
      <c r="H1632" s="229"/>
    </row>
    <row r="1633" spans="1:8" ht="15.6" x14ac:dyDescent="0.3">
      <c r="A1633" s="247" t="s">
        <v>2175</v>
      </c>
      <c r="B1633" s="248">
        <v>2050</v>
      </c>
      <c r="C1633" s="248" t="s">
        <v>2897</v>
      </c>
      <c r="D1633" s="249">
        <v>328.51283164477951</v>
      </c>
      <c r="E1633" s="250">
        <v>29</v>
      </c>
      <c r="F1633" s="251">
        <f>(SUM(D1633:D1633)+E1633*D1633)/1000000</f>
        <v>9.8553849493433852E-3</v>
      </c>
      <c r="G1633" s="229"/>
      <c r="H1633" s="229"/>
    </row>
    <row r="1634" spans="1:8" ht="15.6" x14ac:dyDescent="0.3">
      <c r="A1634" s="247" t="s">
        <v>120</v>
      </c>
      <c r="B1634" s="248">
        <v>2017</v>
      </c>
      <c r="C1634" s="248" t="s">
        <v>1418</v>
      </c>
      <c r="D1634" s="249">
        <v>482.78026597772077</v>
      </c>
      <c r="E1634" s="252">
        <v>0</v>
      </c>
      <c r="F1634" s="251">
        <f>(SUM(D1634:D1663))/1000000</f>
        <v>1.1139209908348238E-2</v>
      </c>
      <c r="G1634" s="229"/>
      <c r="H1634" s="229"/>
    </row>
    <row r="1635" spans="1:8" ht="15.6" x14ac:dyDescent="0.3">
      <c r="A1635" s="247" t="s">
        <v>120</v>
      </c>
      <c r="B1635" s="248">
        <v>2018</v>
      </c>
      <c r="C1635" s="248" t="s">
        <v>1419</v>
      </c>
      <c r="D1635" s="249">
        <v>470.27751016360332</v>
      </c>
      <c r="E1635" s="250">
        <v>0</v>
      </c>
      <c r="F1635" s="251">
        <f>(SUM(D1635:D1664))/1000000</f>
        <v>1.0985466350793749E-2</v>
      </c>
      <c r="G1635" s="229"/>
      <c r="H1635" s="229"/>
    </row>
    <row r="1636" spans="1:8" ht="15.6" x14ac:dyDescent="0.3">
      <c r="A1636" s="247" t="s">
        <v>120</v>
      </c>
      <c r="B1636" s="248">
        <v>2019</v>
      </c>
      <c r="C1636" s="248" t="s">
        <v>1420</v>
      </c>
      <c r="D1636" s="249">
        <v>457.39963511520847</v>
      </c>
      <c r="E1636" s="250">
        <v>0</v>
      </c>
      <c r="F1636" s="251">
        <f>(SUM(D1636:D1665))/1000000</f>
        <v>1.0844001250297892E-2</v>
      </c>
      <c r="G1636" s="229"/>
      <c r="H1636" s="229"/>
    </row>
    <row r="1637" spans="1:8" ht="15.6" x14ac:dyDescent="0.3">
      <c r="A1637" s="247" t="s">
        <v>120</v>
      </c>
      <c r="B1637" s="248">
        <v>2020</v>
      </c>
      <c r="C1637" s="248" t="s">
        <v>1421</v>
      </c>
      <c r="D1637" s="249">
        <v>444.28927591596903</v>
      </c>
      <c r="E1637" s="250">
        <v>0</v>
      </c>
      <c r="F1637" s="251">
        <f>(SUM(D1637:D1666))/1000000</f>
        <v>1.0715246668642708E-2</v>
      </c>
      <c r="G1637" s="229"/>
      <c r="H1637" s="229"/>
    </row>
    <row r="1638" spans="1:8" ht="15.6" x14ac:dyDescent="0.3">
      <c r="A1638" s="247" t="s">
        <v>120</v>
      </c>
      <c r="B1638" s="248">
        <v>2021</v>
      </c>
      <c r="C1638" s="248" t="s">
        <v>1422</v>
      </c>
      <c r="D1638" s="249">
        <v>432.39725553685906</v>
      </c>
      <c r="E1638" s="250">
        <v>0</v>
      </c>
      <c r="F1638" s="251">
        <f>(SUM(D1638:D1667))/1000000</f>
        <v>1.0599470224368567E-2</v>
      </c>
      <c r="G1638" s="229"/>
      <c r="H1638" s="229"/>
    </row>
    <row r="1639" spans="1:8" ht="15.6" x14ac:dyDescent="0.3">
      <c r="A1639" s="247" t="s">
        <v>120</v>
      </c>
      <c r="B1639" s="248">
        <v>2022</v>
      </c>
      <c r="C1639" s="248" t="s">
        <v>1423</v>
      </c>
      <c r="D1639" s="249">
        <v>421.05121183569673</v>
      </c>
      <c r="E1639" s="250">
        <v>1</v>
      </c>
      <c r="F1639" s="251">
        <f>(SUM(D1639:D1667)+E1639*D1667)/1000000</f>
        <v>1.0495585800473531E-2</v>
      </c>
      <c r="G1639" s="229"/>
      <c r="H1639" s="229"/>
    </row>
    <row r="1640" spans="1:8" ht="15.6" x14ac:dyDescent="0.3">
      <c r="A1640" s="247" t="s">
        <v>120</v>
      </c>
      <c r="B1640" s="248">
        <v>2023</v>
      </c>
      <c r="C1640" s="248" t="s">
        <v>1424</v>
      </c>
      <c r="D1640" s="249">
        <v>410.46803506451926</v>
      </c>
      <c r="E1640" s="250">
        <v>2</v>
      </c>
      <c r="F1640" s="251">
        <f>(SUM(D1640:D1667)+E1640*D1667)/1000000</f>
        <v>1.0403047420279662E-2</v>
      </c>
      <c r="G1640" s="229"/>
      <c r="H1640" s="229"/>
    </row>
    <row r="1641" spans="1:8" ht="15.6" x14ac:dyDescent="0.3">
      <c r="A1641" s="247" t="s">
        <v>120</v>
      </c>
      <c r="B1641" s="248">
        <v>2024</v>
      </c>
      <c r="C1641" s="248" t="s">
        <v>1425</v>
      </c>
      <c r="D1641" s="249">
        <v>400.67966083869845</v>
      </c>
      <c r="E1641" s="250">
        <v>3</v>
      </c>
      <c r="F1641" s="251">
        <f>(SUM(D1641:D1667)+E1641*D1667)/1000000</f>
        <v>1.0321092216856967E-2</v>
      </c>
      <c r="G1641" s="229"/>
      <c r="H1641" s="229"/>
    </row>
    <row r="1642" spans="1:8" ht="15.6" x14ac:dyDescent="0.3">
      <c r="A1642" s="247" t="s">
        <v>120</v>
      </c>
      <c r="B1642" s="248">
        <v>2025</v>
      </c>
      <c r="C1642" s="248" t="s">
        <v>1426</v>
      </c>
      <c r="D1642" s="249">
        <v>391.61894524341466</v>
      </c>
      <c r="E1642" s="250">
        <v>4</v>
      </c>
      <c r="F1642" s="251">
        <f>(SUM(D1642:D1667)+E1642*D1667)/1000000</f>
        <v>1.0248925387660092E-2</v>
      </c>
      <c r="G1642" s="229"/>
      <c r="H1642" s="229"/>
    </row>
    <row r="1643" spans="1:8" ht="15.6" x14ac:dyDescent="0.3">
      <c r="A1643" s="247" t="s">
        <v>120</v>
      </c>
      <c r="B1643" s="248">
        <v>2026</v>
      </c>
      <c r="C1643" s="248" t="s">
        <v>1427</v>
      </c>
      <c r="D1643" s="249">
        <v>383.01596142736355</v>
      </c>
      <c r="E1643" s="250">
        <v>5</v>
      </c>
      <c r="F1643" s="251">
        <f>(SUM(D1643:D1667)+E1643*D1667)/1000000</f>
        <v>1.0185819274058502E-2</v>
      </c>
      <c r="G1643" s="229"/>
      <c r="H1643" s="229"/>
    </row>
    <row r="1644" spans="1:8" ht="15.6" x14ac:dyDescent="0.3">
      <c r="A1644" s="247" t="s">
        <v>120</v>
      </c>
      <c r="B1644" s="248">
        <v>2027</v>
      </c>
      <c r="C1644" s="248" t="s">
        <v>1428</v>
      </c>
      <c r="D1644" s="249">
        <v>375.23807108182058</v>
      </c>
      <c r="E1644" s="250">
        <v>6</v>
      </c>
      <c r="F1644" s="251">
        <f>(SUM(D1644:D1667)+E1644*D1667)/1000000</f>
        <v>1.0131316144272965E-2</v>
      </c>
      <c r="G1644" s="229"/>
      <c r="H1644" s="229"/>
    </row>
    <row r="1645" spans="1:8" ht="15.6" x14ac:dyDescent="0.3">
      <c r="A1645" s="247" t="s">
        <v>120</v>
      </c>
      <c r="B1645" s="248">
        <v>2028</v>
      </c>
      <c r="C1645" s="248" t="s">
        <v>1429</v>
      </c>
      <c r="D1645" s="249">
        <v>368.38692225844477</v>
      </c>
      <c r="E1645" s="250">
        <v>7</v>
      </c>
      <c r="F1645" s="251">
        <f>(SUM(D1645:D1667)+E1645*D1667)/1000000</f>
        <v>1.0084590904832972E-2</v>
      </c>
      <c r="G1645" s="229"/>
      <c r="H1645" s="229"/>
    </row>
    <row r="1646" spans="1:8" ht="15.6" x14ac:dyDescent="0.3">
      <c r="A1646" s="247" t="s">
        <v>120</v>
      </c>
      <c r="B1646" s="248">
        <v>2029</v>
      </c>
      <c r="C1646" s="248" t="s">
        <v>1430</v>
      </c>
      <c r="D1646" s="249">
        <v>362.31379490775862</v>
      </c>
      <c r="E1646" s="250">
        <v>8</v>
      </c>
      <c r="F1646" s="251">
        <f>(SUM(D1646:D1667)+E1646*D1667)/1000000</f>
        <v>1.0044716814216351E-2</v>
      </c>
      <c r="G1646" s="229"/>
      <c r="H1646" s="229"/>
    </row>
    <row r="1647" spans="1:8" ht="15.6" x14ac:dyDescent="0.3">
      <c r="A1647" s="247" t="s">
        <v>120</v>
      </c>
      <c r="B1647" s="248">
        <v>2030</v>
      </c>
      <c r="C1647" s="248" t="s">
        <v>1431</v>
      </c>
      <c r="D1647" s="249">
        <v>357.03997790309649</v>
      </c>
      <c r="E1647" s="250">
        <v>9</v>
      </c>
      <c r="F1647" s="251">
        <f>(SUM(D1647:D1667)+E1647*D1667)/1000000</f>
        <v>1.0010915850950418E-2</v>
      </c>
      <c r="G1647" s="229"/>
      <c r="H1647" s="229"/>
    </row>
    <row r="1648" spans="1:8" ht="15.6" x14ac:dyDescent="0.3">
      <c r="A1648" s="247" t="s">
        <v>120</v>
      </c>
      <c r="B1648" s="248">
        <v>2031</v>
      </c>
      <c r="C1648" s="248" t="s">
        <v>1432</v>
      </c>
      <c r="D1648" s="249">
        <v>352.41839214288791</v>
      </c>
      <c r="E1648" s="250">
        <v>10</v>
      </c>
      <c r="F1648" s="251">
        <f>(SUM(D1648:D1667)+E1648*D1667)/1000000</f>
        <v>9.9823887046891473E-3</v>
      </c>
      <c r="G1648" s="229"/>
      <c r="H1648" s="229"/>
    </row>
    <row r="1649" spans="1:8" ht="15.6" x14ac:dyDescent="0.3">
      <c r="A1649" s="247" t="s">
        <v>120</v>
      </c>
      <c r="B1649" s="248">
        <v>2032</v>
      </c>
      <c r="C1649" s="248" t="s">
        <v>1433</v>
      </c>
      <c r="D1649" s="249">
        <v>348.42758849722793</v>
      </c>
      <c r="E1649" s="250">
        <v>11</v>
      </c>
      <c r="F1649" s="251">
        <f>(SUM(D1649:D1667)+E1649*D1667)/1000000</f>
        <v>9.9584831441880857E-3</v>
      </c>
      <c r="G1649" s="229"/>
      <c r="H1649" s="229"/>
    </row>
    <row r="1650" spans="1:8" ht="15.6" x14ac:dyDescent="0.3">
      <c r="A1650" s="247" t="s">
        <v>120</v>
      </c>
      <c r="B1650" s="248">
        <v>2033</v>
      </c>
      <c r="C1650" s="248" t="s">
        <v>1434</v>
      </c>
      <c r="D1650" s="249">
        <v>344.9904043810493</v>
      </c>
      <c r="E1650" s="250">
        <v>12</v>
      </c>
      <c r="F1650" s="251">
        <f>(SUM(D1650:D1667)+E1650*D1667)/1000000</f>
        <v>9.9385683873326816E-3</v>
      </c>
      <c r="G1650" s="229"/>
      <c r="H1650" s="229"/>
    </row>
    <row r="1651" spans="1:8" ht="15.6" x14ac:dyDescent="0.3">
      <c r="A1651" s="247" t="s">
        <v>120</v>
      </c>
      <c r="B1651" s="248">
        <v>2034</v>
      </c>
      <c r="C1651" s="248" t="s">
        <v>1435</v>
      </c>
      <c r="D1651" s="249">
        <v>342.05225733657971</v>
      </c>
      <c r="E1651" s="250">
        <v>13</v>
      </c>
      <c r="F1651" s="251">
        <f>(SUM(D1651:D1667)+E1651*D1667)/1000000</f>
        <v>9.9220908145934567E-3</v>
      </c>
      <c r="G1651" s="229"/>
      <c r="H1651" s="229"/>
    </row>
    <row r="1652" spans="1:8" ht="15.6" x14ac:dyDescent="0.3">
      <c r="A1652" s="247" t="s">
        <v>120</v>
      </c>
      <c r="B1652" s="248">
        <v>2035</v>
      </c>
      <c r="C1652" s="248" t="s">
        <v>1436</v>
      </c>
      <c r="D1652" s="249">
        <v>339.60545351764438</v>
      </c>
      <c r="E1652" s="250">
        <v>14</v>
      </c>
      <c r="F1652" s="251">
        <f>(SUM(D1652:D1667)+E1652*D1667)/1000000</f>
        <v>9.9085513888987047E-3</v>
      </c>
      <c r="G1652" s="229"/>
      <c r="H1652" s="229"/>
    </row>
    <row r="1653" spans="1:8" ht="15.6" x14ac:dyDescent="0.3">
      <c r="A1653" s="247" t="s">
        <v>120</v>
      </c>
      <c r="B1653" s="248">
        <v>2036</v>
      </c>
      <c r="C1653" s="248" t="s">
        <v>1437</v>
      </c>
      <c r="D1653" s="249">
        <v>337.52889134136251</v>
      </c>
      <c r="E1653" s="250">
        <v>15</v>
      </c>
      <c r="F1653" s="251">
        <f>(SUM(D1653:D1667)+E1653*D1667)/1000000</f>
        <v>9.897458767022884E-3</v>
      </c>
      <c r="G1653" s="229"/>
      <c r="H1653" s="229"/>
    </row>
    <row r="1654" spans="1:8" ht="15.6" x14ac:dyDescent="0.3">
      <c r="A1654" s="247" t="s">
        <v>120</v>
      </c>
      <c r="B1654" s="248">
        <v>2037</v>
      </c>
      <c r="C1654" s="248" t="s">
        <v>1438</v>
      </c>
      <c r="D1654" s="249">
        <v>335.81120308951233</v>
      </c>
      <c r="E1654" s="250">
        <v>16</v>
      </c>
      <c r="F1654" s="251">
        <f>(SUM(D1654:D1667)+E1654*D1667)/1000000</f>
        <v>9.8884427073233465E-3</v>
      </c>
      <c r="G1654" s="229"/>
      <c r="H1654" s="229"/>
    </row>
    <row r="1655" spans="1:8" ht="15.6" x14ac:dyDescent="0.3">
      <c r="A1655" s="247" t="s">
        <v>120</v>
      </c>
      <c r="B1655" s="248">
        <v>2038</v>
      </c>
      <c r="C1655" s="248" t="s">
        <v>1439</v>
      </c>
      <c r="D1655" s="249">
        <v>334.39252216152681</v>
      </c>
      <c r="E1655" s="250">
        <v>17</v>
      </c>
      <c r="F1655" s="251">
        <f>(SUM(D1655:D1667)+E1655*D1667)/1000000</f>
        <v>9.8811443358756603E-3</v>
      </c>
      <c r="G1655" s="229"/>
      <c r="H1655" s="229"/>
    </row>
    <row r="1656" spans="1:8" ht="15.6" x14ac:dyDescent="0.3">
      <c r="A1656" s="247" t="s">
        <v>120</v>
      </c>
      <c r="B1656" s="248">
        <v>2039</v>
      </c>
      <c r="C1656" s="248" t="s">
        <v>1440</v>
      </c>
      <c r="D1656" s="249">
        <v>333.2195888820392</v>
      </c>
      <c r="E1656" s="250">
        <v>18</v>
      </c>
      <c r="F1656" s="251">
        <f>(SUM(D1656:D1667)+E1656*D1667)/1000000</f>
        <v>9.8752646453559596E-3</v>
      </c>
      <c r="G1656" s="229"/>
      <c r="H1656" s="229"/>
    </row>
    <row r="1657" spans="1:8" ht="15.6" x14ac:dyDescent="0.3">
      <c r="A1657" s="247" t="s">
        <v>120</v>
      </c>
      <c r="B1657" s="248">
        <v>2040</v>
      </c>
      <c r="C1657" s="248" t="s">
        <v>1441</v>
      </c>
      <c r="D1657" s="249">
        <v>332.26688530192013</v>
      </c>
      <c r="E1657" s="250">
        <v>19</v>
      </c>
      <c r="F1657" s="251">
        <f>(SUM(D1657:D1667)+E1657*D1667)/1000000</f>
        <v>9.8705578881157462E-3</v>
      </c>
      <c r="G1657" s="229"/>
      <c r="H1657" s="229"/>
    </row>
    <row r="1658" spans="1:8" ht="15.6" x14ac:dyDescent="0.3">
      <c r="A1658" s="247" t="s">
        <v>120</v>
      </c>
      <c r="B1658" s="248">
        <v>2041</v>
      </c>
      <c r="C1658" s="248" t="s">
        <v>1442</v>
      </c>
      <c r="D1658" s="249">
        <v>331.50131339141694</v>
      </c>
      <c r="E1658" s="250">
        <v>20</v>
      </c>
      <c r="F1658" s="251">
        <f>(SUM(D1658:D1667)+E1658*D1667)/1000000</f>
        <v>9.8668038344556525E-3</v>
      </c>
      <c r="G1658" s="229"/>
      <c r="H1658" s="229"/>
    </row>
    <row r="1659" spans="1:8" ht="15.6" x14ac:dyDescent="0.3">
      <c r="A1659" s="247" t="s">
        <v>120</v>
      </c>
      <c r="B1659" s="248">
        <v>2042</v>
      </c>
      <c r="C1659" s="248" t="s">
        <v>1443</v>
      </c>
      <c r="D1659" s="249">
        <v>330.8846721650923</v>
      </c>
      <c r="E1659" s="250">
        <v>21</v>
      </c>
      <c r="F1659" s="251">
        <f>(SUM(D1659:D1667)+E1659*D1667)/1000000</f>
        <v>9.8638153527060585E-3</v>
      </c>
      <c r="G1659" s="229"/>
      <c r="H1659" s="229"/>
    </row>
    <row r="1660" spans="1:8" ht="15.6" x14ac:dyDescent="0.3">
      <c r="A1660" s="247" t="s">
        <v>120</v>
      </c>
      <c r="B1660" s="248">
        <v>2043</v>
      </c>
      <c r="C1660" s="248" t="s">
        <v>1444</v>
      </c>
      <c r="D1660" s="249">
        <v>330.35659937408428</v>
      </c>
      <c r="E1660" s="250">
        <v>22</v>
      </c>
      <c r="F1660" s="251">
        <f>(SUM(D1660:D1667)+E1660*D1667)/1000000</f>
        <v>9.861443512182792E-3</v>
      </c>
      <c r="G1660" s="229"/>
      <c r="H1660" s="229"/>
    </row>
    <row r="1661" spans="1:8" ht="15.6" x14ac:dyDescent="0.3">
      <c r="A1661" s="247" t="s">
        <v>120</v>
      </c>
      <c r="B1661" s="248">
        <v>2044</v>
      </c>
      <c r="C1661" s="248" t="s">
        <v>1445</v>
      </c>
      <c r="D1661" s="249">
        <v>329.93782276774306</v>
      </c>
      <c r="E1661" s="250">
        <v>23</v>
      </c>
      <c r="F1661" s="251">
        <f>(SUM(D1661:D1667)+E1661*D1667)/1000000</f>
        <v>9.8595997444505343E-3</v>
      </c>
      <c r="G1661" s="229"/>
      <c r="H1661" s="229"/>
    </row>
    <row r="1662" spans="1:8" ht="15.6" x14ac:dyDescent="0.3">
      <c r="A1662" s="247" t="s">
        <v>120</v>
      </c>
      <c r="B1662" s="248">
        <v>2045</v>
      </c>
      <c r="C1662" s="248" t="s">
        <v>1446</v>
      </c>
      <c r="D1662" s="249">
        <v>329.58002806227842</v>
      </c>
      <c r="E1662" s="250">
        <v>24</v>
      </c>
      <c r="F1662" s="251">
        <f>(SUM(D1662:D1667)+E1662*D1667)/1000000</f>
        <v>9.858174753324617E-3</v>
      </c>
      <c r="G1662" s="229"/>
      <c r="H1662" s="229"/>
    </row>
    <row r="1663" spans="1:8" ht="15.6" x14ac:dyDescent="0.3">
      <c r="A1663" s="247" t="s">
        <v>120</v>
      </c>
      <c r="B1663" s="248">
        <v>2046</v>
      </c>
      <c r="C1663" s="248" t="s">
        <v>1447</v>
      </c>
      <c r="D1663" s="249">
        <v>329.27976266569863</v>
      </c>
      <c r="E1663" s="250">
        <v>25</v>
      </c>
      <c r="F1663" s="251">
        <f>(SUM(D1663:D1667)+E1663*D1667)/1000000</f>
        <v>9.857107556904162E-3</v>
      </c>
      <c r="G1663" s="229"/>
      <c r="H1663" s="229"/>
    </row>
    <row r="1664" spans="1:8" ht="15.6" x14ac:dyDescent="0.3">
      <c r="A1664" s="247" t="s">
        <v>120</v>
      </c>
      <c r="B1664" s="248">
        <v>2047</v>
      </c>
      <c r="C1664" s="248" t="s">
        <v>1448</v>
      </c>
      <c r="D1664" s="249">
        <v>329.03670842323311</v>
      </c>
      <c r="E1664" s="250">
        <v>26</v>
      </c>
      <c r="F1664" s="251">
        <f>(SUM(D1664:D1667)+E1664*D1667)/1000000</f>
        <v>9.8563406258802885E-3</v>
      </c>
      <c r="G1664" s="229"/>
      <c r="H1664" s="229"/>
    </row>
    <row r="1665" spans="1:8" ht="15.6" x14ac:dyDescent="0.3">
      <c r="A1665" s="247" t="s">
        <v>120</v>
      </c>
      <c r="B1665" s="248">
        <v>2048</v>
      </c>
      <c r="C1665" s="248" t="s">
        <v>1449</v>
      </c>
      <c r="D1665" s="249">
        <v>328.81240966774516</v>
      </c>
      <c r="E1665" s="250">
        <v>27</v>
      </c>
      <c r="F1665" s="251">
        <f>(SUM(D1665:D1667)+E1665*D1667)/1000000</f>
        <v>9.8558167490988818E-3</v>
      </c>
      <c r="G1665" s="229"/>
      <c r="H1665" s="229"/>
    </row>
    <row r="1666" spans="1:8" ht="15.6" x14ac:dyDescent="0.3">
      <c r="A1666" s="247" t="s">
        <v>120</v>
      </c>
      <c r="B1666" s="248">
        <v>2049</v>
      </c>
      <c r="C1666" s="248" t="s">
        <v>1450</v>
      </c>
      <c r="D1666" s="249">
        <v>328.64505346002517</v>
      </c>
      <c r="E1666" s="250">
        <v>28</v>
      </c>
      <c r="F1666" s="251">
        <f>(SUM(D1666:D1667)+E1666*D1667)/1000000</f>
        <v>9.8555171710729625E-3</v>
      </c>
      <c r="G1666" s="229"/>
      <c r="H1666" s="229"/>
    </row>
    <row r="1667" spans="1:8" ht="15.6" x14ac:dyDescent="0.3">
      <c r="A1667" s="247" t="s">
        <v>120</v>
      </c>
      <c r="B1667" s="248">
        <v>2050</v>
      </c>
      <c r="C1667" s="248" t="s">
        <v>1451</v>
      </c>
      <c r="D1667" s="249">
        <v>328.51283164182541</v>
      </c>
      <c r="E1667" s="250">
        <v>29</v>
      </c>
      <c r="F1667" s="251">
        <f>(SUM(D1667:D1667)+E1667*D1667)/1000000</f>
        <v>9.8553849492547616E-3</v>
      </c>
      <c r="G1667" s="229"/>
      <c r="H1667" s="229"/>
    </row>
    <row r="1668" spans="1:8" ht="15.6" x14ac:dyDescent="0.3">
      <c r="A1668" s="247" t="s">
        <v>2176</v>
      </c>
      <c r="B1668" s="248">
        <v>2017</v>
      </c>
      <c r="C1668" s="248" t="s">
        <v>2900</v>
      </c>
      <c r="D1668" s="249">
        <v>466.68686040236537</v>
      </c>
      <c r="E1668" s="252">
        <v>0</v>
      </c>
      <c r="F1668" s="251">
        <f>(SUM(D1668:D1697))/1000000</f>
        <v>1.088409223146377E-2</v>
      </c>
      <c r="G1668" s="229"/>
      <c r="H1668" s="229"/>
    </row>
    <row r="1669" spans="1:8" ht="15.6" x14ac:dyDescent="0.3">
      <c r="A1669" s="247" t="s">
        <v>2176</v>
      </c>
      <c r="B1669" s="248">
        <v>2018</v>
      </c>
      <c r="C1669" s="248" t="s">
        <v>2901</v>
      </c>
      <c r="D1669" s="249">
        <v>455.25468446718014</v>
      </c>
      <c r="E1669" s="250">
        <v>0</v>
      </c>
      <c r="F1669" s="251">
        <f>(SUM(D1669:D1698))/1000000</f>
        <v>1.0739766559161186E-2</v>
      </c>
      <c r="G1669" s="229"/>
      <c r="H1669" s="229"/>
    </row>
    <row r="1670" spans="1:8" ht="15.6" x14ac:dyDescent="0.3">
      <c r="A1670" s="247" t="s">
        <v>2176</v>
      </c>
      <c r="B1670" s="248">
        <v>2019</v>
      </c>
      <c r="C1670" s="248" t="s">
        <v>2902</v>
      </c>
      <c r="D1670" s="249">
        <v>443.42194004403848</v>
      </c>
      <c r="E1670" s="250">
        <v>0</v>
      </c>
      <c r="F1670" s="251">
        <f>(SUM(D1670:D1699))/1000000</f>
        <v>1.0606661525409749E-2</v>
      </c>
      <c r="G1670" s="229"/>
      <c r="H1670" s="229"/>
    </row>
    <row r="1671" spans="1:8" ht="15.6" x14ac:dyDescent="0.3">
      <c r="A1671" s="247" t="s">
        <v>2176</v>
      </c>
      <c r="B1671" s="248">
        <v>2020</v>
      </c>
      <c r="C1671" s="248" t="s">
        <v>2903</v>
      </c>
      <c r="D1671" s="249">
        <v>431.32867358854895</v>
      </c>
      <c r="E1671" s="250">
        <v>0</v>
      </c>
      <c r="F1671" s="251">
        <f>(SUM(D1671:D1700))/1000000</f>
        <v>1.0485238516559614E-2</v>
      </c>
      <c r="G1671" s="229"/>
      <c r="H1671" s="229"/>
    </row>
    <row r="1672" spans="1:8" ht="15.6" x14ac:dyDescent="0.3">
      <c r="A1672" s="247" t="s">
        <v>2176</v>
      </c>
      <c r="B1672" s="248">
        <v>2021</v>
      </c>
      <c r="C1672" s="248" t="s">
        <v>2904</v>
      </c>
      <c r="D1672" s="249">
        <v>420.02198318072891</v>
      </c>
      <c r="E1672" s="250">
        <v>0</v>
      </c>
      <c r="F1672" s="251">
        <f>(SUM(D1672:D1701))/1000000</f>
        <v>1.0375789581504266E-2</v>
      </c>
      <c r="G1672" s="229"/>
      <c r="H1672" s="229"/>
    </row>
    <row r="1673" spans="1:8" ht="15.6" x14ac:dyDescent="0.3">
      <c r="A1673" s="247" t="s">
        <v>2176</v>
      </c>
      <c r="B1673" s="248">
        <v>2022</v>
      </c>
      <c r="C1673" s="248" t="s">
        <v>2905</v>
      </c>
      <c r="D1673" s="249">
        <v>409.58189267260076</v>
      </c>
      <c r="E1673" s="250">
        <v>1</v>
      </c>
      <c r="F1673" s="251">
        <f>(SUM(D1673:D1701)+E1673*D1701)/1000000</f>
        <v>1.0277647336856738E-2</v>
      </c>
      <c r="G1673" s="229"/>
      <c r="H1673" s="229"/>
    </row>
    <row r="1674" spans="1:8" ht="15.6" x14ac:dyDescent="0.3">
      <c r="A1674" s="247" t="s">
        <v>2176</v>
      </c>
      <c r="B1674" s="248">
        <v>2023</v>
      </c>
      <c r="C1674" s="248" t="s">
        <v>2906</v>
      </c>
      <c r="D1674" s="249">
        <v>399.83770349948179</v>
      </c>
      <c r="E1674" s="250">
        <v>2</v>
      </c>
      <c r="F1674" s="251">
        <f>(SUM(D1674:D1701)+E1674*D1701)/1000000</f>
        <v>1.0189945182717342E-2</v>
      </c>
      <c r="G1674" s="229"/>
      <c r="H1674" s="229"/>
    </row>
    <row r="1675" spans="1:8" ht="15.6" x14ac:dyDescent="0.3">
      <c r="A1675" s="247" t="s">
        <v>2176</v>
      </c>
      <c r="B1675" s="248">
        <v>2024</v>
      </c>
      <c r="C1675" s="248" t="s">
        <v>2907</v>
      </c>
      <c r="D1675" s="249">
        <v>390.8188500310813</v>
      </c>
      <c r="E1675" s="250">
        <v>3</v>
      </c>
      <c r="F1675" s="251">
        <f>(SUM(D1675:D1701)+E1675*D1701)/1000000</f>
        <v>1.0111987217751063E-2</v>
      </c>
      <c r="G1675" s="229"/>
      <c r="H1675" s="229"/>
    </row>
    <row r="1676" spans="1:8" ht="15.6" x14ac:dyDescent="0.3">
      <c r="A1676" s="247" t="s">
        <v>2176</v>
      </c>
      <c r="B1676" s="248">
        <v>2025</v>
      </c>
      <c r="C1676" s="248" t="s">
        <v>2908</v>
      </c>
      <c r="D1676" s="249">
        <v>382.48160377155097</v>
      </c>
      <c r="E1676" s="250">
        <v>4</v>
      </c>
      <c r="F1676" s="251">
        <f>(SUM(D1676:D1701)+E1676*D1701)/1000000</f>
        <v>1.0043048106253184E-2</v>
      </c>
      <c r="G1676" s="229"/>
      <c r="H1676" s="229"/>
    </row>
    <row r="1677" spans="1:8" ht="15.6" x14ac:dyDescent="0.3">
      <c r="A1677" s="247" t="s">
        <v>2176</v>
      </c>
      <c r="B1677" s="248">
        <v>2026</v>
      </c>
      <c r="C1677" s="248" t="s">
        <v>2909</v>
      </c>
      <c r="D1677" s="249">
        <v>374.50024747647296</v>
      </c>
      <c r="E1677" s="250">
        <v>5</v>
      </c>
      <c r="F1677" s="251">
        <f>(SUM(D1677:D1701)+E1677*D1701)/1000000</f>
        <v>9.9824462410148373E-3</v>
      </c>
      <c r="G1677" s="229"/>
      <c r="H1677" s="229"/>
    </row>
    <row r="1678" spans="1:8" ht="15.6" x14ac:dyDescent="0.3">
      <c r="A1678" s="247" t="s">
        <v>2176</v>
      </c>
      <c r="B1678" s="248">
        <v>2027</v>
      </c>
      <c r="C1678" s="248" t="s">
        <v>2910</v>
      </c>
      <c r="D1678" s="249">
        <v>367.22858887305654</v>
      </c>
      <c r="E1678" s="250">
        <v>6</v>
      </c>
      <c r="F1678" s="251">
        <f>(SUM(D1678:D1701)+E1678*D1701)/1000000</f>
        <v>9.9298257320715663E-3</v>
      </c>
      <c r="G1678" s="229"/>
      <c r="H1678" s="229"/>
    </row>
    <row r="1679" spans="1:8" ht="15.6" x14ac:dyDescent="0.3">
      <c r="A1679" s="247" t="s">
        <v>2176</v>
      </c>
      <c r="B1679" s="248">
        <v>2028</v>
      </c>
      <c r="C1679" s="248" t="s">
        <v>2911</v>
      </c>
      <c r="D1679" s="249">
        <v>360.77936030216244</v>
      </c>
      <c r="E1679" s="250">
        <v>7</v>
      </c>
      <c r="F1679" s="251">
        <f>(SUM(D1679:D1701)+E1679*D1701)/1000000</f>
        <v>9.8844768817317116E-3</v>
      </c>
      <c r="G1679" s="229"/>
      <c r="H1679" s="229"/>
    </row>
    <row r="1680" spans="1:8" ht="15.6" x14ac:dyDescent="0.3">
      <c r="A1680" s="247" t="s">
        <v>2176</v>
      </c>
      <c r="B1680" s="248">
        <v>2029</v>
      </c>
      <c r="C1680" s="248" t="s">
        <v>2912</v>
      </c>
      <c r="D1680" s="249">
        <v>355.03646224557974</v>
      </c>
      <c r="E1680" s="250">
        <v>8</v>
      </c>
      <c r="F1680" s="251">
        <f>(SUM(D1680:D1701)+E1680*D1701)/1000000</f>
        <v>9.8455772599627522E-3</v>
      </c>
      <c r="G1680" s="229"/>
      <c r="H1680" s="229"/>
    </row>
    <row r="1681" spans="1:8" ht="15.6" x14ac:dyDescent="0.3">
      <c r="A1681" s="247" t="s">
        <v>2176</v>
      </c>
      <c r="B1681" s="248">
        <v>2030</v>
      </c>
      <c r="C1681" s="248" t="s">
        <v>2913</v>
      </c>
      <c r="D1681" s="249">
        <v>350.03780808719472</v>
      </c>
      <c r="E1681" s="250">
        <v>9</v>
      </c>
      <c r="F1681" s="251">
        <f>(SUM(D1681:D1701)+E1681*D1701)/1000000</f>
        <v>9.8124205362503745E-3</v>
      </c>
      <c r="G1681" s="229"/>
      <c r="H1681" s="229"/>
    </row>
    <row r="1682" spans="1:8" ht="15.6" x14ac:dyDescent="0.3">
      <c r="A1682" s="247" t="s">
        <v>2176</v>
      </c>
      <c r="B1682" s="248">
        <v>2031</v>
      </c>
      <c r="C1682" s="248" t="s">
        <v>2914</v>
      </c>
      <c r="D1682" s="249">
        <v>345.62574415364929</v>
      </c>
      <c r="E1682" s="250">
        <v>10</v>
      </c>
      <c r="F1682" s="251">
        <f>(SUM(D1682:D1701)+E1682*D1701)/1000000</f>
        <v>9.7842624666963814E-3</v>
      </c>
      <c r="G1682" s="229"/>
      <c r="H1682" s="229"/>
    </row>
    <row r="1683" spans="1:8" ht="15.6" x14ac:dyDescent="0.3">
      <c r="A1683" s="247" t="s">
        <v>2176</v>
      </c>
      <c r="B1683" s="248">
        <v>2032</v>
      </c>
      <c r="C1683" s="248" t="s">
        <v>2915</v>
      </c>
      <c r="D1683" s="249">
        <v>341.79396137367013</v>
      </c>
      <c r="E1683" s="250">
        <v>11</v>
      </c>
      <c r="F1683" s="251">
        <f>(SUM(D1683:D1701)+E1683*D1701)/1000000</f>
        <v>9.7605164610759347E-3</v>
      </c>
      <c r="G1683" s="229"/>
      <c r="H1683" s="229"/>
    </row>
    <row r="1684" spans="1:8" ht="15.6" x14ac:dyDescent="0.3">
      <c r="A1684" s="247" t="s">
        <v>2176</v>
      </c>
      <c r="B1684" s="248">
        <v>2033</v>
      </c>
      <c r="C1684" s="248" t="s">
        <v>2916</v>
      </c>
      <c r="D1684" s="249">
        <v>338.47162596266367</v>
      </c>
      <c r="E1684" s="250">
        <v>12</v>
      </c>
      <c r="F1684" s="251">
        <f>(SUM(D1684:D1701)+E1684*D1701)/1000000</f>
        <v>9.7406022382354671E-3</v>
      </c>
      <c r="G1684" s="229"/>
      <c r="H1684" s="229"/>
    </row>
    <row r="1685" spans="1:8" ht="15.6" x14ac:dyDescent="0.3">
      <c r="A1685" s="247" t="s">
        <v>2176</v>
      </c>
      <c r="B1685" s="248">
        <v>2034</v>
      </c>
      <c r="C1685" s="248" t="s">
        <v>2917</v>
      </c>
      <c r="D1685" s="249">
        <v>335.60182769430838</v>
      </c>
      <c r="E1685" s="250">
        <v>13</v>
      </c>
      <c r="F1685" s="251">
        <f>(SUM(D1685:D1701)+E1685*D1701)/1000000</f>
        <v>9.7240103508060057E-3</v>
      </c>
      <c r="G1685" s="229"/>
      <c r="H1685" s="229"/>
    </row>
    <row r="1686" spans="1:8" ht="15.6" x14ac:dyDescent="0.3">
      <c r="A1686" s="247" t="s">
        <v>2176</v>
      </c>
      <c r="B1686" s="248">
        <v>2035</v>
      </c>
      <c r="C1686" s="248" t="s">
        <v>2918</v>
      </c>
      <c r="D1686" s="249">
        <v>333.17780409574419</v>
      </c>
      <c r="E1686" s="250">
        <v>14</v>
      </c>
      <c r="F1686" s="251">
        <f>(SUM(D1686:D1701)+E1686*D1701)/1000000</f>
        <v>9.7102882616449011E-3</v>
      </c>
      <c r="G1686" s="229"/>
      <c r="H1686" s="229"/>
    </row>
    <row r="1687" spans="1:8" ht="15.6" x14ac:dyDescent="0.3">
      <c r="A1687" s="247" t="s">
        <v>2176</v>
      </c>
      <c r="B1687" s="248">
        <v>2036</v>
      </c>
      <c r="C1687" s="248" t="s">
        <v>2919</v>
      </c>
      <c r="D1687" s="249">
        <v>331.09817166517405</v>
      </c>
      <c r="E1687" s="250">
        <v>15</v>
      </c>
      <c r="F1687" s="251">
        <f>(SUM(D1687:D1701)+E1687*D1701)/1000000</f>
        <v>9.6989901960823598E-3</v>
      </c>
      <c r="G1687" s="229"/>
      <c r="H1687" s="229"/>
    </row>
    <row r="1688" spans="1:8" ht="15.6" x14ac:dyDescent="0.3">
      <c r="A1688" s="247" t="s">
        <v>2176</v>
      </c>
      <c r="B1688" s="248">
        <v>2037</v>
      </c>
      <c r="C1688" s="248" t="s">
        <v>2920</v>
      </c>
      <c r="D1688" s="249">
        <v>329.35629619767695</v>
      </c>
      <c r="E1688" s="250">
        <v>16</v>
      </c>
      <c r="F1688" s="251">
        <f>(SUM(D1688:D1701)+E1688*D1701)/1000000</f>
        <v>9.6897717629503884E-3</v>
      </c>
      <c r="G1688" s="229"/>
      <c r="H1688" s="229"/>
    </row>
    <row r="1689" spans="1:8" ht="15.6" x14ac:dyDescent="0.3">
      <c r="A1689" s="247" t="s">
        <v>2176</v>
      </c>
      <c r="B1689" s="248">
        <v>2038</v>
      </c>
      <c r="C1689" s="248" t="s">
        <v>2921</v>
      </c>
      <c r="D1689" s="249">
        <v>327.90699210430904</v>
      </c>
      <c r="E1689" s="250">
        <v>17</v>
      </c>
      <c r="F1689" s="251">
        <f>(SUM(D1689:D1701)+E1689*D1701)/1000000</f>
        <v>9.6822952052859138E-3</v>
      </c>
      <c r="G1689" s="229"/>
      <c r="H1689" s="229"/>
    </row>
    <row r="1690" spans="1:8" ht="15.6" x14ac:dyDescent="0.3">
      <c r="A1690" s="247" t="s">
        <v>2176</v>
      </c>
      <c r="B1690" s="248">
        <v>2039</v>
      </c>
      <c r="C1690" s="248" t="s">
        <v>2922</v>
      </c>
      <c r="D1690" s="249">
        <v>326.69748480471299</v>
      </c>
      <c r="E1690" s="250">
        <v>18</v>
      </c>
      <c r="F1690" s="251">
        <f>(SUM(D1690:D1701)+E1690*D1701)/1000000</f>
        <v>9.6762679517148065E-3</v>
      </c>
      <c r="G1690" s="229"/>
      <c r="H1690" s="229"/>
    </row>
    <row r="1691" spans="1:8" ht="15.6" x14ac:dyDescent="0.3">
      <c r="A1691" s="247" t="s">
        <v>2176</v>
      </c>
      <c r="B1691" s="248">
        <v>2040</v>
      </c>
      <c r="C1691" s="248" t="s">
        <v>2923</v>
      </c>
      <c r="D1691" s="249">
        <v>325.70569139575849</v>
      </c>
      <c r="E1691" s="250">
        <v>19</v>
      </c>
      <c r="F1691" s="251">
        <f>(SUM(D1691:D1701)+E1691*D1701)/1000000</f>
        <v>9.6714502054432959E-3</v>
      </c>
      <c r="G1691" s="229"/>
      <c r="H1691" s="229"/>
    </row>
    <row r="1692" spans="1:8" ht="15.6" x14ac:dyDescent="0.3">
      <c r="A1692" s="247" t="s">
        <v>2176</v>
      </c>
      <c r="B1692" s="248">
        <v>2041</v>
      </c>
      <c r="C1692" s="248" t="s">
        <v>2924</v>
      </c>
      <c r="D1692" s="249">
        <v>324.90348571667596</v>
      </c>
      <c r="E1692" s="250">
        <v>20</v>
      </c>
      <c r="F1692" s="251">
        <f>(SUM(D1692:D1701)+E1692*D1701)/1000000</f>
        <v>9.667624252580739E-3</v>
      </c>
      <c r="G1692" s="229"/>
      <c r="H1692" s="229"/>
    </row>
    <row r="1693" spans="1:8" ht="15.6" x14ac:dyDescent="0.3">
      <c r="A1693" s="247" t="s">
        <v>2176</v>
      </c>
      <c r="B1693" s="248">
        <v>2042</v>
      </c>
      <c r="C1693" s="248" t="s">
        <v>2925</v>
      </c>
      <c r="D1693" s="249">
        <v>324.2564784523085</v>
      </c>
      <c r="E1693" s="250">
        <v>21</v>
      </c>
      <c r="F1693" s="251">
        <f>(SUM(D1693:D1701)+E1693*D1701)/1000000</f>
        <v>9.6646005053972663E-3</v>
      </c>
      <c r="G1693" s="229"/>
      <c r="H1693" s="229"/>
    </row>
    <row r="1694" spans="1:8" ht="15.6" x14ac:dyDescent="0.3">
      <c r="A1694" s="247" t="s">
        <v>2176</v>
      </c>
      <c r="B1694" s="248">
        <v>2043</v>
      </c>
      <c r="C1694" s="248" t="s">
        <v>2926</v>
      </c>
      <c r="D1694" s="249">
        <v>323.70712474930764</v>
      </c>
      <c r="E1694" s="250">
        <v>22</v>
      </c>
      <c r="F1694" s="251">
        <f>(SUM(D1694:D1701)+E1694*D1701)/1000000</f>
        <v>9.6622237654781611E-3</v>
      </c>
      <c r="G1694" s="229"/>
      <c r="H1694" s="229"/>
    </row>
    <row r="1695" spans="1:8" ht="15.6" x14ac:dyDescent="0.3">
      <c r="A1695" s="247" t="s">
        <v>2176</v>
      </c>
      <c r="B1695" s="248">
        <v>2044</v>
      </c>
      <c r="C1695" s="248" t="s">
        <v>2927</v>
      </c>
      <c r="D1695" s="249">
        <v>323.27111251897082</v>
      </c>
      <c r="E1695" s="250">
        <v>23</v>
      </c>
      <c r="F1695" s="251">
        <f>(SUM(D1695:D1701)+E1695*D1701)/1000000</f>
        <v>9.660396379262054E-3</v>
      </c>
      <c r="G1695" s="229"/>
      <c r="H1695" s="229"/>
    </row>
    <row r="1696" spans="1:8" ht="15.6" x14ac:dyDescent="0.3">
      <c r="A1696" s="247" t="s">
        <v>2176</v>
      </c>
      <c r="B1696" s="248">
        <v>2045</v>
      </c>
      <c r="C1696" s="248" t="s">
        <v>2928</v>
      </c>
      <c r="D1696" s="249">
        <v>322.9040417394715</v>
      </c>
      <c r="E1696" s="250">
        <v>24</v>
      </c>
      <c r="F1696" s="251">
        <f>(SUM(D1696:D1701)+E1696*D1701)/1000000</f>
        <v>9.6590050052762864E-3</v>
      </c>
      <c r="G1696" s="229"/>
      <c r="H1696" s="229"/>
    </row>
    <row r="1697" spans="1:8" ht="15.6" x14ac:dyDescent="0.3">
      <c r="A1697" s="247" t="s">
        <v>2176</v>
      </c>
      <c r="B1697" s="248">
        <v>2046</v>
      </c>
      <c r="C1697" s="248" t="s">
        <v>2929</v>
      </c>
      <c r="D1697" s="249">
        <v>322.59773019732398</v>
      </c>
      <c r="E1697" s="250">
        <v>25</v>
      </c>
      <c r="F1697" s="251">
        <f>(SUM(D1697:D1701)+E1697*D1701)/1000000</f>
        <v>9.6579807020700167E-3</v>
      </c>
      <c r="G1697" s="229"/>
      <c r="H1697" s="229"/>
    </row>
    <row r="1698" spans="1:8" ht="15.6" x14ac:dyDescent="0.3">
      <c r="A1698" s="247" t="s">
        <v>2176</v>
      </c>
      <c r="B1698" s="248">
        <v>2047</v>
      </c>
      <c r="C1698" s="248" t="s">
        <v>2930</v>
      </c>
      <c r="D1698" s="249">
        <v>322.3611880997837</v>
      </c>
      <c r="E1698" s="250">
        <v>26</v>
      </c>
      <c r="F1698" s="251">
        <f>(SUM(D1698:D1701)+E1698*D1701)/1000000</f>
        <v>9.6572627104058954E-3</v>
      </c>
      <c r="G1698" s="229"/>
      <c r="H1698" s="229"/>
    </row>
    <row r="1699" spans="1:8" ht="15.6" x14ac:dyDescent="0.3">
      <c r="A1699" s="247" t="s">
        <v>2176</v>
      </c>
      <c r="B1699" s="248">
        <v>2048</v>
      </c>
      <c r="C1699" s="248" t="s">
        <v>2931</v>
      </c>
      <c r="D1699" s="249">
        <v>322.14965071574244</v>
      </c>
      <c r="E1699" s="250">
        <v>27</v>
      </c>
      <c r="F1699" s="251">
        <f>(SUM(D1699:D1701)+E1699*D1701)/1000000</f>
        <v>9.6567812608393134E-3</v>
      </c>
      <c r="G1699" s="229"/>
      <c r="H1699" s="229"/>
    </row>
    <row r="1700" spans="1:8" ht="15.6" x14ac:dyDescent="0.3">
      <c r="A1700" s="247" t="s">
        <v>2176</v>
      </c>
      <c r="B1700" s="248">
        <v>2049</v>
      </c>
      <c r="C1700" s="248" t="s">
        <v>2932</v>
      </c>
      <c r="D1700" s="249">
        <v>321.99893119390242</v>
      </c>
      <c r="E1700" s="250">
        <v>28</v>
      </c>
      <c r="F1700" s="251">
        <f>(SUM(D1700:D1701)+E1700*D1701)/1000000</f>
        <v>9.6565113486567732E-3</v>
      </c>
      <c r="G1700" s="229"/>
      <c r="H1700" s="229"/>
    </row>
    <row r="1701" spans="1:8" ht="15.6" x14ac:dyDescent="0.3">
      <c r="A1701" s="247" t="s">
        <v>2176</v>
      </c>
      <c r="B1701" s="248">
        <v>2050</v>
      </c>
      <c r="C1701" s="248" t="s">
        <v>2933</v>
      </c>
      <c r="D1701" s="249">
        <v>321.8797385332025</v>
      </c>
      <c r="E1701" s="250">
        <v>29</v>
      </c>
      <c r="F1701" s="251">
        <f>(SUM(D1701:D1701)+E1701*D1701)/1000000</f>
        <v>9.6563921559960752E-3</v>
      </c>
      <c r="G1701" s="229"/>
      <c r="H1701" s="229"/>
    </row>
    <row r="1702" spans="1:8" ht="15.6" x14ac:dyDescent="0.3">
      <c r="A1702" s="247" t="s">
        <v>121</v>
      </c>
      <c r="B1702" s="248">
        <v>2017</v>
      </c>
      <c r="C1702" s="248" t="s">
        <v>1452</v>
      </c>
      <c r="D1702" s="249">
        <v>477.79562860704834</v>
      </c>
      <c r="E1702" s="252">
        <v>0</v>
      </c>
      <c r="F1702" s="251">
        <f>(SUM(D1702:D1731))/1000000</f>
        <v>1.1388071659106687E-2</v>
      </c>
      <c r="G1702" s="229"/>
      <c r="H1702" s="229"/>
    </row>
    <row r="1703" spans="1:8" ht="15.6" x14ac:dyDescent="0.3">
      <c r="A1703" s="247" t="s">
        <v>121</v>
      </c>
      <c r="B1703" s="248">
        <v>2018</v>
      </c>
      <c r="C1703" s="248" t="s">
        <v>1453</v>
      </c>
      <c r="D1703" s="249">
        <v>466.95846761932239</v>
      </c>
      <c r="E1703" s="250">
        <v>0</v>
      </c>
      <c r="F1703" s="251">
        <f>(SUM(D1703:D1732))/1000000</f>
        <v>1.1253947451724483E-2</v>
      </c>
      <c r="G1703" s="229"/>
      <c r="H1703" s="229"/>
    </row>
    <row r="1704" spans="1:8" ht="15.6" x14ac:dyDescent="0.3">
      <c r="A1704" s="247" t="s">
        <v>121</v>
      </c>
      <c r="B1704" s="248">
        <v>2019</v>
      </c>
      <c r="C1704" s="248" t="s">
        <v>1454</v>
      </c>
      <c r="D1704" s="249">
        <v>455.6386047355125</v>
      </c>
      <c r="E1704" s="250">
        <v>0</v>
      </c>
      <c r="F1704" s="251">
        <f>(SUM(D1704:D1733))/1000000</f>
        <v>1.1130523298762095E-2</v>
      </c>
      <c r="G1704" s="229"/>
      <c r="H1704" s="229"/>
    </row>
    <row r="1705" spans="1:8" ht="15.6" x14ac:dyDescent="0.3">
      <c r="A1705" s="247" t="s">
        <v>121</v>
      </c>
      <c r="B1705" s="248">
        <v>2020</v>
      </c>
      <c r="C1705" s="248" t="s">
        <v>1455</v>
      </c>
      <c r="D1705" s="249">
        <v>444.02475645289331</v>
      </c>
      <c r="E1705" s="250">
        <v>0</v>
      </c>
      <c r="F1705" s="251">
        <f>(SUM(D1705:D1734))/1000000</f>
        <v>1.1018328299105788E-2</v>
      </c>
      <c r="G1705" s="229"/>
      <c r="H1705" s="229"/>
    </row>
    <row r="1706" spans="1:8" ht="15.6" x14ac:dyDescent="0.3">
      <c r="A1706" s="247" t="s">
        <v>121</v>
      </c>
      <c r="B1706" s="248">
        <v>2021</v>
      </c>
      <c r="C1706" s="248" t="s">
        <v>1456</v>
      </c>
      <c r="D1706" s="249">
        <v>433.16565593708589</v>
      </c>
      <c r="E1706" s="250">
        <v>0</v>
      </c>
      <c r="F1706" s="251">
        <f>(SUM(D1706:D1735))/1000000</f>
        <v>1.0917675687902908E-2</v>
      </c>
      <c r="G1706" s="229"/>
      <c r="H1706" s="229"/>
    </row>
    <row r="1707" spans="1:8" ht="15.6" x14ac:dyDescent="0.3">
      <c r="A1707" s="247" t="s">
        <v>121</v>
      </c>
      <c r="B1707" s="248">
        <v>2022</v>
      </c>
      <c r="C1707" s="248" t="s">
        <v>1457</v>
      </c>
      <c r="D1707" s="249">
        <v>423.12927790110905</v>
      </c>
      <c r="E1707" s="250">
        <v>1</v>
      </c>
      <c r="F1707" s="251">
        <f>(SUM(D1707:D1735)+E1707*D1735)/1000000</f>
        <v>1.0827882177215834E-2</v>
      </c>
      <c r="G1707" s="229"/>
      <c r="H1707" s="229"/>
    </row>
    <row r="1708" spans="1:8" ht="15.6" x14ac:dyDescent="0.3">
      <c r="A1708" s="247" t="s">
        <v>121</v>
      </c>
      <c r="B1708" s="248">
        <v>2023</v>
      </c>
      <c r="C1708" s="248" t="s">
        <v>1458</v>
      </c>
      <c r="D1708" s="249">
        <v>413.72547872763613</v>
      </c>
      <c r="E1708" s="250">
        <v>2</v>
      </c>
      <c r="F1708" s="251">
        <f>(SUM(D1708:D1735)+E1708*D1735)/1000000</f>
        <v>1.0748125044564738E-2</v>
      </c>
      <c r="G1708" s="229"/>
      <c r="H1708" s="229"/>
    </row>
    <row r="1709" spans="1:8" ht="15.6" x14ac:dyDescent="0.3">
      <c r="A1709" s="247" t="s">
        <v>121</v>
      </c>
      <c r="B1709" s="248">
        <v>2024</v>
      </c>
      <c r="C1709" s="248" t="s">
        <v>1459</v>
      </c>
      <c r="D1709" s="249">
        <v>404.98114763488883</v>
      </c>
      <c r="E1709" s="250">
        <v>3</v>
      </c>
      <c r="F1709" s="251">
        <f>(SUM(D1709:D1735)+E1709*D1735)/1000000</f>
        <v>1.0677771711087112E-2</v>
      </c>
      <c r="G1709" s="229"/>
      <c r="H1709" s="229"/>
    </row>
    <row r="1710" spans="1:8" ht="15.6" x14ac:dyDescent="0.3">
      <c r="A1710" s="247" t="s">
        <v>121</v>
      </c>
      <c r="B1710" s="248">
        <v>2025</v>
      </c>
      <c r="C1710" s="248" t="s">
        <v>1460</v>
      </c>
      <c r="D1710" s="249">
        <v>396.84162350903387</v>
      </c>
      <c r="E1710" s="250">
        <v>4</v>
      </c>
      <c r="F1710" s="251">
        <f>(SUM(D1710:D1735)+E1710*D1735)/1000000</f>
        <v>1.0616162708702238E-2</v>
      </c>
      <c r="G1710" s="229"/>
      <c r="H1710" s="229"/>
    </row>
    <row r="1711" spans="1:8" ht="15.6" x14ac:dyDescent="0.3">
      <c r="A1711" s="247" t="s">
        <v>121</v>
      </c>
      <c r="B1711" s="248">
        <v>2026</v>
      </c>
      <c r="C1711" s="248" t="s">
        <v>1461</v>
      </c>
      <c r="D1711" s="249">
        <v>389.08034644815734</v>
      </c>
      <c r="E1711" s="250">
        <v>5</v>
      </c>
      <c r="F1711" s="251">
        <f>(SUM(D1711:D1735)+E1711*D1735)/1000000</f>
        <v>1.0562693230443216E-2</v>
      </c>
      <c r="G1711" s="229"/>
      <c r="H1711" s="229"/>
    </row>
    <row r="1712" spans="1:8" ht="15.6" x14ac:dyDescent="0.3">
      <c r="A1712" s="247" t="s">
        <v>121</v>
      </c>
      <c r="B1712" s="248">
        <v>2027</v>
      </c>
      <c r="C1712" s="248" t="s">
        <v>1462</v>
      </c>
      <c r="D1712" s="249">
        <v>382.11660391416729</v>
      </c>
      <c r="E1712" s="250">
        <v>6</v>
      </c>
      <c r="F1712" s="251">
        <f>(SUM(D1712:D1735)+E1712*D1735)/1000000</f>
        <v>1.0516985029245068E-2</v>
      </c>
      <c r="G1712" s="229"/>
      <c r="H1712" s="229"/>
    </row>
    <row r="1713" spans="1:8" ht="15.6" x14ac:dyDescent="0.3">
      <c r="A1713" s="247" t="s">
        <v>121</v>
      </c>
      <c r="B1713" s="248">
        <v>2028</v>
      </c>
      <c r="C1713" s="248" t="s">
        <v>1463</v>
      </c>
      <c r="D1713" s="249">
        <v>376.05230941307468</v>
      </c>
      <c r="E1713" s="250">
        <v>7</v>
      </c>
      <c r="F1713" s="251">
        <f>(SUM(D1713:D1735)+E1713*D1735)/1000000</f>
        <v>1.0478240570580914E-2</v>
      </c>
      <c r="G1713" s="229"/>
      <c r="H1713" s="229"/>
    </row>
    <row r="1714" spans="1:8" ht="15.6" x14ac:dyDescent="0.3">
      <c r="A1714" s="247" t="s">
        <v>121</v>
      </c>
      <c r="B1714" s="248">
        <v>2029</v>
      </c>
      <c r="C1714" s="248" t="s">
        <v>1464</v>
      </c>
      <c r="D1714" s="249">
        <v>370.72885053345891</v>
      </c>
      <c r="E1714" s="250">
        <v>8</v>
      </c>
      <c r="F1714" s="251">
        <f>(SUM(D1714:D1735)+E1714*D1735)/1000000</f>
        <v>1.0445560406417852E-2</v>
      </c>
      <c r="G1714" s="229"/>
      <c r="H1714" s="229"/>
    </row>
    <row r="1715" spans="1:8" ht="15.6" x14ac:dyDescent="0.3">
      <c r="A1715" s="247" t="s">
        <v>121</v>
      </c>
      <c r="B1715" s="248">
        <v>2030</v>
      </c>
      <c r="C1715" s="248" t="s">
        <v>1465</v>
      </c>
      <c r="D1715" s="249">
        <v>366.17425301921088</v>
      </c>
      <c r="E1715" s="250">
        <v>9</v>
      </c>
      <c r="F1715" s="251">
        <f>(SUM(D1715:D1735)+E1715*D1735)/1000000</f>
        <v>1.0418203701134405E-2</v>
      </c>
      <c r="G1715" s="229"/>
      <c r="H1715" s="229"/>
    </row>
    <row r="1716" spans="1:8" ht="15.6" x14ac:dyDescent="0.3">
      <c r="A1716" s="247" t="s">
        <v>121</v>
      </c>
      <c r="B1716" s="248">
        <v>2031</v>
      </c>
      <c r="C1716" s="248" t="s">
        <v>1466</v>
      </c>
      <c r="D1716" s="249">
        <v>362.22141072632536</v>
      </c>
      <c r="E1716" s="250">
        <v>10</v>
      </c>
      <c r="F1716" s="251">
        <f>(SUM(D1716:D1735)+E1716*D1735)/1000000</f>
        <v>1.0395401593365206E-2</v>
      </c>
      <c r="G1716" s="229"/>
      <c r="H1716" s="229"/>
    </row>
    <row r="1717" spans="1:8" ht="15.6" x14ac:dyDescent="0.3">
      <c r="A1717" s="247" t="s">
        <v>121</v>
      </c>
      <c r="B1717" s="248">
        <v>2032</v>
      </c>
      <c r="C1717" s="248" t="s">
        <v>1467</v>
      </c>
      <c r="D1717" s="249">
        <v>358.85162145379161</v>
      </c>
      <c r="E1717" s="250">
        <v>11</v>
      </c>
      <c r="F1717" s="251">
        <f>(SUM(D1717:D1735)+E1717*D1735)/1000000</f>
        <v>1.0376552327888894E-2</v>
      </c>
      <c r="G1717" s="229"/>
      <c r="H1717" s="229"/>
    </row>
    <row r="1718" spans="1:8" ht="15.6" x14ac:dyDescent="0.3">
      <c r="A1718" s="247" t="s">
        <v>121</v>
      </c>
      <c r="B1718" s="248">
        <v>2033</v>
      </c>
      <c r="C1718" s="248" t="s">
        <v>1468</v>
      </c>
      <c r="D1718" s="249">
        <v>355.99196331482409</v>
      </c>
      <c r="E1718" s="250">
        <v>12</v>
      </c>
      <c r="F1718" s="251">
        <f>(SUM(D1718:D1735)+E1718*D1735)/1000000</f>
        <v>1.0361072851685114E-2</v>
      </c>
      <c r="G1718" s="229"/>
      <c r="H1718" s="229"/>
    </row>
    <row r="1719" spans="1:8" ht="15.6" x14ac:dyDescent="0.3">
      <c r="A1719" s="247" t="s">
        <v>121</v>
      </c>
      <c r="B1719" s="248">
        <v>2034</v>
      </c>
      <c r="C1719" s="248" t="s">
        <v>1469</v>
      </c>
      <c r="D1719" s="249">
        <v>353.58022068125513</v>
      </c>
      <c r="E1719" s="250">
        <v>13</v>
      </c>
      <c r="F1719" s="251">
        <f>(SUM(D1719:D1735)+E1719*D1735)/1000000</f>
        <v>1.0348453033620303E-2</v>
      </c>
      <c r="G1719" s="229"/>
      <c r="H1719" s="229"/>
    </row>
    <row r="1720" spans="1:8" ht="15.6" x14ac:dyDescent="0.3">
      <c r="A1720" s="247" t="s">
        <v>121</v>
      </c>
      <c r="B1720" s="248">
        <v>2035</v>
      </c>
      <c r="C1720" s="248" t="s">
        <v>1470</v>
      </c>
      <c r="D1720" s="249">
        <v>351.60194531746197</v>
      </c>
      <c r="E1720" s="250">
        <v>14</v>
      </c>
      <c r="F1720" s="251">
        <f>(SUM(D1720:D1735)+E1720*D1735)/1000000</f>
        <v>1.0338244958189061E-2</v>
      </c>
      <c r="G1720" s="229"/>
      <c r="H1720" s="229"/>
    </row>
    <row r="1721" spans="1:8" ht="15.6" x14ac:dyDescent="0.3">
      <c r="A1721" s="247" t="s">
        <v>121</v>
      </c>
      <c r="B1721" s="248">
        <v>2036</v>
      </c>
      <c r="C1721" s="248" t="s">
        <v>1471</v>
      </c>
      <c r="D1721" s="249">
        <v>349.9453763880154</v>
      </c>
      <c r="E1721" s="250">
        <v>15</v>
      </c>
      <c r="F1721" s="251">
        <f>(SUM(D1721:D1735)+E1721*D1735)/1000000</f>
        <v>1.0330015158121611E-2</v>
      </c>
      <c r="G1721" s="229"/>
      <c r="H1721" s="229"/>
    </row>
    <row r="1722" spans="1:8" ht="15.6" x14ac:dyDescent="0.3">
      <c r="A1722" s="247" t="s">
        <v>121</v>
      </c>
      <c r="B1722" s="248">
        <v>2037</v>
      </c>
      <c r="C1722" s="248" t="s">
        <v>1472</v>
      </c>
      <c r="D1722" s="249">
        <v>348.59523618288239</v>
      </c>
      <c r="E1722" s="250">
        <v>16</v>
      </c>
      <c r="F1722" s="251">
        <f>(SUM(D1722:D1735)+E1722*D1735)/1000000</f>
        <v>1.0323441926983607E-2</v>
      </c>
      <c r="G1722" s="229"/>
      <c r="H1722" s="229"/>
    </row>
    <row r="1723" spans="1:8" ht="15.6" x14ac:dyDescent="0.3">
      <c r="A1723" s="247" t="s">
        <v>121</v>
      </c>
      <c r="B1723" s="248">
        <v>2038</v>
      </c>
      <c r="C1723" s="248" t="s">
        <v>1473</v>
      </c>
      <c r="D1723" s="249">
        <v>347.50244619159378</v>
      </c>
      <c r="E1723" s="250">
        <v>17</v>
      </c>
      <c r="F1723" s="251">
        <f>(SUM(D1723:D1735)+E1723*D1735)/1000000</f>
        <v>1.0318218836050738E-2</v>
      </c>
      <c r="G1723" s="229"/>
      <c r="H1723" s="229"/>
    </row>
    <row r="1724" spans="1:8" ht="15.6" x14ac:dyDescent="0.3">
      <c r="A1724" s="247" t="s">
        <v>121</v>
      </c>
      <c r="B1724" s="248">
        <v>2039</v>
      </c>
      <c r="C1724" s="248" t="s">
        <v>1474</v>
      </c>
      <c r="D1724" s="249">
        <v>346.61308275759927</v>
      </c>
      <c r="E1724" s="250">
        <v>18</v>
      </c>
      <c r="F1724" s="251">
        <f>(SUM(D1724:D1735)+E1724*D1735)/1000000</f>
        <v>1.0314088535109156E-2</v>
      </c>
      <c r="G1724" s="229"/>
      <c r="H1724" s="229"/>
    </row>
    <row r="1725" spans="1:8" ht="15.6" x14ac:dyDescent="0.3">
      <c r="A1725" s="247" t="s">
        <v>121</v>
      </c>
      <c r="B1725" s="248">
        <v>2040</v>
      </c>
      <c r="C1725" s="248" t="s">
        <v>1475</v>
      </c>
      <c r="D1725" s="249">
        <v>345.90591406389734</v>
      </c>
      <c r="E1725" s="250">
        <v>19</v>
      </c>
      <c r="F1725" s="251">
        <f>(SUM(D1725:D1735)+E1725*D1735)/1000000</f>
        <v>1.0310847597601569E-2</v>
      </c>
      <c r="G1725" s="229"/>
      <c r="H1725" s="229"/>
    </row>
    <row r="1726" spans="1:8" ht="15.6" x14ac:dyDescent="0.3">
      <c r="A1726" s="247" t="s">
        <v>121</v>
      </c>
      <c r="B1726" s="248">
        <v>2041</v>
      </c>
      <c r="C1726" s="248" t="s">
        <v>1476</v>
      </c>
      <c r="D1726" s="249">
        <v>345.34397033486545</v>
      </c>
      <c r="E1726" s="250">
        <v>20</v>
      </c>
      <c r="F1726" s="251">
        <f>(SUM(D1726:D1735)+E1726*D1735)/1000000</f>
        <v>1.0308313828787684E-2</v>
      </c>
      <c r="G1726" s="229"/>
      <c r="H1726" s="229"/>
    </row>
    <row r="1727" spans="1:8" ht="15.6" x14ac:dyDescent="0.3">
      <c r="A1727" s="247" t="s">
        <v>121</v>
      </c>
      <c r="B1727" s="248">
        <v>2042</v>
      </c>
      <c r="C1727" s="248" t="s">
        <v>1477</v>
      </c>
      <c r="D1727" s="249">
        <v>344.9061037916731</v>
      </c>
      <c r="E1727" s="250">
        <v>21</v>
      </c>
      <c r="F1727" s="251">
        <f>(SUM(D1727:D1735)+E1727*D1735)/1000000</f>
        <v>1.0306342003702831E-2</v>
      </c>
      <c r="G1727" s="229"/>
      <c r="H1727" s="229"/>
    </row>
    <row r="1728" spans="1:8" ht="15.6" x14ac:dyDescent="0.3">
      <c r="A1728" s="247" t="s">
        <v>121</v>
      </c>
      <c r="B1728" s="248">
        <v>2043</v>
      </c>
      <c r="C1728" s="248" t="s">
        <v>1478</v>
      </c>
      <c r="D1728" s="249">
        <v>344.53028884833986</v>
      </c>
      <c r="E1728" s="250">
        <v>22</v>
      </c>
      <c r="F1728" s="251">
        <f>(SUM(D1728:D1735)+E1728*D1735)/1000000</f>
        <v>1.0304808045161172E-2</v>
      </c>
      <c r="G1728" s="229"/>
      <c r="H1728" s="229"/>
    </row>
    <row r="1729" spans="1:8" ht="15.6" x14ac:dyDescent="0.3">
      <c r="A1729" s="247" t="s">
        <v>121</v>
      </c>
      <c r="B1729" s="248">
        <v>2044</v>
      </c>
      <c r="C1729" s="248" t="s">
        <v>1479</v>
      </c>
      <c r="D1729" s="249">
        <v>344.24378212642762</v>
      </c>
      <c r="E1729" s="250">
        <v>23</v>
      </c>
      <c r="F1729" s="251">
        <f>(SUM(D1729:D1735)+E1729*D1735)/1000000</f>
        <v>1.0303649901562843E-2</v>
      </c>
      <c r="G1729" s="229"/>
      <c r="H1729" s="229"/>
    </row>
    <row r="1730" spans="1:8" ht="15.6" x14ac:dyDescent="0.3">
      <c r="A1730" s="247" t="s">
        <v>121</v>
      </c>
      <c r="B1730" s="248">
        <v>2045</v>
      </c>
      <c r="C1730" s="248" t="s">
        <v>1480</v>
      </c>
      <c r="D1730" s="249">
        <v>344.00908663245031</v>
      </c>
      <c r="E1730" s="250">
        <v>24</v>
      </c>
      <c r="F1730" s="251">
        <f>(SUM(D1730:D1735)+E1730*D1735)/1000000</f>
        <v>1.0302778264686428E-2</v>
      </c>
      <c r="G1730" s="229"/>
      <c r="H1730" s="229"/>
    </row>
    <row r="1731" spans="1:8" ht="15.6" x14ac:dyDescent="0.3">
      <c r="A1731" s="247" t="s">
        <v>121</v>
      </c>
      <c r="B1731" s="248">
        <v>2046</v>
      </c>
      <c r="C1731" s="248" t="s">
        <v>1481</v>
      </c>
      <c r="D1731" s="249">
        <v>343.81620584268364</v>
      </c>
      <c r="E1731" s="250">
        <v>25</v>
      </c>
      <c r="F1731" s="251">
        <f>(SUM(D1731:D1735)+E1731*D1735)/1000000</f>
        <v>1.0302141323303989E-2</v>
      </c>
      <c r="G1731" s="229"/>
      <c r="H1731" s="229"/>
    </row>
    <row r="1732" spans="1:8" ht="15.6" x14ac:dyDescent="0.3">
      <c r="A1732" s="247" t="s">
        <v>121</v>
      </c>
      <c r="B1732" s="248">
        <v>2047</v>
      </c>
      <c r="C1732" s="248" t="s">
        <v>1482</v>
      </c>
      <c r="D1732" s="249">
        <v>343.67142122484796</v>
      </c>
      <c r="E1732" s="250">
        <v>26</v>
      </c>
      <c r="F1732" s="251">
        <f>(SUM(D1732:D1735)+E1732*D1735)/1000000</f>
        <v>1.0301697262711317E-2</v>
      </c>
      <c r="G1732" s="229"/>
      <c r="H1732" s="229"/>
    </row>
    <row r="1733" spans="1:8" ht="15.6" x14ac:dyDescent="0.3">
      <c r="A1733" s="247" t="s">
        <v>121</v>
      </c>
      <c r="B1733" s="248">
        <v>2048</v>
      </c>
      <c r="C1733" s="248" t="s">
        <v>1483</v>
      </c>
      <c r="D1733" s="249">
        <v>343.53431465693308</v>
      </c>
      <c r="E1733" s="250">
        <v>27</v>
      </c>
      <c r="F1733" s="251">
        <f>(SUM(D1733:D1735)+E1733*D1735)/1000000</f>
        <v>1.0301397986736483E-2</v>
      </c>
      <c r="G1733" s="229"/>
      <c r="H1733" s="229"/>
    </row>
    <row r="1734" spans="1:8" ht="15.6" x14ac:dyDescent="0.3">
      <c r="A1734" s="247" t="s">
        <v>121</v>
      </c>
      <c r="B1734" s="248">
        <v>2049</v>
      </c>
      <c r="C1734" s="248" t="s">
        <v>1484</v>
      </c>
      <c r="D1734" s="249">
        <v>343.44360507920413</v>
      </c>
      <c r="E1734" s="250">
        <v>28</v>
      </c>
      <c r="F1734" s="251">
        <f>(SUM(D1734:D1735)+E1734*D1735)/1000000</f>
        <v>1.0301235817329564E-2</v>
      </c>
      <c r="G1734" s="229"/>
      <c r="H1734" s="229"/>
    </row>
    <row r="1735" spans="1:8" ht="15.6" x14ac:dyDescent="0.3">
      <c r="A1735" s="247" t="s">
        <v>121</v>
      </c>
      <c r="B1735" s="248">
        <v>2050</v>
      </c>
      <c r="C1735" s="248" t="s">
        <v>1485</v>
      </c>
      <c r="D1735" s="249">
        <v>343.37214525001235</v>
      </c>
      <c r="E1735" s="250">
        <v>29</v>
      </c>
      <c r="F1735" s="251">
        <f>(SUM(D1735:D1735)+E1735*D1735)/1000000</f>
        <v>1.0301164357500371E-2</v>
      </c>
      <c r="G1735" s="229"/>
      <c r="H1735" s="229"/>
    </row>
    <row r="1736" spans="1:8" ht="15.6" x14ac:dyDescent="0.3">
      <c r="A1736" s="247" t="s">
        <v>2177</v>
      </c>
      <c r="B1736" s="248">
        <v>2017</v>
      </c>
      <c r="C1736" s="248" t="s">
        <v>2936</v>
      </c>
      <c r="D1736" s="249">
        <v>500.69556248955399</v>
      </c>
      <c r="E1736" s="252">
        <v>0</v>
      </c>
      <c r="F1736" s="251">
        <f>(SUM(D1736:D1765))/1000000</f>
        <v>1.1375217465238344E-2</v>
      </c>
      <c r="G1736" s="229"/>
      <c r="H1736" s="229"/>
    </row>
    <row r="1737" spans="1:8" ht="15.6" x14ac:dyDescent="0.3">
      <c r="A1737" s="247" t="s">
        <v>2177</v>
      </c>
      <c r="B1737" s="248">
        <v>2018</v>
      </c>
      <c r="C1737" s="248" t="s">
        <v>2937</v>
      </c>
      <c r="D1737" s="249">
        <v>488.0151592610344</v>
      </c>
      <c r="E1737" s="250">
        <v>0</v>
      </c>
      <c r="F1737" s="251">
        <f>(SUM(D1737:D1766))/1000000</f>
        <v>1.1204130709367294E-2</v>
      </c>
      <c r="G1737" s="229"/>
      <c r="H1737" s="229"/>
    </row>
    <row r="1738" spans="1:8" ht="15.6" x14ac:dyDescent="0.3">
      <c r="A1738" s="247" t="s">
        <v>2177</v>
      </c>
      <c r="B1738" s="248">
        <v>2019</v>
      </c>
      <c r="C1738" s="248" t="s">
        <v>2938</v>
      </c>
      <c r="D1738" s="249">
        <v>474.25853932098062</v>
      </c>
      <c r="E1738" s="250">
        <v>0</v>
      </c>
      <c r="F1738" s="251">
        <f>(SUM(D1738:D1767))/1000000</f>
        <v>1.1045427467144209E-2</v>
      </c>
      <c r="G1738" s="229"/>
      <c r="H1738" s="229"/>
    </row>
    <row r="1739" spans="1:8" ht="15.6" x14ac:dyDescent="0.3">
      <c r="A1739" s="247" t="s">
        <v>2177</v>
      </c>
      <c r="B1739" s="248">
        <v>2020</v>
      </c>
      <c r="C1739" s="248" t="s">
        <v>2939</v>
      </c>
      <c r="D1739" s="249">
        <v>460.2665287618089</v>
      </c>
      <c r="E1739" s="250">
        <v>0</v>
      </c>
      <c r="F1739" s="251">
        <f>(SUM(D1739:D1768))/1000000</f>
        <v>1.0900264120352955E-2</v>
      </c>
      <c r="G1739" s="229"/>
      <c r="H1739" s="229"/>
    </row>
    <row r="1740" spans="1:8" ht="15.6" x14ac:dyDescent="0.3">
      <c r="A1740" s="247" t="s">
        <v>2177</v>
      </c>
      <c r="B1740" s="248">
        <v>2021</v>
      </c>
      <c r="C1740" s="248" t="s">
        <v>2940</v>
      </c>
      <c r="D1740" s="249">
        <v>447.22406949921793</v>
      </c>
      <c r="E1740" s="250">
        <v>0</v>
      </c>
      <c r="F1740" s="251">
        <f>(SUM(D1740:D1769))/1000000</f>
        <v>1.0768919459668715E-2</v>
      </c>
      <c r="G1740" s="229"/>
      <c r="H1740" s="229"/>
    </row>
    <row r="1741" spans="1:8" ht="15.6" x14ac:dyDescent="0.3">
      <c r="A1741" s="247" t="s">
        <v>2177</v>
      </c>
      <c r="B1741" s="248">
        <v>2022</v>
      </c>
      <c r="C1741" s="248" t="s">
        <v>2941</v>
      </c>
      <c r="D1741" s="249">
        <v>435.08559082666102</v>
      </c>
      <c r="E1741" s="250">
        <v>1</v>
      </c>
      <c r="F1741" s="251">
        <f>(SUM(D1741:D1769)+E1741*D1769)/1000000</f>
        <v>1.065061725824706E-2</v>
      </c>
      <c r="G1741" s="229"/>
      <c r="H1741" s="229"/>
    </row>
    <row r="1742" spans="1:8" ht="15.6" x14ac:dyDescent="0.3">
      <c r="A1742" s="247" t="s">
        <v>2177</v>
      </c>
      <c r="B1742" s="248">
        <v>2023</v>
      </c>
      <c r="C1742" s="248" t="s">
        <v>2942</v>
      </c>
      <c r="D1742" s="249">
        <v>423.77215921189855</v>
      </c>
      <c r="E1742" s="250">
        <v>2</v>
      </c>
      <c r="F1742" s="251">
        <f>(SUM(D1742:D1769)+E1742*D1769)/1000000</f>
        <v>1.0544453535497968E-2</v>
      </c>
      <c r="G1742" s="229"/>
      <c r="H1742" s="229"/>
    </row>
    <row r="1743" spans="1:8" ht="15.6" x14ac:dyDescent="0.3">
      <c r="A1743" s="247" t="s">
        <v>2177</v>
      </c>
      <c r="B1743" s="248">
        <v>2024</v>
      </c>
      <c r="C1743" s="248" t="s">
        <v>2943</v>
      </c>
      <c r="D1743" s="249">
        <v>413.39008949951443</v>
      </c>
      <c r="E1743" s="250">
        <v>3</v>
      </c>
      <c r="F1743" s="251">
        <f>(SUM(D1743:D1769)+E1743*D1769)/1000000</f>
        <v>1.0449603244363635E-2</v>
      </c>
      <c r="G1743" s="229"/>
      <c r="H1743" s="229"/>
    </row>
    <row r="1744" spans="1:8" ht="15.6" x14ac:dyDescent="0.3">
      <c r="A1744" s="247" t="s">
        <v>2177</v>
      </c>
      <c r="B1744" s="248">
        <v>2025</v>
      </c>
      <c r="C1744" s="248" t="s">
        <v>2944</v>
      </c>
      <c r="D1744" s="249">
        <v>403.76724382383628</v>
      </c>
      <c r="E1744" s="250">
        <v>4</v>
      </c>
      <c r="F1744" s="251">
        <f>(SUM(D1744:D1769)+E1744*D1769)/1000000</f>
        <v>1.0365135022941688E-2</v>
      </c>
      <c r="G1744" s="229"/>
      <c r="H1744" s="229"/>
    </row>
    <row r="1745" spans="1:8" ht="15.6" x14ac:dyDescent="0.3">
      <c r="A1745" s="247" t="s">
        <v>2177</v>
      </c>
      <c r="B1745" s="248">
        <v>2026</v>
      </c>
      <c r="C1745" s="248" t="s">
        <v>2945</v>
      </c>
      <c r="D1745" s="249">
        <v>394.74450788298498</v>
      </c>
      <c r="E1745" s="250">
        <v>5</v>
      </c>
      <c r="F1745" s="251">
        <f>(SUM(D1745:D1769)+E1745*D1769)/1000000</f>
        <v>1.029028964719542E-2</v>
      </c>
      <c r="G1745" s="229"/>
      <c r="H1745" s="229"/>
    </row>
    <row r="1746" spans="1:8" ht="15.6" x14ac:dyDescent="0.3">
      <c r="A1746" s="247" t="s">
        <v>2177</v>
      </c>
      <c r="B1746" s="248">
        <v>2027</v>
      </c>
      <c r="C1746" s="248" t="s">
        <v>2946</v>
      </c>
      <c r="D1746" s="249">
        <v>386.07748422005022</v>
      </c>
      <c r="E1746" s="250">
        <v>6</v>
      </c>
      <c r="F1746" s="251">
        <f>(SUM(D1746:D1769)+E1746*D1769)/1000000</f>
        <v>1.0224467007389998E-2</v>
      </c>
      <c r="G1746" s="229"/>
      <c r="H1746" s="229"/>
    </row>
    <row r="1747" spans="1:8" ht="15.6" x14ac:dyDescent="0.3">
      <c r="A1747" s="247" t="s">
        <v>2177</v>
      </c>
      <c r="B1747" s="248">
        <v>2028</v>
      </c>
      <c r="C1747" s="248" t="s">
        <v>2947</v>
      </c>
      <c r="D1747" s="249">
        <v>378.32459794839411</v>
      </c>
      <c r="E1747" s="250">
        <v>7</v>
      </c>
      <c r="F1747" s="251">
        <f>(SUM(D1747:D1769)+E1747*D1769)/1000000</f>
        <v>1.0167311391247514E-2</v>
      </c>
      <c r="G1747" s="229"/>
      <c r="H1747" s="229"/>
    </row>
    <row r="1748" spans="1:8" ht="15.6" x14ac:dyDescent="0.3">
      <c r="A1748" s="247" t="s">
        <v>2177</v>
      </c>
      <c r="B1748" s="248">
        <v>2029</v>
      </c>
      <c r="C1748" s="248" t="s">
        <v>2948</v>
      </c>
      <c r="D1748" s="249">
        <v>371.36767244596751</v>
      </c>
      <c r="E1748" s="250">
        <v>8</v>
      </c>
      <c r="F1748" s="251">
        <f>(SUM(D1748:D1769)+E1748*D1769)/1000000</f>
        <v>1.0117908661376684E-2</v>
      </c>
      <c r="G1748" s="229"/>
      <c r="H1748" s="229"/>
    </row>
    <row r="1749" spans="1:8" ht="15.6" x14ac:dyDescent="0.3">
      <c r="A1749" s="247" t="s">
        <v>2177</v>
      </c>
      <c r="B1749" s="248">
        <v>2030</v>
      </c>
      <c r="C1749" s="248" t="s">
        <v>2949</v>
      </c>
      <c r="D1749" s="249">
        <v>365.24677159191225</v>
      </c>
      <c r="E1749" s="250">
        <v>9</v>
      </c>
      <c r="F1749" s="251">
        <f>(SUM(D1749:D1769)+E1749*D1769)/1000000</f>
        <v>1.0075462857008284E-2</v>
      </c>
      <c r="G1749" s="229"/>
      <c r="H1749" s="229"/>
    </row>
    <row r="1750" spans="1:8" ht="15.6" x14ac:dyDescent="0.3">
      <c r="A1750" s="247" t="s">
        <v>2177</v>
      </c>
      <c r="B1750" s="248">
        <v>2031</v>
      </c>
      <c r="C1750" s="248" t="s">
        <v>2950</v>
      </c>
      <c r="D1750" s="249">
        <v>359.81683603760905</v>
      </c>
      <c r="E1750" s="250">
        <v>10</v>
      </c>
      <c r="F1750" s="251">
        <f>(SUM(D1750:D1769)+E1750*D1769)/1000000</f>
        <v>1.0039137953493938E-2</v>
      </c>
      <c r="G1750" s="229"/>
      <c r="H1750" s="229"/>
    </row>
    <row r="1751" spans="1:8" ht="15.6" x14ac:dyDescent="0.3">
      <c r="A1751" s="247" t="s">
        <v>2177</v>
      </c>
      <c r="B1751" s="248">
        <v>2032</v>
      </c>
      <c r="C1751" s="248" t="s">
        <v>2951</v>
      </c>
      <c r="D1751" s="249">
        <v>355.06024779517224</v>
      </c>
      <c r="E1751" s="250">
        <v>11</v>
      </c>
      <c r="F1751" s="251">
        <f>(SUM(D1751:D1769)+E1751*D1769)/1000000</f>
        <v>1.0008242985533896E-2</v>
      </c>
      <c r="G1751" s="229"/>
      <c r="H1751" s="229"/>
    </row>
    <row r="1752" spans="1:8" ht="15.6" x14ac:dyDescent="0.3">
      <c r="A1752" s="247" t="s">
        <v>2177</v>
      </c>
      <c r="B1752" s="248">
        <v>2033</v>
      </c>
      <c r="C1752" s="248" t="s">
        <v>2952</v>
      </c>
      <c r="D1752" s="249">
        <v>350.88813033897333</v>
      </c>
      <c r="E1752" s="250">
        <v>12</v>
      </c>
      <c r="F1752" s="251">
        <f>(SUM(D1752:D1769)+E1752*D1769)/1000000</f>
        <v>9.9821046058162916E-3</v>
      </c>
      <c r="G1752" s="229"/>
      <c r="H1752" s="229"/>
    </row>
    <row r="1753" spans="1:8" ht="15.6" x14ac:dyDescent="0.3">
      <c r="A1753" s="247" t="s">
        <v>2177</v>
      </c>
      <c r="B1753" s="248">
        <v>2034</v>
      </c>
      <c r="C1753" s="248" t="s">
        <v>2953</v>
      </c>
      <c r="D1753" s="249">
        <v>347.2556912016388</v>
      </c>
      <c r="E1753" s="250">
        <v>13</v>
      </c>
      <c r="F1753" s="251">
        <f>(SUM(D1753:D1769)+E1753*D1769)/1000000</f>
        <v>9.9601383435548845E-3</v>
      </c>
      <c r="G1753" s="229"/>
      <c r="H1753" s="229"/>
    </row>
    <row r="1754" spans="1:8" ht="15.6" x14ac:dyDescent="0.3">
      <c r="A1754" s="247" t="s">
        <v>2177</v>
      </c>
      <c r="B1754" s="248">
        <v>2035</v>
      </c>
      <c r="C1754" s="248" t="s">
        <v>2954</v>
      </c>
      <c r="D1754" s="249">
        <v>344.15247288244956</v>
      </c>
      <c r="E1754" s="250">
        <v>14</v>
      </c>
      <c r="F1754" s="251">
        <f>(SUM(D1754:D1769)+E1754*D1769)/1000000</f>
        <v>9.9418045204308133E-3</v>
      </c>
      <c r="G1754" s="229"/>
      <c r="H1754" s="229"/>
    </row>
    <row r="1755" spans="1:8" ht="15.6" x14ac:dyDescent="0.3">
      <c r="A1755" s="247" t="s">
        <v>2177</v>
      </c>
      <c r="B1755" s="248">
        <v>2036</v>
      </c>
      <c r="C1755" s="248" t="s">
        <v>2955</v>
      </c>
      <c r="D1755" s="249">
        <v>341.45682728833725</v>
      </c>
      <c r="E1755" s="250">
        <v>15</v>
      </c>
      <c r="F1755" s="251">
        <f>(SUM(D1755:D1769)+E1755*D1769)/1000000</f>
        <v>9.9265739156259303E-3</v>
      </c>
      <c r="G1755" s="229"/>
      <c r="H1755" s="229"/>
    </row>
    <row r="1756" spans="1:8" ht="15.6" x14ac:dyDescent="0.3">
      <c r="A1756" s="247" t="s">
        <v>2177</v>
      </c>
      <c r="B1756" s="248">
        <v>2037</v>
      </c>
      <c r="C1756" s="248" t="s">
        <v>2956</v>
      </c>
      <c r="D1756" s="249">
        <v>339.1675820479291</v>
      </c>
      <c r="E1756" s="250">
        <v>16</v>
      </c>
      <c r="F1756" s="251">
        <f>(SUM(D1756:D1769)+E1756*D1769)/1000000</f>
        <v>9.9140389564151589E-3</v>
      </c>
      <c r="G1756" s="229"/>
      <c r="H1756" s="229"/>
    </row>
    <row r="1757" spans="1:8" ht="15.6" x14ac:dyDescent="0.3">
      <c r="A1757" s="247" t="s">
        <v>2177</v>
      </c>
      <c r="B1757" s="248">
        <v>2038</v>
      </c>
      <c r="C1757" s="248" t="s">
        <v>2957</v>
      </c>
      <c r="D1757" s="249">
        <v>337.23587015693892</v>
      </c>
      <c r="E1757" s="250">
        <v>17</v>
      </c>
      <c r="F1757" s="251">
        <f>(SUM(D1757:D1769)+E1757*D1769)/1000000</f>
        <v>9.9037932424447979E-3</v>
      </c>
      <c r="G1757" s="229"/>
      <c r="H1757" s="229"/>
    </row>
    <row r="1758" spans="1:8" ht="15.6" x14ac:dyDescent="0.3">
      <c r="A1758" s="247" t="s">
        <v>2177</v>
      </c>
      <c r="B1758" s="248">
        <v>2039</v>
      </c>
      <c r="C1758" s="248" t="s">
        <v>2958</v>
      </c>
      <c r="D1758" s="249">
        <v>335.60176766641513</v>
      </c>
      <c r="E1758" s="250">
        <v>18</v>
      </c>
      <c r="F1758" s="251">
        <f>(SUM(D1758:D1769)+E1758*D1769)/1000000</f>
        <v>9.8954792403654242E-3</v>
      </c>
      <c r="G1758" s="229"/>
      <c r="H1758" s="229"/>
    </row>
    <row r="1759" spans="1:8" ht="15.6" x14ac:dyDescent="0.3">
      <c r="A1759" s="247" t="s">
        <v>2177</v>
      </c>
      <c r="B1759" s="248">
        <v>2040</v>
      </c>
      <c r="C1759" s="248" t="s">
        <v>2959</v>
      </c>
      <c r="D1759" s="249">
        <v>334.25029157663505</v>
      </c>
      <c r="E1759" s="250">
        <v>19</v>
      </c>
      <c r="F1759" s="251">
        <f>(SUM(D1759:D1769)+E1759*D1769)/1000000</f>
        <v>9.8887993407765756E-3</v>
      </c>
      <c r="G1759" s="229"/>
      <c r="H1759" s="229"/>
    </row>
    <row r="1760" spans="1:8" ht="15.6" x14ac:dyDescent="0.3">
      <c r="A1760" s="247" t="s">
        <v>2177</v>
      </c>
      <c r="B1760" s="248">
        <v>2041</v>
      </c>
      <c r="C1760" s="248" t="s">
        <v>2960</v>
      </c>
      <c r="D1760" s="249">
        <v>333.1480924446214</v>
      </c>
      <c r="E1760" s="250">
        <v>20</v>
      </c>
      <c r="F1760" s="251">
        <f>(SUM(D1760:D1769)+E1760*D1769)/1000000</f>
        <v>9.8834709172775075E-3</v>
      </c>
      <c r="G1760" s="229"/>
      <c r="H1760" s="229"/>
    </row>
    <row r="1761" spans="1:8" ht="15.6" x14ac:dyDescent="0.3">
      <c r="A1761" s="247" t="s">
        <v>2177</v>
      </c>
      <c r="B1761" s="248">
        <v>2042</v>
      </c>
      <c r="C1761" s="248" t="s">
        <v>2961</v>
      </c>
      <c r="D1761" s="249">
        <v>332.24921399869339</v>
      </c>
      <c r="E1761" s="250">
        <v>21</v>
      </c>
      <c r="F1761" s="251">
        <f>(SUM(D1761:D1769)+E1761*D1769)/1000000</f>
        <v>9.8792446929104535E-3</v>
      </c>
      <c r="G1761" s="229"/>
      <c r="H1761" s="229"/>
    </row>
    <row r="1762" spans="1:8" ht="15.6" x14ac:dyDescent="0.3">
      <c r="A1762" s="247" t="s">
        <v>2177</v>
      </c>
      <c r="B1762" s="248">
        <v>2043</v>
      </c>
      <c r="C1762" s="248" t="s">
        <v>2962</v>
      </c>
      <c r="D1762" s="249">
        <v>331.49327379347608</v>
      </c>
      <c r="E1762" s="250">
        <v>22</v>
      </c>
      <c r="F1762" s="251">
        <f>(SUM(D1762:D1769)+E1762*D1769)/1000000</f>
        <v>9.8759173469893258E-3</v>
      </c>
      <c r="G1762" s="229"/>
      <c r="H1762" s="229"/>
    </row>
    <row r="1763" spans="1:8" ht="15.6" x14ac:dyDescent="0.3">
      <c r="A1763" s="247" t="s">
        <v>2177</v>
      </c>
      <c r="B1763" s="248">
        <v>2044</v>
      </c>
      <c r="C1763" s="248" t="s">
        <v>2963</v>
      </c>
      <c r="D1763" s="249">
        <v>330.88409452107209</v>
      </c>
      <c r="E1763" s="250">
        <v>23</v>
      </c>
      <c r="F1763" s="251">
        <f>(SUM(D1763:D1769)+E1763*D1769)/1000000</f>
        <v>9.8733459412734172E-3</v>
      </c>
      <c r="G1763" s="229"/>
      <c r="H1763" s="229"/>
    </row>
    <row r="1764" spans="1:8" ht="15.6" x14ac:dyDescent="0.3">
      <c r="A1764" s="247" t="s">
        <v>2177</v>
      </c>
      <c r="B1764" s="248">
        <v>2045</v>
      </c>
      <c r="C1764" s="248" t="s">
        <v>2964</v>
      </c>
      <c r="D1764" s="249">
        <v>330.37555078162234</v>
      </c>
      <c r="E1764" s="250">
        <v>24</v>
      </c>
      <c r="F1764" s="251">
        <f>(SUM(D1764:D1769)+E1764*D1769)/1000000</f>
        <v>9.8713837148299097E-3</v>
      </c>
      <c r="G1764" s="229"/>
      <c r="H1764" s="229"/>
    </row>
    <row r="1765" spans="1:8" ht="15.6" x14ac:dyDescent="0.3">
      <c r="A1765" s="247" t="s">
        <v>2177</v>
      </c>
      <c r="B1765" s="248">
        <v>2046</v>
      </c>
      <c r="C1765" s="248" t="s">
        <v>2965</v>
      </c>
      <c r="D1765" s="249">
        <v>329.9455459229452</v>
      </c>
      <c r="E1765" s="250">
        <v>25</v>
      </c>
      <c r="F1765" s="251">
        <f>(SUM(D1765:D1769)+E1765*D1769)/1000000</f>
        <v>9.8699300321258548E-3</v>
      </c>
      <c r="G1765" s="229"/>
      <c r="H1765" s="229"/>
    </row>
    <row r="1766" spans="1:8" ht="15.6" x14ac:dyDescent="0.3">
      <c r="A1766" s="247" t="s">
        <v>2177</v>
      </c>
      <c r="B1766" s="248">
        <v>2047</v>
      </c>
      <c r="C1766" s="248" t="s">
        <v>2966</v>
      </c>
      <c r="D1766" s="249">
        <v>329.60880661850251</v>
      </c>
      <c r="E1766" s="250">
        <v>26</v>
      </c>
      <c r="F1766" s="251">
        <f>(SUM(D1766:D1769)+E1766*D1769)/1000000</f>
        <v>9.8689063542804767E-3</v>
      </c>
      <c r="G1766" s="229"/>
      <c r="H1766" s="229"/>
    </row>
    <row r="1767" spans="1:8" ht="15.6" x14ac:dyDescent="0.3">
      <c r="A1767" s="247" t="s">
        <v>2177</v>
      </c>
      <c r="B1767" s="248">
        <v>2048</v>
      </c>
      <c r="C1767" s="248" t="s">
        <v>2967</v>
      </c>
      <c r="D1767" s="249">
        <v>329.31191703795082</v>
      </c>
      <c r="E1767" s="250">
        <v>27</v>
      </c>
      <c r="F1767" s="251">
        <f>(SUM(D1767:D1769)+E1767*D1769)/1000000</f>
        <v>9.868219415739541E-3</v>
      </c>
      <c r="G1767" s="229"/>
      <c r="H1767" s="229"/>
    </row>
    <row r="1768" spans="1:8" ht="15.6" x14ac:dyDescent="0.3">
      <c r="A1768" s="247" t="s">
        <v>2177</v>
      </c>
      <c r="B1768" s="248">
        <v>2049</v>
      </c>
      <c r="C1768" s="248" t="s">
        <v>2968</v>
      </c>
      <c r="D1768" s="249">
        <v>329.09519252972598</v>
      </c>
      <c r="E1768" s="250">
        <v>28</v>
      </c>
      <c r="F1768" s="251">
        <f>(SUM(D1768:D1769)+E1768*D1769)/1000000</f>
        <v>9.8678293667791555E-3</v>
      </c>
      <c r="G1768" s="229"/>
      <c r="H1768" s="229"/>
    </row>
    <row r="1769" spans="1:8" ht="15.6" x14ac:dyDescent="0.3">
      <c r="A1769" s="247" t="s">
        <v>2177</v>
      </c>
      <c r="B1769" s="248">
        <v>2050</v>
      </c>
      <c r="C1769" s="248" t="s">
        <v>2969</v>
      </c>
      <c r="D1769" s="249">
        <v>328.92186807756656</v>
      </c>
      <c r="E1769" s="250">
        <v>29</v>
      </c>
      <c r="F1769" s="251">
        <f>(SUM(D1769:D1769)+E1769*D1769)/1000000</f>
        <v>9.8676560423269968E-3</v>
      </c>
      <c r="G1769" s="229"/>
      <c r="H1769" s="229"/>
    </row>
    <row r="1770" spans="1:8" ht="15.6" x14ac:dyDescent="0.3">
      <c r="A1770" s="247" t="s">
        <v>122</v>
      </c>
      <c r="B1770" s="248">
        <v>2017</v>
      </c>
      <c r="C1770" s="248" t="s">
        <v>1486</v>
      </c>
      <c r="D1770" s="249">
        <v>487.77539854943649</v>
      </c>
      <c r="E1770" s="252">
        <v>0</v>
      </c>
      <c r="F1770" s="251">
        <f>(SUM(D1770:D1799))/1000000</f>
        <v>1.1063813502593601E-2</v>
      </c>
      <c r="G1770" s="229"/>
      <c r="H1770" s="229"/>
    </row>
    <row r="1771" spans="1:8" ht="15.6" x14ac:dyDescent="0.3">
      <c r="A1771" s="247" t="s">
        <v>122</v>
      </c>
      <c r="B1771" s="248">
        <v>2018</v>
      </c>
      <c r="C1771" s="248" t="s">
        <v>1487</v>
      </c>
      <c r="D1771" s="249">
        <v>473.90118280984547</v>
      </c>
      <c r="E1771" s="250">
        <v>0</v>
      </c>
      <c r="F1771" s="251">
        <f>(SUM(D1771:D1800))/1000000</f>
        <v>1.0898611103105575E-2</v>
      </c>
      <c r="G1771" s="229"/>
      <c r="H1771" s="229"/>
    </row>
    <row r="1772" spans="1:8" ht="15.6" x14ac:dyDescent="0.3">
      <c r="A1772" s="247" t="s">
        <v>122</v>
      </c>
      <c r="B1772" s="248">
        <v>2019</v>
      </c>
      <c r="C1772" s="248" t="s">
        <v>1488</v>
      </c>
      <c r="D1772" s="249">
        <v>460.40773779683735</v>
      </c>
      <c r="E1772" s="250">
        <v>0</v>
      </c>
      <c r="F1772" s="251">
        <f>(SUM(D1772:D1801))/1000000</f>
        <v>1.0747045479889687E-2</v>
      </c>
      <c r="G1772" s="229"/>
      <c r="H1772" s="229"/>
    </row>
    <row r="1773" spans="1:8" ht="15.6" x14ac:dyDescent="0.3">
      <c r="A1773" s="247" t="s">
        <v>122</v>
      </c>
      <c r="B1773" s="248">
        <v>2020</v>
      </c>
      <c r="C1773" s="248" t="s">
        <v>1489</v>
      </c>
      <c r="D1773" s="249">
        <v>446.74117131644772</v>
      </c>
      <c r="E1773" s="250">
        <v>0</v>
      </c>
      <c r="F1773" s="251">
        <f>(SUM(D1773:D1802))/1000000</f>
        <v>1.0608814566732541E-2</v>
      </c>
      <c r="G1773" s="229"/>
      <c r="H1773" s="229"/>
    </row>
    <row r="1774" spans="1:8" ht="15.6" x14ac:dyDescent="0.3">
      <c r="A1774" s="247" t="s">
        <v>122</v>
      </c>
      <c r="B1774" s="248">
        <v>2021</v>
      </c>
      <c r="C1774" s="248" t="s">
        <v>1490</v>
      </c>
      <c r="D1774" s="249">
        <v>433.42267984769359</v>
      </c>
      <c r="E1774" s="250">
        <v>0</v>
      </c>
      <c r="F1774" s="251">
        <f>(SUM(D1774:D1803))/1000000</f>
        <v>1.0484129604123016E-2</v>
      </c>
      <c r="G1774" s="229"/>
      <c r="H1774" s="229"/>
    </row>
    <row r="1775" spans="1:8" ht="15.6" x14ac:dyDescent="0.3">
      <c r="A1775" s="247" t="s">
        <v>122</v>
      </c>
      <c r="B1775" s="248">
        <v>2022</v>
      </c>
      <c r="C1775" s="248" t="s">
        <v>1491</v>
      </c>
      <c r="D1775" s="249">
        <v>421.70379565643765</v>
      </c>
      <c r="E1775" s="250">
        <v>1</v>
      </c>
      <c r="F1775" s="251">
        <f>(SUM(D1775:D1803)+E1775*D1803)/1000000</f>
        <v>1.0372763132982247E-2</v>
      </c>
      <c r="G1775" s="229"/>
      <c r="H1775" s="229"/>
    </row>
    <row r="1776" spans="1:8" ht="15.6" x14ac:dyDescent="0.3">
      <c r="A1776" s="247" t="s">
        <v>122</v>
      </c>
      <c r="B1776" s="248">
        <v>2023</v>
      </c>
      <c r="C1776" s="248" t="s">
        <v>1492</v>
      </c>
      <c r="D1776" s="249">
        <v>410.81598724930342</v>
      </c>
      <c r="E1776" s="250">
        <v>2</v>
      </c>
      <c r="F1776" s="251">
        <f>(SUM(D1776:D1803)+E1776*D1803)/1000000</f>
        <v>1.0273115546032734E-2</v>
      </c>
      <c r="G1776" s="229"/>
      <c r="H1776" s="229"/>
    </row>
    <row r="1777" spans="1:8" ht="15.6" x14ac:dyDescent="0.3">
      <c r="A1777" s="247" t="s">
        <v>122</v>
      </c>
      <c r="B1777" s="248">
        <v>2024</v>
      </c>
      <c r="C1777" s="248" t="s">
        <v>1493</v>
      </c>
      <c r="D1777" s="249">
        <v>400.11055580893299</v>
      </c>
      <c r="E1777" s="250">
        <v>3</v>
      </c>
      <c r="F1777" s="251">
        <f>(SUM(D1777:D1803)+E1777*D1803)/1000000</f>
        <v>1.0184355767490353E-2</v>
      </c>
      <c r="G1777" s="229"/>
      <c r="H1777" s="229"/>
    </row>
    <row r="1778" spans="1:8" ht="15.6" x14ac:dyDescent="0.3">
      <c r="A1778" s="247" t="s">
        <v>122</v>
      </c>
      <c r="B1778" s="248">
        <v>2025</v>
      </c>
      <c r="C1778" s="248" t="s">
        <v>1494</v>
      </c>
      <c r="D1778" s="249">
        <v>390.94272377399159</v>
      </c>
      <c r="E1778" s="250">
        <v>4</v>
      </c>
      <c r="F1778" s="251">
        <f>(SUM(D1778:D1803)+E1778*D1803)/1000000</f>
        <v>1.010630142038834E-2</v>
      </c>
      <c r="G1778" s="229"/>
      <c r="H1778" s="229"/>
    </row>
    <row r="1779" spans="1:8" ht="15.6" x14ac:dyDescent="0.3">
      <c r="A1779" s="247" t="s">
        <v>122</v>
      </c>
      <c r="B1779" s="248">
        <v>2026</v>
      </c>
      <c r="C1779" s="248" t="s">
        <v>1495</v>
      </c>
      <c r="D1779" s="249">
        <v>381.90201919604038</v>
      </c>
      <c r="E1779" s="250">
        <v>5</v>
      </c>
      <c r="F1779" s="251">
        <f>(SUM(D1779:D1803)+E1779*D1803)/1000000</f>
        <v>1.0037414905321271E-2</v>
      </c>
      <c r="G1779" s="229"/>
      <c r="H1779" s="229"/>
    </row>
    <row r="1780" spans="1:8" ht="15.6" x14ac:dyDescent="0.3">
      <c r="A1780" s="247" t="s">
        <v>122</v>
      </c>
      <c r="B1780" s="248">
        <v>2027</v>
      </c>
      <c r="C1780" s="248" t="s">
        <v>1496</v>
      </c>
      <c r="D1780" s="249">
        <v>373.7462357350131</v>
      </c>
      <c r="E1780" s="250">
        <v>6</v>
      </c>
      <c r="F1780" s="251">
        <f>(SUM(D1780:D1803)+E1780*D1803)/1000000</f>
        <v>9.9775690948321564E-3</v>
      </c>
      <c r="G1780" s="229"/>
      <c r="H1780" s="229"/>
    </row>
    <row r="1781" spans="1:8" ht="15.6" x14ac:dyDescent="0.3">
      <c r="A1781" s="247" t="s">
        <v>122</v>
      </c>
      <c r="B1781" s="248">
        <v>2028</v>
      </c>
      <c r="C1781" s="248" t="s">
        <v>1497</v>
      </c>
      <c r="D1781" s="249">
        <v>366.50801007104565</v>
      </c>
      <c r="E1781" s="250">
        <v>7</v>
      </c>
      <c r="F1781" s="251">
        <f>(SUM(D1781:D1803)+E1781*D1803)/1000000</f>
        <v>9.9258790678040682E-3</v>
      </c>
      <c r="G1781" s="229"/>
      <c r="H1781" s="229"/>
    </row>
    <row r="1782" spans="1:8" ht="15.6" x14ac:dyDescent="0.3">
      <c r="A1782" s="247" t="s">
        <v>122</v>
      </c>
      <c r="B1782" s="248">
        <v>2029</v>
      </c>
      <c r="C1782" s="248" t="s">
        <v>1498</v>
      </c>
      <c r="D1782" s="249">
        <v>360.07082732404598</v>
      </c>
      <c r="E1782" s="250">
        <v>8</v>
      </c>
      <c r="F1782" s="251">
        <f>(SUM(D1782:D1803)+E1782*D1803)/1000000</f>
        <v>9.8814272664399464E-3</v>
      </c>
      <c r="G1782" s="229"/>
      <c r="H1782" s="229"/>
    </row>
    <row r="1783" spans="1:8" ht="15.6" x14ac:dyDescent="0.3">
      <c r="A1783" s="247" t="s">
        <v>122</v>
      </c>
      <c r="B1783" s="248">
        <v>2030</v>
      </c>
      <c r="C1783" s="248" t="s">
        <v>1499</v>
      </c>
      <c r="D1783" s="249">
        <v>354.45207627177865</v>
      </c>
      <c r="E1783" s="250">
        <v>9</v>
      </c>
      <c r="F1783" s="251">
        <f>(SUM(D1783:D1803)+E1783*D1803)/1000000</f>
        <v>9.8434126478228225E-3</v>
      </c>
      <c r="G1783" s="229"/>
      <c r="H1783" s="229"/>
    </row>
    <row r="1784" spans="1:8" ht="15.6" x14ac:dyDescent="0.3">
      <c r="A1784" s="247" t="s">
        <v>122</v>
      </c>
      <c r="B1784" s="248">
        <v>2031</v>
      </c>
      <c r="C1784" s="248" t="s">
        <v>1500</v>
      </c>
      <c r="D1784" s="249">
        <v>349.49665599483455</v>
      </c>
      <c r="E1784" s="250">
        <v>10</v>
      </c>
      <c r="F1784" s="251">
        <f>(SUM(D1784:D1803)+E1784*D1803)/1000000</f>
        <v>9.8110167802579664E-3</v>
      </c>
      <c r="G1784" s="229"/>
      <c r="H1784" s="229"/>
    </row>
    <row r="1785" spans="1:8" ht="15.6" x14ac:dyDescent="0.3">
      <c r="A1785" s="247" t="s">
        <v>122</v>
      </c>
      <c r="B1785" s="248">
        <v>2032</v>
      </c>
      <c r="C1785" s="248" t="s">
        <v>1501</v>
      </c>
      <c r="D1785" s="249">
        <v>345.18477734273449</v>
      </c>
      <c r="E1785" s="250">
        <v>11</v>
      </c>
      <c r="F1785" s="251">
        <f>(SUM(D1785:D1803)+E1785*D1803)/1000000</f>
        <v>9.7835763329700565E-3</v>
      </c>
      <c r="G1785" s="229"/>
      <c r="H1785" s="229"/>
    </row>
    <row r="1786" spans="1:8" ht="15.6" x14ac:dyDescent="0.3">
      <c r="A1786" s="247" t="s">
        <v>122</v>
      </c>
      <c r="B1786" s="248">
        <v>2033</v>
      </c>
      <c r="C1786" s="248" t="s">
        <v>1502</v>
      </c>
      <c r="D1786" s="249">
        <v>341.41917583230094</v>
      </c>
      <c r="E1786" s="250">
        <v>12</v>
      </c>
      <c r="F1786" s="251">
        <f>(SUM(D1786:D1803)+E1786*D1803)/1000000</f>
        <v>9.7604477643342472E-3</v>
      </c>
      <c r="G1786" s="229"/>
      <c r="H1786" s="229"/>
    </row>
    <row r="1787" spans="1:8" ht="15.6" x14ac:dyDescent="0.3">
      <c r="A1787" s="247" t="s">
        <v>122</v>
      </c>
      <c r="B1787" s="248">
        <v>2034</v>
      </c>
      <c r="C1787" s="248" t="s">
        <v>1503</v>
      </c>
      <c r="D1787" s="249">
        <v>338.15173976554019</v>
      </c>
      <c r="E1787" s="250">
        <v>13</v>
      </c>
      <c r="F1787" s="251">
        <f>(SUM(D1787:D1803)+E1787*D1803)/1000000</f>
        <v>9.7410847972088706E-3</v>
      </c>
      <c r="G1787" s="229"/>
      <c r="H1787" s="229"/>
    </row>
    <row r="1788" spans="1:8" ht="15.6" x14ac:dyDescent="0.3">
      <c r="A1788" s="247" t="s">
        <v>122</v>
      </c>
      <c r="B1788" s="248">
        <v>2035</v>
      </c>
      <c r="C1788" s="248" t="s">
        <v>1504</v>
      </c>
      <c r="D1788" s="249">
        <v>335.37201462081129</v>
      </c>
      <c r="E1788" s="250">
        <v>14</v>
      </c>
      <c r="F1788" s="251">
        <f>(SUM(D1788:D1803)+E1788*D1803)/1000000</f>
        <v>9.7249892661502527E-3</v>
      </c>
      <c r="G1788" s="229"/>
      <c r="H1788" s="229"/>
    </row>
    <row r="1789" spans="1:8" ht="15.6" x14ac:dyDescent="0.3">
      <c r="A1789" s="247" t="s">
        <v>122</v>
      </c>
      <c r="B1789" s="248">
        <v>2036</v>
      </c>
      <c r="C1789" s="248" t="s">
        <v>1505</v>
      </c>
      <c r="D1789" s="249">
        <v>332.96658923554111</v>
      </c>
      <c r="E1789" s="250">
        <v>15</v>
      </c>
      <c r="F1789" s="251">
        <f>(SUM(D1789:D1803)+E1789*D1803)/1000000</f>
        <v>9.7116734602363652E-3</v>
      </c>
      <c r="G1789" s="229"/>
      <c r="H1789" s="229"/>
    </row>
    <row r="1790" spans="1:8" ht="15.6" x14ac:dyDescent="0.3">
      <c r="A1790" s="247" t="s">
        <v>122</v>
      </c>
      <c r="B1790" s="248">
        <v>2037</v>
      </c>
      <c r="C1790" s="248" t="s">
        <v>1506</v>
      </c>
      <c r="D1790" s="249">
        <v>330.92946566180666</v>
      </c>
      <c r="E1790" s="250">
        <v>16</v>
      </c>
      <c r="F1790" s="251">
        <f>(SUM(D1790:D1803)+E1790*D1803)/1000000</f>
        <v>9.7007630797077467E-3</v>
      </c>
      <c r="G1790" s="229"/>
      <c r="H1790" s="229"/>
    </row>
    <row r="1791" spans="1:8" ht="15.6" x14ac:dyDescent="0.3">
      <c r="A1791" s="247" t="s">
        <v>122</v>
      </c>
      <c r="B1791" s="248">
        <v>2038</v>
      </c>
      <c r="C1791" s="248" t="s">
        <v>1507</v>
      </c>
      <c r="D1791" s="249">
        <v>329.20956909026148</v>
      </c>
      <c r="E1791" s="250">
        <v>17</v>
      </c>
      <c r="F1791" s="251">
        <f>(SUM(D1791:D1803)+E1791*D1803)/1000000</f>
        <v>9.6918898227528662E-3</v>
      </c>
      <c r="G1791" s="229"/>
      <c r="H1791" s="229"/>
    </row>
    <row r="1792" spans="1:8" ht="15.6" x14ac:dyDescent="0.3">
      <c r="A1792" s="247" t="s">
        <v>122</v>
      </c>
      <c r="B1792" s="248">
        <v>2039</v>
      </c>
      <c r="C1792" s="248" t="s">
        <v>1508</v>
      </c>
      <c r="D1792" s="249">
        <v>327.76185194271329</v>
      </c>
      <c r="E1792" s="250">
        <v>18</v>
      </c>
      <c r="F1792" s="251">
        <f>(SUM(D1792:D1803)+E1792*D1803)/1000000</f>
        <v>9.6847364623695292E-3</v>
      </c>
      <c r="G1792" s="229"/>
      <c r="H1792" s="229"/>
    </row>
    <row r="1793" spans="1:8" ht="15.6" x14ac:dyDescent="0.3">
      <c r="A1793" s="247" t="s">
        <v>122</v>
      </c>
      <c r="B1793" s="248">
        <v>2040</v>
      </c>
      <c r="C1793" s="248" t="s">
        <v>1509</v>
      </c>
      <c r="D1793" s="249">
        <v>326.57081190533791</v>
      </c>
      <c r="E1793" s="250">
        <v>19</v>
      </c>
      <c r="F1793" s="251">
        <f>(SUM(D1793:D1803)+E1793*D1803)/1000000</f>
        <v>9.6790308191337382E-3</v>
      </c>
      <c r="G1793" s="229"/>
      <c r="H1793" s="229"/>
    </row>
    <row r="1794" spans="1:8" ht="15.6" x14ac:dyDescent="0.3">
      <c r="A1794" s="247" t="s">
        <v>122</v>
      </c>
      <c r="B1794" s="248">
        <v>2041</v>
      </c>
      <c r="C1794" s="248" t="s">
        <v>1510</v>
      </c>
      <c r="D1794" s="249">
        <v>325.5994077950196</v>
      </c>
      <c r="E1794" s="250">
        <v>20</v>
      </c>
      <c r="F1794" s="251">
        <f>(SUM(D1794:D1803)+E1794*D1803)/1000000</f>
        <v>9.6745162159353245E-3</v>
      </c>
      <c r="G1794" s="229"/>
      <c r="H1794" s="229"/>
    </row>
    <row r="1795" spans="1:8" ht="15.6" x14ac:dyDescent="0.3">
      <c r="A1795" s="247" t="s">
        <v>122</v>
      </c>
      <c r="B1795" s="248">
        <v>2042</v>
      </c>
      <c r="C1795" s="248" t="s">
        <v>1511</v>
      </c>
      <c r="D1795" s="249">
        <v>324.81428016883774</v>
      </c>
      <c r="E1795" s="250">
        <v>21</v>
      </c>
      <c r="F1795" s="251">
        <f>(SUM(D1795:D1803)+E1795*D1803)/1000000</f>
        <v>9.6709730168472296E-3</v>
      </c>
      <c r="G1795" s="229"/>
      <c r="H1795" s="229"/>
    </row>
    <row r="1796" spans="1:8" ht="15.6" x14ac:dyDescent="0.3">
      <c r="A1796" s="247" t="s">
        <v>122</v>
      </c>
      <c r="B1796" s="248">
        <v>2043</v>
      </c>
      <c r="C1796" s="248" t="s">
        <v>1512</v>
      </c>
      <c r="D1796" s="249">
        <v>324.15361406532702</v>
      </c>
      <c r="E1796" s="250">
        <v>22</v>
      </c>
      <c r="F1796" s="251">
        <f>(SUM(D1796:D1803)+E1796*D1803)/1000000</f>
        <v>9.6682149453853148E-3</v>
      </c>
      <c r="G1796" s="229"/>
      <c r="H1796" s="229"/>
    </row>
    <row r="1797" spans="1:8" ht="15.6" x14ac:dyDescent="0.3">
      <c r="A1797" s="247" t="s">
        <v>122</v>
      </c>
      <c r="B1797" s="248">
        <v>2044</v>
      </c>
      <c r="C1797" s="248" t="s">
        <v>1513</v>
      </c>
      <c r="D1797" s="249">
        <v>323.63106091945684</v>
      </c>
      <c r="E1797" s="250">
        <v>23</v>
      </c>
      <c r="F1797" s="251">
        <f>(SUM(D1797:D1803)+E1797*D1803)/1000000</f>
        <v>9.6661175400269105E-3</v>
      </c>
      <c r="G1797" s="229"/>
      <c r="H1797" s="229"/>
    </row>
    <row r="1798" spans="1:8" ht="15.6" x14ac:dyDescent="0.3">
      <c r="A1798" s="247" t="s">
        <v>122</v>
      </c>
      <c r="B1798" s="248">
        <v>2045</v>
      </c>
      <c r="C1798" s="248" t="s">
        <v>1514</v>
      </c>
      <c r="D1798" s="249">
        <v>323.20520703999017</v>
      </c>
      <c r="E1798" s="250">
        <v>24</v>
      </c>
      <c r="F1798" s="251">
        <f>(SUM(D1798:D1803)+E1798*D1803)/1000000</f>
        <v>9.6645426878143783E-3</v>
      </c>
      <c r="G1798" s="229"/>
      <c r="H1798" s="229"/>
    </row>
    <row r="1799" spans="1:8" ht="15.6" x14ac:dyDescent="0.3">
      <c r="A1799" s="247" t="s">
        <v>122</v>
      </c>
      <c r="B1799" s="248">
        <v>2046</v>
      </c>
      <c r="C1799" s="248" t="s">
        <v>1515</v>
      </c>
      <c r="D1799" s="249">
        <v>322.84687980623994</v>
      </c>
      <c r="E1799" s="250">
        <v>25</v>
      </c>
      <c r="F1799" s="251">
        <f>(SUM(D1799:D1803)+E1799*D1803)/1000000</f>
        <v>9.6633936894813116E-3</v>
      </c>
      <c r="G1799" s="229"/>
      <c r="H1799" s="229"/>
    </row>
    <row r="1800" spans="1:8" ht="15.6" x14ac:dyDescent="0.3">
      <c r="A1800" s="247" t="s">
        <v>122</v>
      </c>
      <c r="B1800" s="248">
        <v>2047</v>
      </c>
      <c r="C1800" s="248" t="s">
        <v>1516</v>
      </c>
      <c r="D1800" s="249">
        <v>322.57299906140918</v>
      </c>
      <c r="E1800" s="250">
        <v>26</v>
      </c>
      <c r="F1800" s="251">
        <f>(SUM(D1800:D1803)+E1800*D1803)/1000000</f>
        <v>9.6626030183819961E-3</v>
      </c>
      <c r="G1800" s="229"/>
      <c r="H1800" s="229"/>
    </row>
    <row r="1801" spans="1:8" ht="15.6" x14ac:dyDescent="0.3">
      <c r="A1801" s="247" t="s">
        <v>122</v>
      </c>
      <c r="B1801" s="248">
        <v>2048</v>
      </c>
      <c r="C1801" s="248" t="s">
        <v>1517</v>
      </c>
      <c r="D1801" s="249">
        <v>322.33555959395676</v>
      </c>
      <c r="E1801" s="250">
        <v>27</v>
      </c>
      <c r="F1801" s="251">
        <f>(SUM(D1801:D1803)+E1801*D1803)/1000000</f>
        <v>9.6620862280275121E-3</v>
      </c>
      <c r="G1801" s="229"/>
      <c r="H1801" s="229"/>
    </row>
    <row r="1802" spans="1:8" ht="15.6" x14ac:dyDescent="0.3">
      <c r="A1802" s="247" t="s">
        <v>122</v>
      </c>
      <c r="B1802" s="248">
        <v>2049</v>
      </c>
      <c r="C1802" s="248" t="s">
        <v>1518</v>
      </c>
      <c r="D1802" s="249">
        <v>322.17682463968691</v>
      </c>
      <c r="E1802" s="250">
        <v>28</v>
      </c>
      <c r="F1802" s="251">
        <f>(SUM(D1802:D1803)+E1802*D1803)/1000000</f>
        <v>9.6618068771404785E-3</v>
      </c>
      <c r="G1802" s="229"/>
      <c r="H1802" s="229"/>
    </row>
    <row r="1803" spans="1:8" ht="15.6" x14ac:dyDescent="0.3">
      <c r="A1803" s="247" t="s">
        <v>122</v>
      </c>
      <c r="B1803" s="248">
        <v>2050</v>
      </c>
      <c r="C1803" s="248" t="s">
        <v>1519</v>
      </c>
      <c r="D1803" s="249">
        <v>322.05620870692383</v>
      </c>
      <c r="E1803" s="250">
        <v>29</v>
      </c>
      <c r="F1803" s="251">
        <f>(SUM(D1803:D1803)+E1803*D1803)/1000000</f>
        <v>9.6616862612077126E-3</v>
      </c>
      <c r="G1803" s="229"/>
      <c r="H1803" s="229"/>
    </row>
    <row r="1804" spans="1:8" ht="15.6" x14ac:dyDescent="0.3">
      <c r="A1804" s="247" t="s">
        <v>123</v>
      </c>
      <c r="B1804" s="248">
        <v>2017</v>
      </c>
      <c r="C1804" s="248" t="s">
        <v>1520</v>
      </c>
      <c r="D1804" s="249">
        <v>479.99660734722465</v>
      </c>
      <c r="E1804" s="252">
        <v>0</v>
      </c>
      <c r="F1804" s="251">
        <f>(SUM(D1804:D1833))/1000000</f>
        <v>1.0990183318922372E-2</v>
      </c>
      <c r="G1804" s="229"/>
      <c r="H1804" s="229"/>
    </row>
    <row r="1805" spans="1:8" ht="15.6" x14ac:dyDescent="0.3">
      <c r="A1805" s="247" t="s">
        <v>123</v>
      </c>
      <c r="B1805" s="248">
        <v>2018</v>
      </c>
      <c r="C1805" s="248" t="s">
        <v>1521</v>
      </c>
      <c r="D1805" s="249">
        <v>468.04172122651437</v>
      </c>
      <c r="E1805" s="250">
        <v>0</v>
      </c>
      <c r="F1805" s="251">
        <f>(SUM(D1805:D1834))/1000000</f>
        <v>1.0828096174141709E-2</v>
      </c>
      <c r="G1805" s="229"/>
      <c r="H1805" s="229"/>
    </row>
    <row r="1806" spans="1:8" ht="15.6" x14ac:dyDescent="0.3">
      <c r="A1806" s="247" t="s">
        <v>123</v>
      </c>
      <c r="B1806" s="248">
        <v>2019</v>
      </c>
      <c r="C1806" s="248" t="s">
        <v>1522</v>
      </c>
      <c r="D1806" s="249">
        <v>455.60963511840112</v>
      </c>
      <c r="E1806" s="250">
        <v>0</v>
      </c>
      <c r="F1806" s="251">
        <f>(SUM(D1806:D1835))/1000000</f>
        <v>1.0677562977236444E-2</v>
      </c>
      <c r="G1806" s="229"/>
      <c r="H1806" s="229"/>
    </row>
    <row r="1807" spans="1:8" ht="15.6" x14ac:dyDescent="0.3">
      <c r="A1807" s="247" t="s">
        <v>123</v>
      </c>
      <c r="B1807" s="248">
        <v>2020</v>
      </c>
      <c r="C1807" s="248" t="s">
        <v>1523</v>
      </c>
      <c r="D1807" s="249">
        <v>442.86796924696472</v>
      </c>
      <c r="E1807" s="250">
        <v>0</v>
      </c>
      <c r="F1807" s="251">
        <f>(SUM(D1807:D1836))/1000000</f>
        <v>1.0539142004997526E-2</v>
      </c>
      <c r="G1807" s="229"/>
      <c r="H1807" s="229"/>
    </row>
    <row r="1808" spans="1:8" ht="15.6" x14ac:dyDescent="0.3">
      <c r="A1808" s="247" t="s">
        <v>123</v>
      </c>
      <c r="B1808" s="248">
        <v>2021</v>
      </c>
      <c r="C1808" s="248" t="s">
        <v>1524</v>
      </c>
      <c r="D1808" s="249">
        <v>430.91251454691002</v>
      </c>
      <c r="E1808" s="250">
        <v>0</v>
      </c>
      <c r="F1808" s="251">
        <f>(SUM(D1808:D1837))/1000000</f>
        <v>1.0413199371575879E-2</v>
      </c>
      <c r="G1808" s="229"/>
      <c r="H1808" s="229"/>
    </row>
    <row r="1809" spans="1:8" ht="15.6" x14ac:dyDescent="0.3">
      <c r="A1809" s="247" t="s">
        <v>123</v>
      </c>
      <c r="B1809" s="248">
        <v>2022</v>
      </c>
      <c r="C1809" s="248" t="s">
        <v>1525</v>
      </c>
      <c r="D1809" s="249">
        <v>419.81882053653754</v>
      </c>
      <c r="E1809" s="250">
        <v>1</v>
      </c>
      <c r="F1809" s="251">
        <f>(SUM(D1809:D1837)+E1809*D1837)/1000000</f>
        <v>1.0299212192854287E-2</v>
      </c>
      <c r="G1809" s="229"/>
      <c r="H1809" s="229"/>
    </row>
    <row r="1810" spans="1:8" ht="15.6" x14ac:dyDescent="0.3">
      <c r="A1810" s="247" t="s">
        <v>123</v>
      </c>
      <c r="B1810" s="248">
        <v>2023</v>
      </c>
      <c r="C1810" s="248" t="s">
        <v>1526</v>
      </c>
      <c r="D1810" s="249">
        <v>409.44038696933552</v>
      </c>
      <c r="E1810" s="250">
        <v>2</v>
      </c>
      <c r="F1810" s="251">
        <f>(SUM(D1810:D1837)+E1810*D1837)/1000000</f>
        <v>1.0196318708143068E-2</v>
      </c>
      <c r="G1810" s="229"/>
      <c r="H1810" s="229"/>
    </row>
    <row r="1811" spans="1:8" ht="15.6" x14ac:dyDescent="0.3">
      <c r="A1811" s="247" t="s">
        <v>123</v>
      </c>
      <c r="B1811" s="248">
        <v>2024</v>
      </c>
      <c r="C1811" s="248" t="s">
        <v>1527</v>
      </c>
      <c r="D1811" s="249">
        <v>399.81607706271041</v>
      </c>
      <c r="E1811" s="250">
        <v>3</v>
      </c>
      <c r="F1811" s="251">
        <f>(SUM(D1811:D1837)+E1811*D1837)/1000000</f>
        <v>1.010380365699905E-2</v>
      </c>
      <c r="G1811" s="229"/>
      <c r="H1811" s="229"/>
    </row>
    <row r="1812" spans="1:8" ht="15.6" x14ac:dyDescent="0.3">
      <c r="A1812" s="247" t="s">
        <v>123</v>
      </c>
      <c r="B1812" s="248">
        <v>2025</v>
      </c>
      <c r="C1812" s="248" t="s">
        <v>1528</v>
      </c>
      <c r="D1812" s="249">
        <v>390.93866068131069</v>
      </c>
      <c r="E1812" s="250">
        <v>4</v>
      </c>
      <c r="F1812" s="251">
        <f>(SUM(D1812:D1837)+E1812*D1837)/1000000</f>
        <v>1.0020912915761663E-2</v>
      </c>
      <c r="G1812" s="229"/>
      <c r="H1812" s="229"/>
    </row>
    <row r="1813" spans="1:8" ht="15.6" x14ac:dyDescent="0.3">
      <c r="A1813" s="247" t="s">
        <v>123</v>
      </c>
      <c r="B1813" s="248">
        <v>2026</v>
      </c>
      <c r="C1813" s="248" t="s">
        <v>1529</v>
      </c>
      <c r="D1813" s="249">
        <v>382.22251211985076</v>
      </c>
      <c r="E1813" s="250">
        <v>5</v>
      </c>
      <c r="F1813" s="251">
        <f>(SUM(D1813:D1837)+E1813*D1837)/1000000</f>
        <v>9.9468995909056685E-3</v>
      </c>
      <c r="G1813" s="229"/>
      <c r="H1813" s="229"/>
    </row>
    <row r="1814" spans="1:8" ht="15.6" x14ac:dyDescent="0.3">
      <c r="A1814" s="247" t="s">
        <v>123</v>
      </c>
      <c r="B1814" s="248">
        <v>2027</v>
      </c>
      <c r="C1814" s="248" t="s">
        <v>1530</v>
      </c>
      <c r="D1814" s="249">
        <v>374.08495255969643</v>
      </c>
      <c r="E1814" s="250">
        <v>6</v>
      </c>
      <c r="F1814" s="251">
        <f>(SUM(D1814:D1837)+E1814*D1837)/1000000</f>
        <v>9.8816024146111334E-3</v>
      </c>
      <c r="G1814" s="229"/>
      <c r="H1814" s="229"/>
    </row>
    <row r="1815" spans="1:8" ht="15.6" x14ac:dyDescent="0.3">
      <c r="A1815" s="247" t="s">
        <v>123</v>
      </c>
      <c r="B1815" s="248">
        <v>2028</v>
      </c>
      <c r="C1815" s="248" t="s">
        <v>1531</v>
      </c>
      <c r="D1815" s="249">
        <v>366.72501409207899</v>
      </c>
      <c r="E1815" s="250">
        <v>7</v>
      </c>
      <c r="F1815" s="251">
        <f>(SUM(D1815:D1837)+E1815*D1837)/1000000</f>
        <v>9.8244427978767569E-3</v>
      </c>
      <c r="G1815" s="229"/>
      <c r="H1815" s="229"/>
    </row>
    <row r="1816" spans="1:8" ht="15.6" x14ac:dyDescent="0.3">
      <c r="A1816" s="247" t="s">
        <v>123</v>
      </c>
      <c r="B1816" s="248">
        <v>2029</v>
      </c>
      <c r="C1816" s="248" t="s">
        <v>1532</v>
      </c>
      <c r="D1816" s="249">
        <v>360.04687968884161</v>
      </c>
      <c r="E1816" s="250">
        <v>8</v>
      </c>
      <c r="F1816" s="251">
        <f>(SUM(D1816:D1837)+E1816*D1837)/1000000</f>
        <v>9.774643119609995E-3</v>
      </c>
      <c r="G1816" s="229"/>
      <c r="H1816" s="229"/>
    </row>
    <row r="1817" spans="1:8" ht="15.6" x14ac:dyDescent="0.3">
      <c r="A1817" s="247" t="s">
        <v>123</v>
      </c>
      <c r="B1817" s="248">
        <v>2030</v>
      </c>
      <c r="C1817" s="248" t="s">
        <v>1533</v>
      </c>
      <c r="D1817" s="249">
        <v>354.12351548008013</v>
      </c>
      <c r="E1817" s="250">
        <v>9</v>
      </c>
      <c r="F1817" s="251">
        <f>(SUM(D1817:D1837)+E1817*D1837)/1000000</f>
        <v>9.7315215757464713E-3</v>
      </c>
      <c r="G1817" s="229"/>
      <c r="H1817" s="229"/>
    </row>
    <row r="1818" spans="1:8" ht="15.6" x14ac:dyDescent="0.3">
      <c r="A1818" s="247" t="s">
        <v>123</v>
      </c>
      <c r="B1818" s="248">
        <v>2031</v>
      </c>
      <c r="C1818" s="248" t="s">
        <v>1534</v>
      </c>
      <c r="D1818" s="249">
        <v>348.81529974848252</v>
      </c>
      <c r="E1818" s="250">
        <v>10</v>
      </c>
      <c r="F1818" s="251">
        <f>(SUM(D1818:D1837)+E1818*D1837)/1000000</f>
        <v>9.6943233960917093E-3</v>
      </c>
      <c r="G1818" s="229"/>
      <c r="H1818" s="229"/>
    </row>
    <row r="1819" spans="1:8" ht="15.6" x14ac:dyDescent="0.3">
      <c r="A1819" s="247" t="s">
        <v>123</v>
      </c>
      <c r="B1819" s="248">
        <v>2032</v>
      </c>
      <c r="C1819" s="248" t="s">
        <v>1535</v>
      </c>
      <c r="D1819" s="249">
        <v>344.12772143438411</v>
      </c>
      <c r="E1819" s="250">
        <v>11</v>
      </c>
      <c r="F1819" s="251">
        <f>(SUM(D1819:D1837)+E1819*D1837)/1000000</f>
        <v>9.6624334321685455E-3</v>
      </c>
      <c r="G1819" s="229"/>
      <c r="H1819" s="229"/>
    </row>
    <row r="1820" spans="1:8" ht="15.6" x14ac:dyDescent="0.3">
      <c r="A1820" s="247" t="s">
        <v>123</v>
      </c>
      <c r="B1820" s="248">
        <v>2033</v>
      </c>
      <c r="C1820" s="248" t="s">
        <v>1536</v>
      </c>
      <c r="D1820" s="249">
        <v>340.00595384434354</v>
      </c>
      <c r="E1820" s="250">
        <v>12</v>
      </c>
      <c r="F1820" s="251">
        <f>(SUM(D1820:D1837)+E1820*D1837)/1000000</f>
        <v>9.6352310465594778E-3</v>
      </c>
      <c r="G1820" s="229"/>
      <c r="H1820" s="229"/>
    </row>
    <row r="1821" spans="1:8" ht="15.6" x14ac:dyDescent="0.3">
      <c r="A1821" s="247" t="s">
        <v>123</v>
      </c>
      <c r="B1821" s="248">
        <v>2034</v>
      </c>
      <c r="C1821" s="248" t="s">
        <v>1537</v>
      </c>
      <c r="D1821" s="249">
        <v>336.38819964985646</v>
      </c>
      <c r="E1821" s="250">
        <v>13</v>
      </c>
      <c r="F1821" s="251">
        <f>(SUM(D1821:D1837)+E1821*D1837)/1000000</f>
        <v>9.6121504285404547E-3</v>
      </c>
      <c r="G1821" s="229"/>
      <c r="H1821" s="229"/>
    </row>
    <row r="1822" spans="1:8" ht="15.6" x14ac:dyDescent="0.3">
      <c r="A1822" s="247" t="s">
        <v>123</v>
      </c>
      <c r="B1822" s="248">
        <v>2035</v>
      </c>
      <c r="C1822" s="248" t="s">
        <v>1538</v>
      </c>
      <c r="D1822" s="249">
        <v>333.27551900060854</v>
      </c>
      <c r="E1822" s="250">
        <v>14</v>
      </c>
      <c r="F1822" s="251">
        <f>(SUM(D1822:D1837)+E1822*D1837)/1000000</f>
        <v>9.5926875647159154E-3</v>
      </c>
      <c r="G1822" s="229"/>
      <c r="H1822" s="229"/>
    </row>
    <row r="1823" spans="1:8" ht="15.6" x14ac:dyDescent="0.3">
      <c r="A1823" s="247" t="s">
        <v>123</v>
      </c>
      <c r="B1823" s="248">
        <v>2036</v>
      </c>
      <c r="C1823" s="248" t="s">
        <v>1539</v>
      </c>
      <c r="D1823" s="249">
        <v>330.56379487814507</v>
      </c>
      <c r="E1823" s="250">
        <v>15</v>
      </c>
      <c r="F1823" s="251">
        <f>(SUM(D1823:D1837)+E1823*D1837)/1000000</f>
        <v>9.5763373815406245E-3</v>
      </c>
      <c r="G1823" s="229"/>
      <c r="H1823" s="229"/>
    </row>
    <row r="1824" spans="1:8" ht="15.6" x14ac:dyDescent="0.3">
      <c r="A1824" s="247" t="s">
        <v>123</v>
      </c>
      <c r="B1824" s="248">
        <v>2037</v>
      </c>
      <c r="C1824" s="248" t="s">
        <v>1540</v>
      </c>
      <c r="D1824" s="249">
        <v>328.2578043964827</v>
      </c>
      <c r="E1824" s="250">
        <v>16</v>
      </c>
      <c r="F1824" s="251">
        <f>(SUM(D1824:D1837)+E1824*D1837)/1000000</f>
        <v>9.5626989224877976E-3</v>
      </c>
      <c r="G1824" s="229"/>
      <c r="H1824" s="229"/>
    </row>
    <row r="1825" spans="1:8" ht="15.6" x14ac:dyDescent="0.3">
      <c r="A1825" s="247" t="s">
        <v>123</v>
      </c>
      <c r="B1825" s="248">
        <v>2038</v>
      </c>
      <c r="C1825" s="248" t="s">
        <v>1541</v>
      </c>
      <c r="D1825" s="249">
        <v>326.29584438162669</v>
      </c>
      <c r="E1825" s="250">
        <v>17</v>
      </c>
      <c r="F1825" s="251">
        <f>(SUM(D1825:D1837)+E1825*D1837)/1000000</f>
        <v>9.5513664539166338E-3</v>
      </c>
      <c r="G1825" s="229"/>
      <c r="H1825" s="229"/>
    </row>
    <row r="1826" spans="1:8" ht="15.6" x14ac:dyDescent="0.3">
      <c r="A1826" s="247" t="s">
        <v>123</v>
      </c>
      <c r="B1826" s="248">
        <v>2039</v>
      </c>
      <c r="C1826" s="248" t="s">
        <v>1542</v>
      </c>
      <c r="D1826" s="249">
        <v>324.61027435048277</v>
      </c>
      <c r="E1826" s="250">
        <v>18</v>
      </c>
      <c r="F1826" s="251">
        <f>(SUM(D1826:D1837)+E1826*D1837)/1000000</f>
        <v>9.541995945360324E-3</v>
      </c>
      <c r="G1826" s="229"/>
      <c r="H1826" s="229"/>
    </row>
    <row r="1827" spans="1:8" ht="15.6" x14ac:dyDescent="0.3">
      <c r="A1827" s="247" t="s">
        <v>123</v>
      </c>
      <c r="B1827" s="248">
        <v>2040</v>
      </c>
      <c r="C1827" s="248" t="s">
        <v>1543</v>
      </c>
      <c r="D1827" s="249">
        <v>323.19525140791274</v>
      </c>
      <c r="E1827" s="250">
        <v>19</v>
      </c>
      <c r="F1827" s="251">
        <f>(SUM(D1827:D1837)+E1827*D1837)/1000000</f>
        <v>9.5343110068351593E-3</v>
      </c>
      <c r="G1827" s="229"/>
      <c r="H1827" s="229"/>
    </row>
    <row r="1828" spans="1:8" ht="15.6" x14ac:dyDescent="0.3">
      <c r="A1828" s="247" t="s">
        <v>123</v>
      </c>
      <c r="B1828" s="248">
        <v>2041</v>
      </c>
      <c r="C1828" s="248" t="s">
        <v>1544</v>
      </c>
      <c r="D1828" s="249">
        <v>322.01866733958315</v>
      </c>
      <c r="E1828" s="250">
        <v>20</v>
      </c>
      <c r="F1828" s="251">
        <f>(SUM(D1828:D1837)+E1828*D1837)/1000000</f>
        <v>9.5280410912525655E-3</v>
      </c>
      <c r="G1828" s="229"/>
      <c r="H1828" s="229"/>
    </row>
    <row r="1829" spans="1:8" ht="15.6" x14ac:dyDescent="0.3">
      <c r="A1829" s="247" t="s">
        <v>123</v>
      </c>
      <c r="B1829" s="248">
        <v>2042</v>
      </c>
      <c r="C1829" s="248" t="s">
        <v>1545</v>
      </c>
      <c r="D1829" s="249">
        <v>321.04359245381806</v>
      </c>
      <c r="E1829" s="250">
        <v>21</v>
      </c>
      <c r="F1829" s="251">
        <f>(SUM(D1829:D1837)+E1829*D1837)/1000000</f>
        <v>9.5229477597383004E-3</v>
      </c>
      <c r="G1829" s="229"/>
      <c r="H1829" s="229"/>
    </row>
    <row r="1830" spans="1:8" ht="15.6" x14ac:dyDescent="0.3">
      <c r="A1830" s="247" t="s">
        <v>123</v>
      </c>
      <c r="B1830" s="248">
        <v>2043</v>
      </c>
      <c r="C1830" s="248" t="s">
        <v>1546</v>
      </c>
      <c r="D1830" s="249">
        <v>320.19931299255251</v>
      </c>
      <c r="E1830" s="250">
        <v>22</v>
      </c>
      <c r="F1830" s="251">
        <f>(SUM(D1830:D1837)+E1830*D1837)/1000000</f>
        <v>9.5188295031097998E-3</v>
      </c>
      <c r="G1830" s="229"/>
      <c r="H1830" s="229"/>
    </row>
    <row r="1831" spans="1:8" ht="15.6" x14ac:dyDescent="0.3">
      <c r="A1831" s="247" t="s">
        <v>123</v>
      </c>
      <c r="B1831" s="248">
        <v>2044</v>
      </c>
      <c r="C1831" s="248" t="s">
        <v>1547</v>
      </c>
      <c r="D1831" s="249">
        <v>319.49875281579915</v>
      </c>
      <c r="E1831" s="250">
        <v>23</v>
      </c>
      <c r="F1831" s="251">
        <f>(SUM(D1831:D1837)+E1831*D1837)/1000000</f>
        <v>9.5155555259425675E-3</v>
      </c>
      <c r="G1831" s="229"/>
      <c r="H1831" s="229"/>
    </row>
    <row r="1832" spans="1:8" ht="15.6" x14ac:dyDescent="0.3">
      <c r="A1832" s="247" t="s">
        <v>123</v>
      </c>
      <c r="B1832" s="248">
        <v>2045</v>
      </c>
      <c r="C1832" s="248" t="s">
        <v>1548</v>
      </c>
      <c r="D1832" s="249">
        <v>318.88686256585601</v>
      </c>
      <c r="E1832" s="250">
        <v>24</v>
      </c>
      <c r="F1832" s="251">
        <f>(SUM(D1832:D1837)+E1832*D1837)/1000000</f>
        <v>9.5129821089520849E-3</v>
      </c>
      <c r="G1832" s="229"/>
      <c r="H1832" s="229"/>
    </row>
    <row r="1833" spans="1:8" ht="15.6" x14ac:dyDescent="0.3">
      <c r="A1833" s="247" t="s">
        <v>123</v>
      </c>
      <c r="B1833" s="248">
        <v>2046</v>
      </c>
      <c r="C1833" s="248" t="s">
        <v>1549</v>
      </c>
      <c r="D1833" s="249">
        <v>318.3552009859801</v>
      </c>
      <c r="E1833" s="250">
        <v>25</v>
      </c>
      <c r="F1833" s="251">
        <f>(SUM(D1833:D1837)+E1833*D1837)/1000000</f>
        <v>9.5110205822115483E-3</v>
      </c>
      <c r="G1833" s="229"/>
      <c r="H1833" s="229"/>
    </row>
    <row r="1834" spans="1:8" ht="15.6" x14ac:dyDescent="0.3">
      <c r="A1834" s="247" t="s">
        <v>123</v>
      </c>
      <c r="B1834" s="248">
        <v>2047</v>
      </c>
      <c r="C1834" s="248" t="s">
        <v>1550</v>
      </c>
      <c r="D1834" s="249">
        <v>317.90946256656258</v>
      </c>
      <c r="E1834" s="250">
        <v>26</v>
      </c>
      <c r="F1834" s="251">
        <f>(SUM(D1834:D1837)+E1834*D1837)/1000000</f>
        <v>9.5095907170508857E-3</v>
      </c>
      <c r="G1834" s="229"/>
      <c r="H1834" s="229"/>
    </row>
    <row r="1835" spans="1:8" ht="15.6" x14ac:dyDescent="0.3">
      <c r="A1835" s="247" t="s">
        <v>123</v>
      </c>
      <c r="B1835" s="248">
        <v>2048</v>
      </c>
      <c r="C1835" s="248" t="s">
        <v>1551</v>
      </c>
      <c r="D1835" s="249">
        <v>317.50852432125123</v>
      </c>
      <c r="E1835" s="250">
        <v>27</v>
      </c>
      <c r="F1835" s="251">
        <f>(SUM(D1835:D1837)+E1835*D1837)/1000000</f>
        <v>9.5086065903096408E-3</v>
      </c>
      <c r="G1835" s="229"/>
      <c r="H1835" s="229"/>
    </row>
    <row r="1836" spans="1:8" ht="15.6" x14ac:dyDescent="0.3">
      <c r="A1836" s="247" t="s">
        <v>123</v>
      </c>
      <c r="B1836" s="248">
        <v>2049</v>
      </c>
      <c r="C1836" s="248" t="s">
        <v>1552</v>
      </c>
      <c r="D1836" s="249">
        <v>317.18866287948197</v>
      </c>
      <c r="E1836" s="250">
        <v>28</v>
      </c>
      <c r="F1836" s="251">
        <f>(SUM(D1836:D1837)+E1836*D1837)/1000000</f>
        <v>9.5080234018137082E-3</v>
      </c>
      <c r="G1836" s="229"/>
      <c r="H1836" s="229"/>
    </row>
    <row r="1837" spans="1:8" ht="15.6" x14ac:dyDescent="0.3">
      <c r="A1837" s="247" t="s">
        <v>123</v>
      </c>
      <c r="B1837" s="248">
        <v>2050</v>
      </c>
      <c r="C1837" s="248" t="s">
        <v>1553</v>
      </c>
      <c r="D1837" s="249">
        <v>316.92533582531814</v>
      </c>
      <c r="E1837" s="250">
        <v>29</v>
      </c>
      <c r="F1837" s="251">
        <f>(SUM(D1837:D1837)+E1837*D1837)/1000000</f>
        <v>9.5077600747595463E-3</v>
      </c>
      <c r="G1837" s="229"/>
      <c r="H1837" s="229"/>
    </row>
    <row r="1838" spans="1:8" ht="15.6" x14ac:dyDescent="0.3">
      <c r="A1838" s="247" t="s">
        <v>124</v>
      </c>
      <c r="B1838" s="248">
        <v>2017</v>
      </c>
      <c r="C1838" s="248" t="s">
        <v>1554</v>
      </c>
      <c r="D1838" s="249">
        <v>452.1672920082159</v>
      </c>
      <c r="E1838" s="252">
        <v>0</v>
      </c>
      <c r="F1838" s="251">
        <f>(SUM(D1838:D1867))/1000000</f>
        <v>1.0967140595467035E-2</v>
      </c>
      <c r="G1838" s="229"/>
      <c r="H1838" s="229"/>
    </row>
    <row r="1839" spans="1:8" ht="15.6" x14ac:dyDescent="0.3">
      <c r="A1839" s="247" t="s">
        <v>124</v>
      </c>
      <c r="B1839" s="248">
        <v>2018</v>
      </c>
      <c r="C1839" s="248" t="s">
        <v>1555</v>
      </c>
      <c r="D1839" s="249">
        <v>442.17584381535448</v>
      </c>
      <c r="E1839" s="250">
        <v>0</v>
      </c>
      <c r="F1839" s="251">
        <f>(SUM(D1839:D1868))/1000000</f>
        <v>1.0849403602940797E-2</v>
      </c>
      <c r="G1839" s="229"/>
      <c r="H1839" s="229"/>
    </row>
    <row r="1840" spans="1:8" ht="15.6" x14ac:dyDescent="0.3">
      <c r="A1840" s="247" t="s">
        <v>124</v>
      </c>
      <c r="B1840" s="248">
        <v>2019</v>
      </c>
      <c r="C1840" s="248" t="s">
        <v>1556</v>
      </c>
      <c r="D1840" s="249">
        <v>431.69789127012803</v>
      </c>
      <c r="E1840" s="250">
        <v>0</v>
      </c>
      <c r="F1840" s="251">
        <f>(SUM(D1840:D1869))/1000000</f>
        <v>1.0741518181321049E-2</v>
      </c>
      <c r="G1840" s="229"/>
      <c r="H1840" s="229"/>
    </row>
    <row r="1841" spans="1:8" ht="15.6" x14ac:dyDescent="0.3">
      <c r="A1841" s="247" t="s">
        <v>124</v>
      </c>
      <c r="B1841" s="248">
        <v>2020</v>
      </c>
      <c r="C1841" s="248" t="s">
        <v>1557</v>
      </c>
      <c r="D1841" s="249">
        <v>420.9858599141221</v>
      </c>
      <c r="E1841" s="250">
        <v>0</v>
      </c>
      <c r="F1841" s="251">
        <f>(SUM(D1841:D1870))/1000000</f>
        <v>1.0644018108872383E-2</v>
      </c>
      <c r="G1841" s="229"/>
      <c r="H1841" s="229"/>
    </row>
    <row r="1842" spans="1:8" ht="15.6" x14ac:dyDescent="0.3">
      <c r="A1842" s="247" t="s">
        <v>124</v>
      </c>
      <c r="B1842" s="248">
        <v>2021</v>
      </c>
      <c r="C1842" s="248" t="s">
        <v>1558</v>
      </c>
      <c r="D1842" s="249">
        <v>411.04530650561196</v>
      </c>
      <c r="E1842" s="250">
        <v>0</v>
      </c>
      <c r="F1842" s="251">
        <f>(SUM(D1842:D1871))/1000000</f>
        <v>1.0557164771246914E-2</v>
      </c>
      <c r="G1842" s="229"/>
      <c r="H1842" s="229"/>
    </row>
    <row r="1843" spans="1:8" ht="15.6" x14ac:dyDescent="0.3">
      <c r="A1843" s="247" t="s">
        <v>124</v>
      </c>
      <c r="B1843" s="248">
        <v>2022</v>
      </c>
      <c r="C1843" s="248" t="s">
        <v>1559</v>
      </c>
      <c r="D1843" s="249">
        <v>401.99921364700407</v>
      </c>
      <c r="E1843" s="250">
        <v>1</v>
      </c>
      <c r="F1843" s="251">
        <f>(SUM(D1843:D1871)+E1843*D1871)/1000000</f>
        <v>1.0480251987029954E-2</v>
      </c>
      <c r="G1843" s="229"/>
      <c r="H1843" s="229"/>
    </row>
    <row r="1844" spans="1:8" ht="15.6" x14ac:dyDescent="0.3">
      <c r="A1844" s="247" t="s">
        <v>124</v>
      </c>
      <c r="B1844" s="248">
        <v>2023</v>
      </c>
      <c r="C1844" s="248" t="s">
        <v>1560</v>
      </c>
      <c r="D1844" s="249">
        <v>393.63079929175478</v>
      </c>
      <c r="E1844" s="250">
        <v>2</v>
      </c>
      <c r="F1844" s="251">
        <f>(SUM(D1844:D1871)+E1844*D1871)/1000000</f>
        <v>1.0412385295671601E-2</v>
      </c>
      <c r="G1844" s="229"/>
      <c r="H1844" s="229"/>
    </row>
    <row r="1845" spans="1:8" ht="15.6" x14ac:dyDescent="0.3">
      <c r="A1845" s="247" t="s">
        <v>124</v>
      </c>
      <c r="B1845" s="248">
        <v>2024</v>
      </c>
      <c r="C1845" s="248" t="s">
        <v>1561</v>
      </c>
      <c r="D1845" s="249">
        <v>385.93424540683469</v>
      </c>
      <c r="E1845" s="250">
        <v>3</v>
      </c>
      <c r="F1845" s="251">
        <f>(SUM(D1845:D1871)+E1845*D1871)/1000000</f>
        <v>1.0352887018668499E-2</v>
      </c>
      <c r="G1845" s="229"/>
      <c r="H1845" s="229"/>
    </row>
    <row r="1846" spans="1:8" ht="15.6" x14ac:dyDescent="0.3">
      <c r="A1846" s="247" t="s">
        <v>124</v>
      </c>
      <c r="B1846" s="248">
        <v>2025</v>
      </c>
      <c r="C1846" s="248" t="s">
        <v>1562</v>
      </c>
      <c r="D1846" s="249">
        <v>378.82243744505519</v>
      </c>
      <c r="E1846" s="250">
        <v>4</v>
      </c>
      <c r="F1846" s="251">
        <f>(SUM(D1846:D1871)+E1846*D1871)/1000000</f>
        <v>1.0301085295550315E-2</v>
      </c>
      <c r="G1846" s="229"/>
      <c r="H1846" s="229"/>
    </row>
    <row r="1847" spans="1:8" ht="15.6" x14ac:dyDescent="0.3">
      <c r="A1847" s="247" t="s">
        <v>124</v>
      </c>
      <c r="B1847" s="248">
        <v>2026</v>
      </c>
      <c r="C1847" s="248" t="s">
        <v>1563</v>
      </c>
      <c r="D1847" s="249">
        <v>372.44818867122473</v>
      </c>
      <c r="E1847" s="250">
        <v>5</v>
      </c>
      <c r="F1847" s="251">
        <f>(SUM(D1847:D1871)+E1847*D1871)/1000000</f>
        <v>1.0256395380393909E-2</v>
      </c>
      <c r="G1847" s="229"/>
      <c r="H1847" s="229"/>
    </row>
    <row r="1848" spans="1:8" ht="15.6" x14ac:dyDescent="0.3">
      <c r="A1848" s="247" t="s">
        <v>124</v>
      </c>
      <c r="B1848" s="248">
        <v>2027</v>
      </c>
      <c r="C1848" s="248" t="s">
        <v>1564</v>
      </c>
      <c r="D1848" s="249">
        <v>366.89174559409145</v>
      </c>
      <c r="E1848" s="250">
        <v>6</v>
      </c>
      <c r="F1848" s="251">
        <f>(SUM(D1848:D1871)+E1848*D1871)/1000000</f>
        <v>1.0218079714011339E-2</v>
      </c>
      <c r="G1848" s="229"/>
      <c r="H1848" s="229"/>
    </row>
    <row r="1849" spans="1:8" ht="15.6" x14ac:dyDescent="0.3">
      <c r="A1849" s="247" t="s">
        <v>124</v>
      </c>
      <c r="B1849" s="248">
        <v>2028</v>
      </c>
      <c r="C1849" s="248" t="s">
        <v>1565</v>
      </c>
      <c r="D1849" s="249">
        <v>362.06190555742228</v>
      </c>
      <c r="E1849" s="250">
        <v>7</v>
      </c>
      <c r="F1849" s="251">
        <f>(SUM(D1849:D1871)+E1849*D1871)/1000000</f>
        <v>1.0185320490705899E-2</v>
      </c>
      <c r="G1849" s="229"/>
      <c r="H1849" s="229"/>
    </row>
    <row r="1850" spans="1:8" ht="15.6" x14ac:dyDescent="0.3">
      <c r="A1850" s="247" t="s">
        <v>124</v>
      </c>
      <c r="B1850" s="248">
        <v>2029</v>
      </c>
      <c r="C1850" s="248" t="s">
        <v>1566</v>
      </c>
      <c r="D1850" s="249">
        <v>357.81653444614136</v>
      </c>
      <c r="E1850" s="250">
        <v>8</v>
      </c>
      <c r="F1850" s="251">
        <f>(SUM(D1850:D1871)+E1850*D1871)/1000000</f>
        <v>1.0157391107437129E-2</v>
      </c>
      <c r="G1850" s="229"/>
      <c r="H1850" s="229"/>
    </row>
    <row r="1851" spans="1:8" ht="15.6" x14ac:dyDescent="0.3">
      <c r="A1851" s="247" t="s">
        <v>124</v>
      </c>
      <c r="B1851" s="248">
        <v>2030</v>
      </c>
      <c r="C1851" s="248" t="s">
        <v>1567</v>
      </c>
      <c r="D1851" s="249">
        <v>354.18605541765123</v>
      </c>
      <c r="E1851" s="250">
        <v>9</v>
      </c>
      <c r="F1851" s="251">
        <f>(SUM(D1851:D1871)+E1851*D1871)/1000000</f>
        <v>1.0133707095279639E-2</v>
      </c>
      <c r="G1851" s="229"/>
      <c r="H1851" s="229"/>
    </row>
    <row r="1852" spans="1:8" ht="15.6" x14ac:dyDescent="0.3">
      <c r="A1852" s="247" t="s">
        <v>124</v>
      </c>
      <c r="B1852" s="248">
        <v>2031</v>
      </c>
      <c r="C1852" s="248" t="s">
        <v>1568</v>
      </c>
      <c r="D1852" s="249">
        <v>351.00028800303056</v>
      </c>
      <c r="E1852" s="250">
        <v>10</v>
      </c>
      <c r="F1852" s="251">
        <f>(SUM(D1852:D1871)+E1852*D1871)/1000000</f>
        <v>1.0113653562150639E-2</v>
      </c>
      <c r="G1852" s="229"/>
      <c r="H1852" s="229"/>
    </row>
    <row r="1853" spans="1:8" ht="15.6" x14ac:dyDescent="0.3">
      <c r="A1853" s="247" t="s">
        <v>124</v>
      </c>
      <c r="B1853" s="248">
        <v>2032</v>
      </c>
      <c r="C1853" s="248" t="s">
        <v>1569</v>
      </c>
      <c r="D1853" s="249">
        <v>348.25321791360409</v>
      </c>
      <c r="E1853" s="250">
        <v>11</v>
      </c>
      <c r="F1853" s="251">
        <f>(SUM(D1853:D1871)+E1853*D1871)/1000000</f>
        <v>1.0096785796436261E-2</v>
      </c>
      <c r="G1853" s="229"/>
      <c r="H1853" s="229"/>
    </row>
    <row r="1854" spans="1:8" ht="15.6" x14ac:dyDescent="0.3">
      <c r="A1854" s="247" t="s">
        <v>124</v>
      </c>
      <c r="B1854" s="248">
        <v>2033</v>
      </c>
      <c r="C1854" s="248" t="s">
        <v>1570</v>
      </c>
      <c r="D1854" s="249">
        <v>345.88144021281192</v>
      </c>
      <c r="E1854" s="250">
        <v>12</v>
      </c>
      <c r="F1854" s="251">
        <f>(SUM(D1854:D1871)+E1854*D1871)/1000000</f>
        <v>1.0082665100811308E-2</v>
      </c>
      <c r="G1854" s="229"/>
      <c r="H1854" s="229"/>
    </row>
    <row r="1855" spans="1:8" ht="15.6" x14ac:dyDescent="0.3">
      <c r="A1855" s="247" t="s">
        <v>124</v>
      </c>
      <c r="B1855" s="248">
        <v>2034</v>
      </c>
      <c r="C1855" s="248" t="s">
        <v>1571</v>
      </c>
      <c r="D1855" s="249">
        <v>343.83773010948988</v>
      </c>
      <c r="E1855" s="250">
        <v>13</v>
      </c>
      <c r="F1855" s="251">
        <f>(SUM(D1855:D1871)+E1855*D1871)/1000000</f>
        <v>1.0070916182887147E-2</v>
      </c>
      <c r="G1855" s="229"/>
      <c r="H1855" s="229"/>
    </row>
    <row r="1856" spans="1:8" ht="15.6" x14ac:dyDescent="0.3">
      <c r="A1856" s="247" t="s">
        <v>124</v>
      </c>
      <c r="B1856" s="248">
        <v>2035</v>
      </c>
      <c r="C1856" s="248" t="s">
        <v>1572</v>
      </c>
      <c r="D1856" s="249">
        <v>342.11455061632176</v>
      </c>
      <c r="E1856" s="250">
        <v>14</v>
      </c>
      <c r="F1856" s="251">
        <f>(SUM(D1856:D1871)+E1856*D1871)/1000000</f>
        <v>1.006121097506631E-2</v>
      </c>
      <c r="G1856" s="229"/>
      <c r="H1856" s="229"/>
    </row>
    <row r="1857" spans="1:8" ht="15.6" x14ac:dyDescent="0.3">
      <c r="A1857" s="247" t="s">
        <v>124</v>
      </c>
      <c r="B1857" s="248">
        <v>2036</v>
      </c>
      <c r="C1857" s="248" t="s">
        <v>1573</v>
      </c>
      <c r="D1857" s="249">
        <v>340.62844820125054</v>
      </c>
      <c r="E1857" s="250">
        <v>15</v>
      </c>
      <c r="F1857" s="251">
        <f>(SUM(D1857:D1871)+E1857*D1871)/1000000</f>
        <v>1.005322894673864E-2</v>
      </c>
      <c r="G1857" s="229"/>
      <c r="H1857" s="229"/>
    </row>
    <row r="1858" spans="1:8" ht="15.6" x14ac:dyDescent="0.3">
      <c r="A1858" s="247" t="s">
        <v>124</v>
      </c>
      <c r="B1858" s="248">
        <v>2037</v>
      </c>
      <c r="C1858" s="248" t="s">
        <v>1574</v>
      </c>
      <c r="D1858" s="249">
        <v>339.38005400242849</v>
      </c>
      <c r="E1858" s="250">
        <v>16</v>
      </c>
      <c r="F1858" s="251">
        <f>(SUM(D1858:D1871)+E1858*D1871)/1000000</f>
        <v>1.0046733020826041E-2</v>
      </c>
      <c r="G1858" s="229"/>
      <c r="H1858" s="229"/>
    </row>
    <row r="1859" spans="1:8" ht="15.6" x14ac:dyDescent="0.3">
      <c r="A1859" s="247" t="s">
        <v>124</v>
      </c>
      <c r="B1859" s="248">
        <v>2038</v>
      </c>
      <c r="C1859" s="248" t="s">
        <v>1575</v>
      </c>
      <c r="D1859" s="249">
        <v>338.33726923975132</v>
      </c>
      <c r="E1859" s="250">
        <v>17</v>
      </c>
      <c r="F1859" s="251">
        <f>(SUM(D1859:D1871)+E1859*D1871)/1000000</f>
        <v>1.0041485489112266E-2</v>
      </c>
      <c r="G1859" s="229"/>
      <c r="H1859" s="229"/>
    </row>
    <row r="1860" spans="1:8" ht="15.6" x14ac:dyDescent="0.3">
      <c r="A1860" s="247" t="s">
        <v>124</v>
      </c>
      <c r="B1860" s="248">
        <v>2039</v>
      </c>
      <c r="C1860" s="248" t="s">
        <v>1576</v>
      </c>
      <c r="D1860" s="249">
        <v>337.45978669748371</v>
      </c>
      <c r="E1860" s="250">
        <v>18</v>
      </c>
      <c r="F1860" s="251">
        <f>(SUM(D1860:D1871)+E1860*D1871)/1000000</f>
        <v>1.0037280742161165E-2</v>
      </c>
      <c r="G1860" s="229"/>
      <c r="H1860" s="229"/>
    </row>
    <row r="1861" spans="1:8" ht="15.6" x14ac:dyDescent="0.3">
      <c r="A1861" s="247" t="s">
        <v>124</v>
      </c>
      <c r="B1861" s="248">
        <v>2040</v>
      </c>
      <c r="C1861" s="248" t="s">
        <v>1577</v>
      </c>
      <c r="D1861" s="249">
        <v>336.75164463261501</v>
      </c>
      <c r="E1861" s="250">
        <v>19</v>
      </c>
      <c r="F1861" s="251">
        <f>(SUM(D1861:D1871)+E1861*D1871)/1000000</f>
        <v>1.0033953477752332E-2</v>
      </c>
      <c r="G1861" s="229"/>
      <c r="H1861" s="229"/>
    </row>
    <row r="1862" spans="1:8" ht="15.6" x14ac:dyDescent="0.3">
      <c r="A1862" s="247" t="s">
        <v>124</v>
      </c>
      <c r="B1862" s="248">
        <v>2041</v>
      </c>
      <c r="C1862" s="248" t="s">
        <v>1578</v>
      </c>
      <c r="D1862" s="249">
        <v>336.18004863461744</v>
      </c>
      <c r="E1862" s="250">
        <v>20</v>
      </c>
      <c r="F1862" s="251">
        <f>(SUM(D1862:D1871)+E1862*D1871)/1000000</f>
        <v>1.0031334355408369E-2</v>
      </c>
      <c r="G1862" s="229"/>
      <c r="H1862" s="229"/>
    </row>
    <row r="1863" spans="1:8" ht="15.6" x14ac:dyDescent="0.3">
      <c r="A1863" s="247" t="s">
        <v>124</v>
      </c>
      <c r="B1863" s="248">
        <v>2042</v>
      </c>
      <c r="C1863" s="248" t="s">
        <v>1579</v>
      </c>
      <c r="D1863" s="249">
        <v>335.72622722328873</v>
      </c>
      <c r="E1863" s="250">
        <v>21</v>
      </c>
      <c r="F1863" s="251">
        <f>(SUM(D1863:D1871)+E1863*D1871)/1000000</f>
        <v>1.0029286829062404E-2</v>
      </c>
      <c r="G1863" s="229"/>
      <c r="H1863" s="229"/>
    </row>
    <row r="1864" spans="1:8" ht="15.6" x14ac:dyDescent="0.3">
      <c r="A1864" s="247" t="s">
        <v>124</v>
      </c>
      <c r="B1864" s="248">
        <v>2043</v>
      </c>
      <c r="C1864" s="248" t="s">
        <v>1580</v>
      </c>
      <c r="D1864" s="249">
        <v>335.33391271768977</v>
      </c>
      <c r="E1864" s="250">
        <v>22</v>
      </c>
      <c r="F1864" s="251">
        <f>(SUM(D1864:D1871)+E1864*D1871)/1000000</f>
        <v>1.0027693124127768E-2</v>
      </c>
      <c r="G1864" s="229"/>
      <c r="H1864" s="229"/>
    </row>
    <row r="1865" spans="1:8" ht="15.6" x14ac:dyDescent="0.3">
      <c r="A1865" s="247" t="s">
        <v>124</v>
      </c>
      <c r="B1865" s="248">
        <v>2044</v>
      </c>
      <c r="C1865" s="248" t="s">
        <v>1581</v>
      </c>
      <c r="D1865" s="249">
        <v>335.03058682260223</v>
      </c>
      <c r="E1865" s="250">
        <v>23</v>
      </c>
      <c r="F1865" s="251">
        <f>(SUM(D1865:D1871)+E1865*D1871)/1000000</f>
        <v>1.0026491733698729E-2</v>
      </c>
      <c r="G1865" s="229"/>
      <c r="H1865" s="229"/>
    </row>
    <row r="1866" spans="1:8" ht="15.6" x14ac:dyDescent="0.3">
      <c r="A1866" s="247" t="s">
        <v>124</v>
      </c>
      <c r="B1866" s="248">
        <v>2045</v>
      </c>
      <c r="C1866" s="248" t="s">
        <v>1582</v>
      </c>
      <c r="D1866" s="249">
        <v>334.78160168914451</v>
      </c>
      <c r="E1866" s="250">
        <v>24</v>
      </c>
      <c r="F1866" s="251">
        <f>(SUM(D1866:D1871)+E1866*D1871)/1000000</f>
        <v>1.0025593669164778E-2</v>
      </c>
      <c r="G1866" s="229"/>
      <c r="H1866" s="229"/>
    </row>
    <row r="1867" spans="1:8" ht="15.6" x14ac:dyDescent="0.3">
      <c r="A1867" s="247" t="s">
        <v>124</v>
      </c>
      <c r="B1867" s="248">
        <v>2046</v>
      </c>
      <c r="C1867" s="248" t="s">
        <v>1583</v>
      </c>
      <c r="D1867" s="249">
        <v>334.58046976029118</v>
      </c>
      <c r="E1867" s="250">
        <v>25</v>
      </c>
      <c r="F1867" s="251">
        <f>(SUM(D1867:D1871)+E1867*D1871)/1000000</f>
        <v>1.0024944589764287E-2</v>
      </c>
      <c r="G1867" s="229"/>
      <c r="H1867" s="229"/>
    </row>
    <row r="1868" spans="1:8" ht="15.6" x14ac:dyDescent="0.3">
      <c r="A1868" s="247" t="s">
        <v>124</v>
      </c>
      <c r="B1868" s="248">
        <v>2047</v>
      </c>
      <c r="C1868" s="248" t="s">
        <v>1584</v>
      </c>
      <c r="D1868" s="249">
        <v>334.43029948197693</v>
      </c>
      <c r="E1868" s="250">
        <v>26</v>
      </c>
      <c r="F1868" s="251">
        <f>(SUM(D1868:D1871)+E1868*D1871)/1000000</f>
        <v>1.0024496642292649E-2</v>
      </c>
      <c r="G1868" s="229"/>
      <c r="H1868" s="229"/>
    </row>
    <row r="1869" spans="1:8" ht="15.6" x14ac:dyDescent="0.3">
      <c r="A1869" s="247" t="s">
        <v>124</v>
      </c>
      <c r="B1869" s="248">
        <v>2048</v>
      </c>
      <c r="C1869" s="248" t="s">
        <v>1585</v>
      </c>
      <c r="D1869" s="249">
        <v>334.29042219560625</v>
      </c>
      <c r="E1869" s="250">
        <v>27</v>
      </c>
      <c r="F1869" s="251">
        <f>(SUM(D1869:D1871)+E1869*D1871)/1000000</f>
        <v>1.0024198865099322E-2</v>
      </c>
      <c r="G1869" s="229"/>
      <c r="H1869" s="229"/>
    </row>
    <row r="1870" spans="1:8" ht="15.6" x14ac:dyDescent="0.3">
      <c r="A1870" s="247" t="s">
        <v>124</v>
      </c>
      <c r="B1870" s="248">
        <v>2049</v>
      </c>
      <c r="C1870" s="248" t="s">
        <v>1586</v>
      </c>
      <c r="D1870" s="249">
        <v>334.19781882146515</v>
      </c>
      <c r="E1870" s="250">
        <v>28</v>
      </c>
      <c r="F1870" s="251">
        <f>(SUM(D1870:D1871)+E1870*D1871)/1000000</f>
        <v>1.0024040965192367E-2</v>
      </c>
      <c r="G1870" s="229"/>
      <c r="H1870" s="229"/>
    </row>
    <row r="1871" spans="1:8" ht="15.6" x14ac:dyDescent="0.3">
      <c r="A1871" s="247" t="s">
        <v>124</v>
      </c>
      <c r="B1871" s="248">
        <v>2050</v>
      </c>
      <c r="C1871" s="248" t="s">
        <v>1587</v>
      </c>
      <c r="D1871" s="249">
        <v>334.13252228865178</v>
      </c>
      <c r="E1871" s="250">
        <v>29</v>
      </c>
      <c r="F1871" s="251">
        <f>(SUM(D1871:D1871)+E1871*D1871)/1000000</f>
        <v>1.0023975668659554E-2</v>
      </c>
      <c r="G1871" s="229"/>
      <c r="H1871" s="229"/>
    </row>
    <row r="1872" spans="1:8" ht="15.6" x14ac:dyDescent="0.3">
      <c r="A1872" s="247" t="s">
        <v>125</v>
      </c>
      <c r="B1872" s="248">
        <v>2017</v>
      </c>
      <c r="C1872" s="248" t="s">
        <v>1588</v>
      </c>
      <c r="D1872" s="249">
        <v>473.54606944444123</v>
      </c>
      <c r="E1872" s="252">
        <v>0</v>
      </c>
      <c r="F1872" s="251">
        <f>(SUM(D1872:D1901))/1000000</f>
        <v>1.0860319821179076E-2</v>
      </c>
      <c r="G1872" s="229"/>
      <c r="H1872" s="229"/>
    </row>
    <row r="1873" spans="1:8" ht="15.6" x14ac:dyDescent="0.3">
      <c r="A1873" s="247" t="s">
        <v>125</v>
      </c>
      <c r="B1873" s="248">
        <v>2018</v>
      </c>
      <c r="C1873" s="248" t="s">
        <v>1589</v>
      </c>
      <c r="D1873" s="249">
        <v>461.89828369924038</v>
      </c>
      <c r="E1873" s="250">
        <v>0</v>
      </c>
      <c r="F1873" s="251">
        <f>(SUM(D1873:D1902))/1000000</f>
        <v>1.0699416664551127E-2</v>
      </c>
      <c r="G1873" s="229"/>
      <c r="H1873" s="229"/>
    </row>
    <row r="1874" spans="1:8" ht="15.6" x14ac:dyDescent="0.3">
      <c r="A1874" s="247" t="s">
        <v>125</v>
      </c>
      <c r="B1874" s="248">
        <v>2019</v>
      </c>
      <c r="C1874" s="248" t="s">
        <v>1590</v>
      </c>
      <c r="D1874" s="249">
        <v>449.82669683226771</v>
      </c>
      <c r="E1874" s="250">
        <v>0</v>
      </c>
      <c r="F1874" s="251">
        <f>(SUM(D1874:D1903))/1000000</f>
        <v>1.0549684930196555E-2</v>
      </c>
      <c r="G1874" s="229"/>
      <c r="H1874" s="229"/>
    </row>
    <row r="1875" spans="1:8" ht="15.6" x14ac:dyDescent="0.3">
      <c r="A1875" s="247" t="s">
        <v>125</v>
      </c>
      <c r="B1875" s="248">
        <v>2020</v>
      </c>
      <c r="C1875" s="248" t="s">
        <v>1591</v>
      </c>
      <c r="D1875" s="249">
        <v>437.47226262122871</v>
      </c>
      <c r="E1875" s="250">
        <v>0</v>
      </c>
      <c r="F1875" s="251">
        <f>(SUM(D1875:D1904))/1000000</f>
        <v>1.0411659863069673E-2</v>
      </c>
      <c r="G1875" s="229"/>
      <c r="H1875" s="229"/>
    </row>
    <row r="1876" spans="1:8" ht="15.6" x14ac:dyDescent="0.3">
      <c r="A1876" s="247" t="s">
        <v>125</v>
      </c>
      <c r="B1876" s="248">
        <v>2021</v>
      </c>
      <c r="C1876" s="248" t="s">
        <v>1592</v>
      </c>
      <c r="D1876" s="249">
        <v>425.89510011302428</v>
      </c>
      <c r="E1876" s="250">
        <v>0</v>
      </c>
      <c r="F1876" s="251">
        <f>(SUM(D1876:D1905))/1000000</f>
        <v>1.0285699590576167E-2</v>
      </c>
      <c r="G1876" s="229"/>
      <c r="H1876" s="229"/>
    </row>
    <row r="1877" spans="1:8" ht="15.6" x14ac:dyDescent="0.3">
      <c r="A1877" s="247" t="s">
        <v>125</v>
      </c>
      <c r="B1877" s="248">
        <v>2022</v>
      </c>
      <c r="C1877" s="248" t="s">
        <v>1593</v>
      </c>
      <c r="D1877" s="249">
        <v>415.14235813972527</v>
      </c>
      <c r="E1877" s="250">
        <v>1</v>
      </c>
      <c r="F1877" s="251">
        <f>(SUM(D1877:D1905)+E1877*D1905)/1000000</f>
        <v>1.0171316480590867E-2</v>
      </c>
      <c r="G1877" s="229"/>
      <c r="H1877" s="229"/>
    </row>
    <row r="1878" spans="1:8" ht="15.6" x14ac:dyDescent="0.3">
      <c r="A1878" s="247" t="s">
        <v>125</v>
      </c>
      <c r="B1878" s="248">
        <v>2023</v>
      </c>
      <c r="C1878" s="248" t="s">
        <v>1594</v>
      </c>
      <c r="D1878" s="249">
        <v>405.10076456994608</v>
      </c>
      <c r="E1878" s="250">
        <v>2</v>
      </c>
      <c r="F1878" s="251">
        <f>(SUM(D1878:D1905)+E1878*D1905)/1000000</f>
        <v>1.0067686112578866E-2</v>
      </c>
      <c r="G1878" s="229"/>
      <c r="H1878" s="229"/>
    </row>
    <row r="1879" spans="1:8" ht="15.6" x14ac:dyDescent="0.3">
      <c r="A1879" s="247" t="s">
        <v>125</v>
      </c>
      <c r="B1879" s="248">
        <v>2024</v>
      </c>
      <c r="C1879" s="248" t="s">
        <v>1595</v>
      </c>
      <c r="D1879" s="249">
        <v>395.82003248863805</v>
      </c>
      <c r="E1879" s="250">
        <v>3</v>
      </c>
      <c r="F1879" s="251">
        <f>(SUM(D1879:D1905)+E1879*D1905)/1000000</f>
        <v>9.9740973381366432E-3</v>
      </c>
      <c r="G1879" s="229"/>
      <c r="H1879" s="229"/>
    </row>
    <row r="1880" spans="1:8" ht="15.6" x14ac:dyDescent="0.3">
      <c r="A1880" s="247" t="s">
        <v>125</v>
      </c>
      <c r="B1880" s="248">
        <v>2025</v>
      </c>
      <c r="C1880" s="248" t="s">
        <v>1596</v>
      </c>
      <c r="D1880" s="249">
        <v>387.26697464621896</v>
      </c>
      <c r="E1880" s="250">
        <v>4</v>
      </c>
      <c r="F1880" s="251">
        <f>(SUM(D1880:D1905)+E1880*D1905)/1000000</f>
        <v>9.8897892957757264E-3</v>
      </c>
      <c r="G1880" s="229"/>
      <c r="H1880" s="229"/>
    </row>
    <row r="1881" spans="1:8" ht="15.6" x14ac:dyDescent="0.3">
      <c r="A1881" s="247" t="s">
        <v>125</v>
      </c>
      <c r="B1881" s="248">
        <v>2026</v>
      </c>
      <c r="C1881" s="248" t="s">
        <v>1597</v>
      </c>
      <c r="D1881" s="249">
        <v>378.08662252970453</v>
      </c>
      <c r="E1881" s="250">
        <v>5</v>
      </c>
      <c r="F1881" s="251">
        <f>(SUM(D1881:D1905)+E1881*D1905)/1000000</f>
        <v>9.8140343112572328E-3</v>
      </c>
      <c r="G1881" s="229"/>
      <c r="H1881" s="229"/>
    </row>
    <row r="1882" spans="1:8" ht="15.6" x14ac:dyDescent="0.3">
      <c r="A1882" s="247" t="s">
        <v>125</v>
      </c>
      <c r="B1882" s="248">
        <v>2027</v>
      </c>
      <c r="C1882" s="248" t="s">
        <v>1598</v>
      </c>
      <c r="D1882" s="249">
        <v>370.21138467550827</v>
      </c>
      <c r="E1882" s="250">
        <v>6</v>
      </c>
      <c r="F1882" s="251">
        <f>(SUM(D1882:D1905)+E1882*D1905)/1000000</f>
        <v>9.7474596788552515E-3</v>
      </c>
      <c r="G1882" s="229"/>
      <c r="H1882" s="229"/>
    </row>
    <row r="1883" spans="1:8" ht="15.6" x14ac:dyDescent="0.3">
      <c r="A1883" s="247" t="s">
        <v>125</v>
      </c>
      <c r="B1883" s="248">
        <v>2028</v>
      </c>
      <c r="C1883" s="248" t="s">
        <v>1599</v>
      </c>
      <c r="D1883" s="249">
        <v>363.0753277898279</v>
      </c>
      <c r="E1883" s="250">
        <v>7</v>
      </c>
      <c r="F1883" s="251">
        <f>(SUM(D1883:D1905)+E1883*D1905)/1000000</f>
        <v>9.6887602843074676E-3</v>
      </c>
      <c r="G1883" s="229"/>
      <c r="H1883" s="229"/>
    </row>
    <row r="1884" spans="1:8" ht="15.6" x14ac:dyDescent="0.3">
      <c r="A1884" s="247" t="s">
        <v>125</v>
      </c>
      <c r="B1884" s="248">
        <v>2029</v>
      </c>
      <c r="C1884" s="248" t="s">
        <v>1600</v>
      </c>
      <c r="D1884" s="249">
        <v>356.56294620850207</v>
      </c>
      <c r="E1884" s="250">
        <v>8</v>
      </c>
      <c r="F1884" s="251">
        <f>(SUM(D1884:D1905)+E1884*D1905)/1000000</f>
        <v>9.6371969466453634E-3</v>
      </c>
      <c r="G1884" s="229"/>
      <c r="H1884" s="229"/>
    </row>
    <row r="1885" spans="1:8" ht="15.6" x14ac:dyDescent="0.3">
      <c r="A1885" s="247" t="s">
        <v>125</v>
      </c>
      <c r="B1885" s="248">
        <v>2030</v>
      </c>
      <c r="C1885" s="248" t="s">
        <v>1601</v>
      </c>
      <c r="D1885" s="249">
        <v>350.75078039790259</v>
      </c>
      <c r="E1885" s="250">
        <v>9</v>
      </c>
      <c r="F1885" s="251">
        <f>(SUM(D1885:D1905)+E1885*D1905)/1000000</f>
        <v>9.5921459905645851E-3</v>
      </c>
      <c r="G1885" s="229"/>
      <c r="H1885" s="229"/>
    </row>
    <row r="1886" spans="1:8" ht="15.6" x14ac:dyDescent="0.3">
      <c r="A1886" s="247" t="s">
        <v>125</v>
      </c>
      <c r="B1886" s="248">
        <v>2031</v>
      </c>
      <c r="C1886" s="248" t="s">
        <v>1602</v>
      </c>
      <c r="D1886" s="249">
        <v>345.50790617290141</v>
      </c>
      <c r="E1886" s="250">
        <v>10</v>
      </c>
      <c r="F1886" s="251">
        <f>(SUM(D1886:D1905)+E1886*D1905)/1000000</f>
        <v>9.5529072002944054E-3</v>
      </c>
      <c r="G1886" s="229"/>
      <c r="H1886" s="229"/>
    </row>
    <row r="1887" spans="1:8" ht="15.6" x14ac:dyDescent="0.3">
      <c r="A1887" s="247" t="s">
        <v>125</v>
      </c>
      <c r="B1887" s="248">
        <v>2032</v>
      </c>
      <c r="C1887" s="248" t="s">
        <v>1603</v>
      </c>
      <c r="D1887" s="249">
        <v>340.84891185990352</v>
      </c>
      <c r="E1887" s="250">
        <v>11</v>
      </c>
      <c r="F1887" s="251">
        <f>(SUM(D1887:D1905)+E1887*D1905)/1000000</f>
        <v>9.518911284249228E-3</v>
      </c>
      <c r="G1887" s="229"/>
      <c r="H1887" s="229"/>
    </row>
    <row r="1888" spans="1:8" ht="15.6" x14ac:dyDescent="0.3">
      <c r="A1888" s="247" t="s">
        <v>125</v>
      </c>
      <c r="B1888" s="248">
        <v>2033</v>
      </c>
      <c r="C1888" s="248" t="s">
        <v>1604</v>
      </c>
      <c r="D1888" s="249">
        <v>336.70642024535539</v>
      </c>
      <c r="E1888" s="250">
        <v>12</v>
      </c>
      <c r="F1888" s="251">
        <f>(SUM(D1888:D1905)+E1888*D1905)/1000000</f>
        <v>9.4895743625170483E-3</v>
      </c>
      <c r="G1888" s="229"/>
      <c r="H1888" s="229"/>
    </row>
    <row r="1889" spans="1:8" ht="15.6" x14ac:dyDescent="0.3">
      <c r="A1889" s="247" t="s">
        <v>125</v>
      </c>
      <c r="B1889" s="248">
        <v>2034</v>
      </c>
      <c r="C1889" s="248" t="s">
        <v>1605</v>
      </c>
      <c r="D1889" s="249">
        <v>333.01534367288946</v>
      </c>
      <c r="E1889" s="250">
        <v>13</v>
      </c>
      <c r="F1889" s="251">
        <f>(SUM(D1889:D1905)+E1889*D1905)/1000000</f>
        <v>9.4643799323994166E-3</v>
      </c>
      <c r="G1889" s="229"/>
      <c r="H1889" s="229"/>
    </row>
    <row r="1890" spans="1:8" ht="15.6" x14ac:dyDescent="0.3">
      <c r="A1890" s="247" t="s">
        <v>125</v>
      </c>
      <c r="B1890" s="248">
        <v>2035</v>
      </c>
      <c r="C1890" s="248" t="s">
        <v>1606</v>
      </c>
      <c r="D1890" s="249">
        <v>329.79456895661951</v>
      </c>
      <c r="E1890" s="250">
        <v>14</v>
      </c>
      <c r="F1890" s="251">
        <f>(SUM(D1890:D1905)+E1890*D1905)/1000000</f>
        <v>9.4428765788542521E-3</v>
      </c>
      <c r="G1890" s="229"/>
      <c r="H1890" s="229"/>
    </row>
    <row r="1891" spans="1:8" ht="15.6" x14ac:dyDescent="0.3">
      <c r="A1891" s="247" t="s">
        <v>125</v>
      </c>
      <c r="B1891" s="248">
        <v>2036</v>
      </c>
      <c r="C1891" s="248" t="s">
        <v>1607</v>
      </c>
      <c r="D1891" s="249">
        <v>326.94009501447317</v>
      </c>
      <c r="E1891" s="250">
        <v>15</v>
      </c>
      <c r="F1891" s="251">
        <f>(SUM(D1891:D1905)+E1891*D1905)/1000000</f>
        <v>9.4245940000253544E-3</v>
      </c>
      <c r="G1891" s="229"/>
      <c r="H1891" s="229"/>
    </row>
    <row r="1892" spans="1:8" ht="15.6" x14ac:dyDescent="0.3">
      <c r="A1892" s="247" t="s">
        <v>125</v>
      </c>
      <c r="B1892" s="248">
        <v>2037</v>
      </c>
      <c r="C1892" s="248" t="s">
        <v>1608</v>
      </c>
      <c r="D1892" s="249">
        <v>324.46997936581471</v>
      </c>
      <c r="E1892" s="250">
        <v>16</v>
      </c>
      <c r="F1892" s="251">
        <f>(SUM(D1892:D1905)+E1892*D1905)/1000000</f>
        <v>9.4091658951386044E-3</v>
      </c>
      <c r="G1892" s="229"/>
      <c r="H1892" s="229"/>
    </row>
    <row r="1893" spans="1:8" ht="15.6" x14ac:dyDescent="0.3">
      <c r="A1893" s="247" t="s">
        <v>125</v>
      </c>
      <c r="B1893" s="248">
        <v>2038</v>
      </c>
      <c r="C1893" s="248" t="s">
        <v>1609</v>
      </c>
      <c r="D1893" s="249">
        <v>322.32423442928837</v>
      </c>
      <c r="E1893" s="250">
        <v>17</v>
      </c>
      <c r="F1893" s="251">
        <f>(SUM(D1893:D1905)+E1893*D1905)/1000000</f>
        <v>9.3962079059005145E-3</v>
      </c>
      <c r="G1893" s="229"/>
      <c r="H1893" s="229"/>
    </row>
    <row r="1894" spans="1:8" ht="15.6" x14ac:dyDescent="0.3">
      <c r="A1894" s="247" t="s">
        <v>125</v>
      </c>
      <c r="B1894" s="248">
        <v>2039</v>
      </c>
      <c r="C1894" s="248" t="s">
        <v>1610</v>
      </c>
      <c r="D1894" s="249">
        <v>320.45925905643134</v>
      </c>
      <c r="E1894" s="250">
        <v>18</v>
      </c>
      <c r="F1894" s="251">
        <f>(SUM(D1894:D1905)+E1894*D1905)/1000000</f>
        <v>9.3853956615989487E-3</v>
      </c>
      <c r="G1894" s="229"/>
      <c r="H1894" s="229"/>
    </row>
    <row r="1895" spans="1:8" ht="15.6" x14ac:dyDescent="0.3">
      <c r="A1895" s="247" t="s">
        <v>125</v>
      </c>
      <c r="B1895" s="248">
        <v>2040</v>
      </c>
      <c r="C1895" s="248" t="s">
        <v>1611</v>
      </c>
      <c r="D1895" s="249">
        <v>318.86243513443128</v>
      </c>
      <c r="E1895" s="250">
        <v>19</v>
      </c>
      <c r="F1895" s="251">
        <f>(SUM(D1895:D1905)+E1895*D1905)/1000000</f>
        <v>9.3764483926702408E-3</v>
      </c>
      <c r="G1895" s="229"/>
      <c r="H1895" s="229"/>
    </row>
    <row r="1896" spans="1:8" ht="15.6" x14ac:dyDescent="0.3">
      <c r="A1896" s="247" t="s">
        <v>125</v>
      </c>
      <c r="B1896" s="248">
        <v>2041</v>
      </c>
      <c r="C1896" s="248" t="s">
        <v>1612</v>
      </c>
      <c r="D1896" s="249">
        <v>317.51207725008982</v>
      </c>
      <c r="E1896" s="250">
        <v>20</v>
      </c>
      <c r="F1896" s="251">
        <f>(SUM(D1896:D1905)+E1896*D1905)/1000000</f>
        <v>9.3690979476635326E-3</v>
      </c>
      <c r="G1896" s="229"/>
      <c r="H1896" s="229"/>
    </row>
    <row r="1897" spans="1:8" ht="15.6" x14ac:dyDescent="0.3">
      <c r="A1897" s="247" t="s">
        <v>125</v>
      </c>
      <c r="B1897" s="248">
        <v>2042</v>
      </c>
      <c r="C1897" s="248" t="s">
        <v>1613</v>
      </c>
      <c r="D1897" s="249">
        <v>316.3618332657955</v>
      </c>
      <c r="E1897" s="250">
        <v>21</v>
      </c>
      <c r="F1897" s="251">
        <f>(SUM(D1897:D1905)+E1897*D1905)/1000000</f>
        <v>9.3630978605411669E-3</v>
      </c>
      <c r="G1897" s="229"/>
      <c r="H1897" s="229"/>
    </row>
    <row r="1898" spans="1:8" ht="15.6" x14ac:dyDescent="0.3">
      <c r="A1898" s="247" t="s">
        <v>125</v>
      </c>
      <c r="B1898" s="248">
        <v>2043</v>
      </c>
      <c r="C1898" s="248" t="s">
        <v>1614</v>
      </c>
      <c r="D1898" s="249">
        <v>315.36673781031828</v>
      </c>
      <c r="E1898" s="250">
        <v>22</v>
      </c>
      <c r="F1898" s="251">
        <f>(SUM(D1898:D1905)+E1898*D1905)/1000000</f>
        <v>9.3582480174030959E-3</v>
      </c>
      <c r="G1898" s="229"/>
      <c r="H1898" s="229"/>
    </row>
    <row r="1899" spans="1:8" ht="15.6" x14ac:dyDescent="0.3">
      <c r="A1899" s="247" t="s">
        <v>125</v>
      </c>
      <c r="B1899" s="248">
        <v>2044</v>
      </c>
      <c r="C1899" s="248" t="s">
        <v>1615</v>
      </c>
      <c r="D1899" s="249">
        <v>314.52848966126464</v>
      </c>
      <c r="E1899" s="250">
        <v>23</v>
      </c>
      <c r="F1899" s="251">
        <f>(SUM(D1899:D1905)+E1899*D1905)/1000000</f>
        <v>9.3543932697205002E-3</v>
      </c>
      <c r="G1899" s="229"/>
      <c r="H1899" s="229"/>
    </row>
    <row r="1900" spans="1:8" ht="15.6" x14ac:dyDescent="0.3">
      <c r="A1900" s="247" t="s">
        <v>125</v>
      </c>
      <c r="B1900" s="248">
        <v>2045</v>
      </c>
      <c r="C1900" s="248" t="s">
        <v>1616</v>
      </c>
      <c r="D1900" s="249">
        <v>313.79794448685624</v>
      </c>
      <c r="E1900" s="250">
        <v>24</v>
      </c>
      <c r="F1900" s="251">
        <f>(SUM(D1900:D1905)+E1900*D1905)/1000000</f>
        <v>9.3513767701869609E-3</v>
      </c>
      <c r="G1900" s="229"/>
      <c r="H1900" s="229"/>
    </row>
    <row r="1901" spans="1:8" ht="15.6" x14ac:dyDescent="0.3">
      <c r="A1901" s="247" t="s">
        <v>125</v>
      </c>
      <c r="B1901" s="248">
        <v>2046</v>
      </c>
      <c r="C1901" s="248" t="s">
        <v>1617</v>
      </c>
      <c r="D1901" s="249">
        <v>313.16798064046799</v>
      </c>
      <c r="E1901" s="250">
        <v>25</v>
      </c>
      <c r="F1901" s="251">
        <f>(SUM(D1901:D1905)+E1901*D1905)/1000000</f>
        <v>9.3490908158278263E-3</v>
      </c>
      <c r="G1901" s="229"/>
      <c r="H1901" s="229"/>
    </row>
    <row r="1902" spans="1:8" ht="15.6" x14ac:dyDescent="0.3">
      <c r="A1902" s="247" t="s">
        <v>125</v>
      </c>
      <c r="B1902" s="248">
        <v>2047</v>
      </c>
      <c r="C1902" s="248" t="s">
        <v>1618</v>
      </c>
      <c r="D1902" s="249">
        <v>312.64291281649059</v>
      </c>
      <c r="E1902" s="250">
        <v>26</v>
      </c>
      <c r="F1902" s="251">
        <f>(SUM(D1902:D1905)+E1902*D1905)/1000000</f>
        <v>9.3474348253150819E-3</v>
      </c>
      <c r="G1902" s="229"/>
      <c r="H1902" s="229"/>
    </row>
    <row r="1903" spans="1:8" ht="15.6" x14ac:dyDescent="0.3">
      <c r="A1903" s="247" t="s">
        <v>125</v>
      </c>
      <c r="B1903" s="248">
        <v>2048</v>
      </c>
      <c r="C1903" s="248" t="s">
        <v>1619</v>
      </c>
      <c r="D1903" s="249">
        <v>312.16654934466902</v>
      </c>
      <c r="E1903" s="250">
        <v>27</v>
      </c>
      <c r="F1903" s="251">
        <f>(SUM(D1903:D1905)+E1903*D1905)/1000000</f>
        <v>9.3463039026263142E-3</v>
      </c>
      <c r="G1903" s="229"/>
      <c r="H1903" s="229"/>
    </row>
    <row r="1904" spans="1:8" ht="15.6" x14ac:dyDescent="0.3">
      <c r="A1904" s="247" t="s">
        <v>125</v>
      </c>
      <c r="B1904" s="248">
        <v>2049</v>
      </c>
      <c r="C1904" s="248" t="s">
        <v>1620</v>
      </c>
      <c r="D1904" s="249">
        <v>311.80162970538544</v>
      </c>
      <c r="E1904" s="250">
        <v>28</v>
      </c>
      <c r="F1904" s="251">
        <f>(SUM(D1904:D1905)+E1904*D1905)/1000000</f>
        <v>9.3456493434093697E-3</v>
      </c>
      <c r="G1904" s="229"/>
      <c r="H1904" s="229"/>
    </row>
    <row r="1905" spans="1:8" ht="15.6" x14ac:dyDescent="0.3">
      <c r="A1905" s="247" t="s">
        <v>125</v>
      </c>
      <c r="B1905" s="248">
        <v>2050</v>
      </c>
      <c r="C1905" s="248" t="s">
        <v>1621</v>
      </c>
      <c r="D1905" s="249">
        <v>311.51199012772361</v>
      </c>
      <c r="E1905" s="250">
        <v>29</v>
      </c>
      <c r="F1905" s="251">
        <f>(SUM(D1905:D1905)+E1905*D1905)/1000000</f>
        <v>9.3453597038317075E-3</v>
      </c>
      <c r="G1905" s="229"/>
      <c r="H1905" s="229"/>
    </row>
    <row r="1906" spans="1:8" ht="15.6" x14ac:dyDescent="0.3">
      <c r="A1906" s="247" t="s">
        <v>126</v>
      </c>
      <c r="B1906" s="248">
        <v>2017</v>
      </c>
      <c r="C1906" s="248" t="s">
        <v>1622</v>
      </c>
      <c r="D1906" s="249">
        <v>460.01777863272292</v>
      </c>
      <c r="E1906" s="252">
        <v>0</v>
      </c>
      <c r="F1906" s="251">
        <f>(SUM(D1906:D1935))/1000000</f>
        <v>1.0722519867522966E-2</v>
      </c>
      <c r="G1906" s="229"/>
      <c r="H1906" s="229"/>
    </row>
    <row r="1907" spans="1:8" ht="15.6" x14ac:dyDescent="0.3">
      <c r="A1907" s="247" t="s">
        <v>126</v>
      </c>
      <c r="B1907" s="248">
        <v>2018</v>
      </c>
      <c r="C1907" s="248" t="s">
        <v>1623</v>
      </c>
      <c r="D1907" s="249">
        <v>448.55109114249234</v>
      </c>
      <c r="E1907" s="250">
        <v>0</v>
      </c>
      <c r="F1907" s="251">
        <f>(SUM(D1907:D1936))/1000000</f>
        <v>1.0580036025945413E-2</v>
      </c>
      <c r="G1907" s="229"/>
      <c r="H1907" s="229"/>
    </row>
    <row r="1908" spans="1:8" ht="15.6" x14ac:dyDescent="0.3">
      <c r="A1908" s="247" t="s">
        <v>126</v>
      </c>
      <c r="B1908" s="248">
        <v>2019</v>
      </c>
      <c r="C1908" s="248" t="s">
        <v>1624</v>
      </c>
      <c r="D1908" s="249">
        <v>436.75386869233319</v>
      </c>
      <c r="E1908" s="250">
        <v>0</v>
      </c>
      <c r="F1908" s="251">
        <f>(SUM(D1908:D1937))/1000000</f>
        <v>1.0448813140707454E-2</v>
      </c>
      <c r="G1908" s="229"/>
      <c r="H1908" s="229"/>
    </row>
    <row r="1909" spans="1:8" ht="15.6" x14ac:dyDescent="0.3">
      <c r="A1909" s="247" t="s">
        <v>126</v>
      </c>
      <c r="B1909" s="248">
        <v>2020</v>
      </c>
      <c r="C1909" s="248" t="s">
        <v>1625</v>
      </c>
      <c r="D1909" s="249">
        <v>424.75108565127914</v>
      </c>
      <c r="E1909" s="250">
        <v>0</v>
      </c>
      <c r="F1909" s="251">
        <f>(SUM(D1909:D1938))/1000000</f>
        <v>1.0329238757502584E-2</v>
      </c>
      <c r="G1909" s="229"/>
      <c r="H1909" s="229"/>
    </row>
    <row r="1910" spans="1:8" ht="15.6" x14ac:dyDescent="0.3">
      <c r="A1910" s="247" t="s">
        <v>126</v>
      </c>
      <c r="B1910" s="248">
        <v>2021</v>
      </c>
      <c r="C1910" s="248" t="s">
        <v>1626</v>
      </c>
      <c r="D1910" s="249">
        <v>413.57468100705267</v>
      </c>
      <c r="E1910" s="250">
        <v>0</v>
      </c>
      <c r="F1910" s="251">
        <f>(SUM(D1910:D1939))/1000000</f>
        <v>1.0221549237171832E-2</v>
      </c>
      <c r="G1910" s="229"/>
      <c r="H1910" s="229"/>
    </row>
    <row r="1911" spans="1:8" ht="15.6" x14ac:dyDescent="0.3">
      <c r="A1911" s="247" t="s">
        <v>126</v>
      </c>
      <c r="B1911" s="248">
        <v>2022</v>
      </c>
      <c r="C1911" s="248" t="s">
        <v>1627</v>
      </c>
      <c r="D1911" s="249">
        <v>403.28947129873359</v>
      </c>
      <c r="E1911" s="250">
        <v>1</v>
      </c>
      <c r="F1911" s="251">
        <f>(SUM(D1911:D1939)+E1911*D1939)/1000000</f>
        <v>1.0125036121485305E-2</v>
      </c>
      <c r="G1911" s="229"/>
      <c r="H1911" s="229"/>
    </row>
    <row r="1912" spans="1:8" ht="15.6" x14ac:dyDescent="0.3">
      <c r="A1912" s="247" t="s">
        <v>126</v>
      </c>
      <c r="B1912" s="248">
        <v>2023</v>
      </c>
      <c r="C1912" s="248" t="s">
        <v>1628</v>
      </c>
      <c r="D1912" s="249">
        <v>393.71654342854237</v>
      </c>
      <c r="E1912" s="250">
        <v>2</v>
      </c>
      <c r="F1912" s="251">
        <f>(SUM(D1912:D1939)+E1912*D1939)/1000000</f>
        <v>1.00388082155071E-2</v>
      </c>
      <c r="G1912" s="229"/>
      <c r="H1912" s="229"/>
    </row>
    <row r="1913" spans="1:8" ht="15.6" x14ac:dyDescent="0.3">
      <c r="A1913" s="247" t="s">
        <v>126</v>
      </c>
      <c r="B1913" s="248">
        <v>2024</v>
      </c>
      <c r="C1913" s="248" t="s">
        <v>1629</v>
      </c>
      <c r="D1913" s="249">
        <v>384.88400330766592</v>
      </c>
      <c r="E1913" s="250">
        <v>3</v>
      </c>
      <c r="F1913" s="251">
        <f>(SUM(D1913:D1939)+E1913*D1939)/1000000</f>
        <v>9.9621532373990827E-3</v>
      </c>
      <c r="G1913" s="229"/>
      <c r="H1913" s="229"/>
    </row>
    <row r="1914" spans="1:8" ht="15.6" x14ac:dyDescent="0.3">
      <c r="A1914" s="247" t="s">
        <v>126</v>
      </c>
      <c r="B1914" s="248">
        <v>2025</v>
      </c>
      <c r="C1914" s="248" t="s">
        <v>1630</v>
      </c>
      <c r="D1914" s="249">
        <v>376.7423721782967</v>
      </c>
      <c r="E1914" s="250">
        <v>4</v>
      </c>
      <c r="F1914" s="251">
        <f>(SUM(D1914:D1939)+E1914*D1939)/1000000</f>
        <v>9.8943307994119427E-3</v>
      </c>
      <c r="G1914" s="229"/>
      <c r="H1914" s="229"/>
    </row>
    <row r="1915" spans="1:8" ht="15.6" x14ac:dyDescent="0.3">
      <c r="A1915" s="247" t="s">
        <v>126</v>
      </c>
      <c r="B1915" s="248">
        <v>2026</v>
      </c>
      <c r="C1915" s="248" t="s">
        <v>1631</v>
      </c>
      <c r="D1915" s="249">
        <v>368.91867358253654</v>
      </c>
      <c r="E1915" s="250">
        <v>5</v>
      </c>
      <c r="F1915" s="251">
        <f>(SUM(D1915:D1939)+E1915*D1939)/1000000</f>
        <v>9.8346499925541717E-3</v>
      </c>
      <c r="G1915" s="229"/>
      <c r="H1915" s="229"/>
    </row>
    <row r="1916" spans="1:8" ht="15.6" x14ac:dyDescent="0.3">
      <c r="A1916" s="247" t="s">
        <v>126</v>
      </c>
      <c r="B1916" s="248">
        <v>2027</v>
      </c>
      <c r="C1916" s="248" t="s">
        <v>1632</v>
      </c>
      <c r="D1916" s="249">
        <v>361.77679855807594</v>
      </c>
      <c r="E1916" s="250">
        <v>6</v>
      </c>
      <c r="F1916" s="251">
        <f>(SUM(D1916:D1939)+E1916*D1939)/1000000</f>
        <v>9.782792884292164E-3</v>
      </c>
      <c r="G1916" s="229"/>
      <c r="H1916" s="229"/>
    </row>
    <row r="1917" spans="1:8" ht="15.6" x14ac:dyDescent="0.3">
      <c r="A1917" s="247" t="s">
        <v>126</v>
      </c>
      <c r="B1917" s="248">
        <v>2028</v>
      </c>
      <c r="C1917" s="248" t="s">
        <v>1633</v>
      </c>
      <c r="D1917" s="249">
        <v>355.44969964470175</v>
      </c>
      <c r="E1917" s="250">
        <v>7</v>
      </c>
      <c r="F1917" s="251">
        <f>(SUM(D1917:D1939)+E1917*D1939)/1000000</f>
        <v>9.7380776510546125E-3</v>
      </c>
      <c r="G1917" s="229"/>
      <c r="H1917" s="229"/>
    </row>
    <row r="1918" spans="1:8" ht="15.6" x14ac:dyDescent="0.3">
      <c r="A1918" s="247" t="s">
        <v>126</v>
      </c>
      <c r="B1918" s="248">
        <v>2029</v>
      </c>
      <c r="C1918" s="248" t="s">
        <v>1634</v>
      </c>
      <c r="D1918" s="249">
        <v>349.81817436864998</v>
      </c>
      <c r="E1918" s="250">
        <v>8</v>
      </c>
      <c r="F1918" s="251">
        <f>(SUM(D1918:D1939)+E1918*D1939)/1000000</f>
        <v>9.6996895167304371E-3</v>
      </c>
      <c r="G1918" s="229"/>
      <c r="H1918" s="229"/>
    </row>
    <row r="1919" spans="1:8" ht="15.6" x14ac:dyDescent="0.3">
      <c r="A1919" s="247" t="s">
        <v>126</v>
      </c>
      <c r="B1919" s="248">
        <v>2030</v>
      </c>
      <c r="C1919" s="248" t="s">
        <v>1635</v>
      </c>
      <c r="D1919" s="249">
        <v>344.91470242956933</v>
      </c>
      <c r="E1919" s="250">
        <v>9</v>
      </c>
      <c r="F1919" s="251">
        <f>(SUM(D1919:D1939)+E1919*D1939)/1000000</f>
        <v>9.6669329076823143E-3</v>
      </c>
      <c r="G1919" s="229"/>
      <c r="H1919" s="229"/>
    </row>
    <row r="1920" spans="1:8" ht="15.6" x14ac:dyDescent="0.3">
      <c r="A1920" s="247" t="s">
        <v>126</v>
      </c>
      <c r="B1920" s="248">
        <v>2031</v>
      </c>
      <c r="C1920" s="248" t="s">
        <v>1636</v>
      </c>
      <c r="D1920" s="249">
        <v>340.58265211793594</v>
      </c>
      <c r="E1920" s="250">
        <v>10</v>
      </c>
      <c r="F1920" s="251">
        <f>(SUM(D1920:D1939)+E1920*D1939)/1000000</f>
        <v>9.6390797705732719E-3</v>
      </c>
      <c r="G1920" s="229"/>
      <c r="H1920" s="229"/>
    </row>
    <row r="1921" spans="1:8" ht="15.6" x14ac:dyDescent="0.3">
      <c r="A1921" s="247" t="s">
        <v>126</v>
      </c>
      <c r="B1921" s="248">
        <v>2032</v>
      </c>
      <c r="C1921" s="248" t="s">
        <v>1637</v>
      </c>
      <c r="D1921" s="249">
        <v>336.81657086893199</v>
      </c>
      <c r="E1921" s="250">
        <v>11</v>
      </c>
      <c r="F1921" s="251">
        <f>(SUM(D1921:D1939)+E1921*D1939)/1000000</f>
        <v>9.6155586837758603E-3</v>
      </c>
      <c r="G1921" s="229"/>
      <c r="H1921" s="229"/>
    </row>
    <row r="1922" spans="1:8" ht="15.6" x14ac:dyDescent="0.3">
      <c r="A1922" s="247" t="s">
        <v>126</v>
      </c>
      <c r="B1922" s="248">
        <v>2033</v>
      </c>
      <c r="C1922" s="248" t="s">
        <v>1638</v>
      </c>
      <c r="D1922" s="249">
        <v>333.54838014112539</v>
      </c>
      <c r="E1922" s="250">
        <v>12</v>
      </c>
      <c r="F1922" s="251">
        <f>(SUM(D1922:D1939)+E1922*D1939)/1000000</f>
        <v>9.5958036782274568E-3</v>
      </c>
      <c r="G1922" s="229"/>
      <c r="H1922" s="229"/>
    </row>
    <row r="1923" spans="1:8" ht="15.6" x14ac:dyDescent="0.3">
      <c r="A1923" s="247" t="s">
        <v>126</v>
      </c>
      <c r="B1923" s="248">
        <v>2034</v>
      </c>
      <c r="C1923" s="248" t="s">
        <v>1639</v>
      </c>
      <c r="D1923" s="249">
        <v>330.71757765038944</v>
      </c>
      <c r="E1923" s="250">
        <v>13</v>
      </c>
      <c r="F1923" s="251">
        <f>(SUM(D1923:D1939)+E1923*D1939)/1000000</f>
        <v>9.5793168634068573E-3</v>
      </c>
      <c r="G1923" s="229"/>
      <c r="H1923" s="229"/>
    </row>
    <row r="1924" spans="1:8" ht="15.6" x14ac:dyDescent="0.3">
      <c r="A1924" s="247" t="s">
        <v>126</v>
      </c>
      <c r="B1924" s="248">
        <v>2035</v>
      </c>
      <c r="C1924" s="248" t="s">
        <v>1640</v>
      </c>
      <c r="D1924" s="249">
        <v>328.32236876300533</v>
      </c>
      <c r="E1924" s="250">
        <v>14</v>
      </c>
      <c r="F1924" s="251">
        <f>(SUM(D1924:D1939)+E1924*D1939)/1000000</f>
        <v>9.5656608510769955E-3</v>
      </c>
      <c r="G1924" s="229"/>
      <c r="H1924" s="229"/>
    </row>
    <row r="1925" spans="1:8" ht="15.6" x14ac:dyDescent="0.3">
      <c r="A1925" s="247" t="s">
        <v>126</v>
      </c>
      <c r="B1925" s="248">
        <v>2036</v>
      </c>
      <c r="C1925" s="248" t="s">
        <v>1641</v>
      </c>
      <c r="D1925" s="249">
        <v>326.26106936907576</v>
      </c>
      <c r="E1925" s="250">
        <v>15</v>
      </c>
      <c r="F1925" s="251">
        <f>(SUM(D1925:D1939)+E1925*D1939)/1000000</f>
        <v>9.5544000476345137E-3</v>
      </c>
      <c r="G1925" s="229"/>
      <c r="H1925" s="229"/>
    </row>
    <row r="1926" spans="1:8" ht="15.6" x14ac:dyDescent="0.3">
      <c r="A1926" s="247" t="s">
        <v>126</v>
      </c>
      <c r="B1926" s="248">
        <v>2037</v>
      </c>
      <c r="C1926" s="248" t="s">
        <v>1642</v>
      </c>
      <c r="D1926" s="249">
        <v>324.53094974459316</v>
      </c>
      <c r="E1926" s="250">
        <v>16</v>
      </c>
      <c r="F1926" s="251">
        <f>(SUM(D1926:D1939)+E1926*D1939)/1000000</f>
        <v>9.5452005435859646E-3</v>
      </c>
      <c r="G1926" s="229"/>
      <c r="H1926" s="229"/>
    </row>
    <row r="1927" spans="1:8" ht="15.6" x14ac:dyDescent="0.3">
      <c r="A1927" s="247" t="s">
        <v>126</v>
      </c>
      <c r="B1927" s="248">
        <v>2038</v>
      </c>
      <c r="C1927" s="248" t="s">
        <v>1643</v>
      </c>
      <c r="D1927" s="249">
        <v>323.08821007541178</v>
      </c>
      <c r="E1927" s="250">
        <v>17</v>
      </c>
      <c r="F1927" s="251">
        <f>(SUM(D1927:D1939)+E1927*D1939)/1000000</f>
        <v>9.5377311591618996E-3</v>
      </c>
      <c r="G1927" s="229"/>
      <c r="H1927" s="229"/>
    </row>
    <row r="1928" spans="1:8" ht="15.6" x14ac:dyDescent="0.3">
      <c r="A1928" s="247" t="s">
        <v>126</v>
      </c>
      <c r="B1928" s="248">
        <v>2039</v>
      </c>
      <c r="C1928" s="248" t="s">
        <v>1644</v>
      </c>
      <c r="D1928" s="249">
        <v>321.88305233397557</v>
      </c>
      <c r="E1928" s="250">
        <v>18</v>
      </c>
      <c r="F1928" s="251">
        <f>(SUM(D1928:D1939)+E1928*D1939)/1000000</f>
        <v>9.531704514407012E-3</v>
      </c>
      <c r="G1928" s="229"/>
      <c r="H1928" s="229"/>
    </row>
    <row r="1929" spans="1:8" ht="15.6" x14ac:dyDescent="0.3">
      <c r="A1929" s="247" t="s">
        <v>126</v>
      </c>
      <c r="B1929" s="248">
        <v>2040</v>
      </c>
      <c r="C1929" s="248" t="s">
        <v>1645</v>
      </c>
      <c r="D1929" s="249">
        <v>320.89279965512065</v>
      </c>
      <c r="E1929" s="250">
        <v>19</v>
      </c>
      <c r="F1929" s="251">
        <f>(SUM(D1929:D1939)+E1929*D1939)/1000000</f>
        <v>9.526883027393563E-3</v>
      </c>
      <c r="G1929" s="229"/>
      <c r="H1929" s="229"/>
    </row>
    <row r="1930" spans="1:8" ht="15.6" x14ac:dyDescent="0.3">
      <c r="A1930" s="247" t="s">
        <v>126</v>
      </c>
      <c r="B1930" s="248">
        <v>2041</v>
      </c>
      <c r="C1930" s="248" t="s">
        <v>1646</v>
      </c>
      <c r="D1930" s="249">
        <v>320.09036487329109</v>
      </c>
      <c r="E1930" s="250">
        <v>20</v>
      </c>
      <c r="F1930" s="251">
        <f>(SUM(D1930:D1939)+E1930*D1939)/1000000</f>
        <v>9.5230517930589703E-3</v>
      </c>
      <c r="G1930" s="229"/>
      <c r="H1930" s="229"/>
    </row>
    <row r="1931" spans="1:8" ht="15.6" x14ac:dyDescent="0.3">
      <c r="A1931" s="247" t="s">
        <v>126</v>
      </c>
      <c r="B1931" s="248">
        <v>2042</v>
      </c>
      <c r="C1931" s="248" t="s">
        <v>1647</v>
      </c>
      <c r="D1931" s="249">
        <v>319.4409977878683</v>
      </c>
      <c r="E1931" s="250">
        <v>21</v>
      </c>
      <c r="F1931" s="251">
        <f>(SUM(D1931:D1939)+E1931*D1939)/1000000</f>
        <v>9.5200229935062056E-3</v>
      </c>
      <c r="G1931" s="229"/>
      <c r="H1931" s="229"/>
    </row>
    <row r="1932" spans="1:8" ht="15.6" x14ac:dyDescent="0.3">
      <c r="A1932" s="247" t="s">
        <v>126</v>
      </c>
      <c r="B1932" s="248">
        <v>2043</v>
      </c>
      <c r="C1932" s="248" t="s">
        <v>1648</v>
      </c>
      <c r="D1932" s="249">
        <v>318.88928982263172</v>
      </c>
      <c r="E1932" s="250">
        <v>22</v>
      </c>
      <c r="F1932" s="251">
        <f>(SUM(D1932:D1939)+E1932*D1939)/1000000</f>
        <v>9.5176435610388639E-3</v>
      </c>
      <c r="G1932" s="229"/>
      <c r="H1932" s="229"/>
    </row>
    <row r="1933" spans="1:8" ht="15.6" x14ac:dyDescent="0.3">
      <c r="A1933" s="247" t="s">
        <v>126</v>
      </c>
      <c r="B1933" s="248">
        <v>2044</v>
      </c>
      <c r="C1933" s="248" t="s">
        <v>1649</v>
      </c>
      <c r="D1933" s="249">
        <v>318.45227501731546</v>
      </c>
      <c r="E1933" s="250">
        <v>23</v>
      </c>
      <c r="F1933" s="251">
        <f>(SUM(D1933:D1939)+E1933*D1939)/1000000</f>
        <v>9.5158158365367587E-3</v>
      </c>
      <c r="G1933" s="229"/>
      <c r="H1933" s="229"/>
    </row>
    <row r="1934" spans="1:8" ht="15.6" x14ac:dyDescent="0.3">
      <c r="A1934" s="247" t="s">
        <v>126</v>
      </c>
      <c r="B1934" s="248">
        <v>2045</v>
      </c>
      <c r="C1934" s="248" t="s">
        <v>1650</v>
      </c>
      <c r="D1934" s="249">
        <v>318.07762098340066</v>
      </c>
      <c r="E1934" s="250">
        <v>24</v>
      </c>
      <c r="F1934" s="251">
        <f>(SUM(D1934:D1939)+E1934*D1939)/1000000</f>
        <v>9.514425126839969E-3</v>
      </c>
      <c r="G1934" s="229"/>
      <c r="H1934" s="229"/>
    </row>
    <row r="1935" spans="1:8" ht="15.6" x14ac:dyDescent="0.3">
      <c r="A1935" s="247" t="s">
        <v>126</v>
      </c>
      <c r="B1935" s="248">
        <v>2046</v>
      </c>
      <c r="C1935" s="248" t="s">
        <v>1651</v>
      </c>
      <c r="D1935" s="249">
        <v>317.76674439624333</v>
      </c>
      <c r="E1935" s="250">
        <v>25</v>
      </c>
      <c r="F1935" s="251">
        <f>(SUM(D1935:D1939)+E1935*D1939)/1000000</f>
        <v>9.5134090711770942E-3</v>
      </c>
      <c r="G1935" s="229"/>
      <c r="H1935" s="229"/>
    </row>
    <row r="1936" spans="1:8" ht="15.6" x14ac:dyDescent="0.3">
      <c r="A1936" s="247" t="s">
        <v>126</v>
      </c>
      <c r="B1936" s="248">
        <v>2047</v>
      </c>
      <c r="C1936" s="248" t="s">
        <v>1652</v>
      </c>
      <c r="D1936" s="249">
        <v>317.53393705517283</v>
      </c>
      <c r="E1936" s="250">
        <v>26</v>
      </c>
      <c r="F1936" s="251">
        <f>(SUM(D1936:D1939)+E1936*D1939)/1000000</f>
        <v>9.512703892101378E-3</v>
      </c>
      <c r="G1936" s="229"/>
      <c r="H1936" s="229"/>
    </row>
    <row r="1937" spans="1:8" ht="15.6" x14ac:dyDescent="0.3">
      <c r="A1937" s="247" t="s">
        <v>126</v>
      </c>
      <c r="B1937" s="248">
        <v>2048</v>
      </c>
      <c r="C1937" s="248" t="s">
        <v>1653</v>
      </c>
      <c r="D1937" s="249">
        <v>317.32820590453008</v>
      </c>
      <c r="E1937" s="250">
        <v>27</v>
      </c>
      <c r="F1937" s="251">
        <f>(SUM(D1937:D1939)+E1937*D1939)/1000000</f>
        <v>9.5122315203667335E-3</v>
      </c>
      <c r="G1937" s="229"/>
      <c r="H1937" s="229"/>
    </row>
    <row r="1938" spans="1:8" ht="15.6" x14ac:dyDescent="0.3">
      <c r="A1938" s="247" t="s">
        <v>126</v>
      </c>
      <c r="B1938" s="248">
        <v>2049</v>
      </c>
      <c r="C1938" s="248" t="s">
        <v>1654</v>
      </c>
      <c r="D1938" s="249">
        <v>317.17948548746159</v>
      </c>
      <c r="E1938" s="250">
        <v>28</v>
      </c>
      <c r="F1938" s="251">
        <f>(SUM(D1938:D1939)+E1938*D1939)/1000000</f>
        <v>9.5119648797827288E-3</v>
      </c>
      <c r="G1938" s="229"/>
      <c r="H1938" s="229"/>
    </row>
    <row r="1939" spans="1:8" ht="15.6" x14ac:dyDescent="0.3">
      <c r="A1939" s="247" t="s">
        <v>126</v>
      </c>
      <c r="B1939" s="248">
        <v>2050</v>
      </c>
      <c r="C1939" s="248" t="s">
        <v>1655</v>
      </c>
      <c r="D1939" s="249">
        <v>317.06156532052643</v>
      </c>
      <c r="E1939" s="250">
        <v>29</v>
      </c>
      <c r="F1939" s="251">
        <f>(SUM(D1939:D1939)+E1939*D1939)/1000000</f>
        <v>9.5118469596157922E-3</v>
      </c>
      <c r="G1939" s="229"/>
      <c r="H1939" s="229"/>
    </row>
    <row r="1940" spans="1:8" ht="15.6" x14ac:dyDescent="0.3">
      <c r="A1940" s="247" t="s">
        <v>127</v>
      </c>
      <c r="B1940" s="248">
        <v>2017</v>
      </c>
      <c r="C1940" s="248" t="s">
        <v>1656</v>
      </c>
      <c r="D1940" s="249">
        <v>500.76490405206187</v>
      </c>
      <c r="E1940" s="252">
        <v>0</v>
      </c>
      <c r="F1940" s="251">
        <f>(SUM(D1940:D1969))/1000000</f>
        <v>1.147572479108883E-2</v>
      </c>
      <c r="G1940" s="229"/>
      <c r="H1940" s="229"/>
    </row>
    <row r="1941" spans="1:8" ht="15.6" x14ac:dyDescent="0.3">
      <c r="A1941" s="247" t="s">
        <v>127</v>
      </c>
      <c r="B1941" s="248">
        <v>2018</v>
      </c>
      <c r="C1941" s="248" t="s">
        <v>1657</v>
      </c>
      <c r="D1941" s="249">
        <v>488.17660171406328</v>
      </c>
      <c r="E1941" s="250">
        <v>0</v>
      </c>
      <c r="F1941" s="251">
        <f>(SUM(D1941:D1970))/1000000</f>
        <v>1.1304583871315525E-2</v>
      </c>
      <c r="G1941" s="229"/>
      <c r="H1941" s="229"/>
    </row>
    <row r="1942" spans="1:8" ht="15.6" x14ac:dyDescent="0.3">
      <c r="A1942" s="247" t="s">
        <v>127</v>
      </c>
      <c r="B1942" s="248">
        <v>2019</v>
      </c>
      <c r="C1942" s="248" t="s">
        <v>1658</v>
      </c>
      <c r="D1942" s="249">
        <v>475.16254128964999</v>
      </c>
      <c r="E1942" s="250">
        <v>0</v>
      </c>
      <c r="F1942" s="251">
        <f>(SUM(D1942:D1971))/1000000</f>
        <v>1.1145498787795485E-2</v>
      </c>
      <c r="G1942" s="229"/>
      <c r="H1942" s="229"/>
    </row>
    <row r="1943" spans="1:8" ht="15.6" x14ac:dyDescent="0.3">
      <c r="A1943" s="247" t="s">
        <v>127</v>
      </c>
      <c r="B1943" s="248">
        <v>2020</v>
      </c>
      <c r="C1943" s="248" t="s">
        <v>1659</v>
      </c>
      <c r="D1943" s="249">
        <v>461.8811911726529</v>
      </c>
      <c r="E1943" s="250">
        <v>0</v>
      </c>
      <c r="F1943" s="251">
        <f>(SUM(D1943:D1972))/1000000</f>
        <v>1.099898803294944E-2</v>
      </c>
      <c r="G1943" s="229"/>
      <c r="H1943" s="229"/>
    </row>
    <row r="1944" spans="1:8" ht="15.6" x14ac:dyDescent="0.3">
      <c r="A1944" s="247" t="s">
        <v>127</v>
      </c>
      <c r="B1944" s="248">
        <v>2021</v>
      </c>
      <c r="C1944" s="248" t="s">
        <v>1660</v>
      </c>
      <c r="D1944" s="249">
        <v>450.59529571152859</v>
      </c>
      <c r="E1944" s="250">
        <v>0</v>
      </c>
      <c r="F1944" s="251">
        <f>(SUM(D1944:D1973))/1000000</f>
        <v>1.0865405989555203E-2</v>
      </c>
      <c r="G1944" s="229"/>
      <c r="H1944" s="229"/>
    </row>
    <row r="1945" spans="1:8" ht="15.6" x14ac:dyDescent="0.3">
      <c r="A1945" s="247" t="s">
        <v>127</v>
      </c>
      <c r="B1945" s="248">
        <v>2022</v>
      </c>
      <c r="C1945" s="248" t="s">
        <v>1661</v>
      </c>
      <c r="D1945" s="249">
        <v>439.03412206937998</v>
      </c>
      <c r="E1945" s="250">
        <v>1</v>
      </c>
      <c r="F1945" s="251">
        <f>(SUM(D1945:D1973)+E1945*D1973)/1000000</f>
        <v>1.0743109841622094E-2</v>
      </c>
      <c r="G1945" s="229"/>
      <c r="H1945" s="229"/>
    </row>
    <row r="1946" spans="1:8" ht="15.6" x14ac:dyDescent="0.3">
      <c r="A1946" s="247" t="s">
        <v>127</v>
      </c>
      <c r="B1946" s="248">
        <v>2023</v>
      </c>
      <c r="C1946" s="248" t="s">
        <v>1662</v>
      </c>
      <c r="D1946" s="249">
        <v>428.26694064607551</v>
      </c>
      <c r="E1946" s="250">
        <v>2</v>
      </c>
      <c r="F1946" s="251">
        <f>(SUM(D1946:D1973)+E1946*D1973)/1000000</f>
        <v>1.0632374867331129E-2</v>
      </c>
      <c r="G1946" s="229"/>
      <c r="H1946" s="229"/>
    </row>
    <row r="1947" spans="1:8" ht="15.6" x14ac:dyDescent="0.3">
      <c r="A1947" s="247" t="s">
        <v>127</v>
      </c>
      <c r="B1947" s="248">
        <v>2024</v>
      </c>
      <c r="C1947" s="248" t="s">
        <v>1663</v>
      </c>
      <c r="D1947" s="249">
        <v>418.34773248654233</v>
      </c>
      <c r="E1947" s="250">
        <v>3</v>
      </c>
      <c r="F1947" s="251">
        <f>(SUM(D1947:D1973)+E1947*D1973)/1000000</f>
        <v>1.0532407074463472E-2</v>
      </c>
      <c r="G1947" s="229"/>
      <c r="H1947" s="229"/>
    </row>
    <row r="1948" spans="1:8" ht="15.6" x14ac:dyDescent="0.3">
      <c r="A1948" s="247" t="s">
        <v>127</v>
      </c>
      <c r="B1948" s="248">
        <v>2025</v>
      </c>
      <c r="C1948" s="248" t="s">
        <v>1664</v>
      </c>
      <c r="D1948" s="249">
        <v>409.25627059658734</v>
      </c>
      <c r="E1948" s="250">
        <v>4</v>
      </c>
      <c r="F1948" s="251">
        <f>(SUM(D1948:D1973)+E1948*D1973)/1000000</f>
        <v>1.0442358489755346E-2</v>
      </c>
      <c r="G1948" s="229"/>
      <c r="H1948" s="229"/>
    </row>
    <row r="1949" spans="1:8" ht="15.6" x14ac:dyDescent="0.3">
      <c r="A1949" s="247" t="s">
        <v>127</v>
      </c>
      <c r="B1949" s="248">
        <v>2026</v>
      </c>
      <c r="C1949" s="248" t="s">
        <v>1665</v>
      </c>
      <c r="D1949" s="249">
        <v>400.28651766379784</v>
      </c>
      <c r="E1949" s="250">
        <v>5</v>
      </c>
      <c r="F1949" s="251">
        <f>(SUM(D1949:D1973)+E1949*D1973)/1000000</f>
        <v>1.036140136693718E-2</v>
      </c>
      <c r="G1949" s="229"/>
      <c r="H1949" s="229"/>
    </row>
    <row r="1950" spans="1:8" ht="15.6" x14ac:dyDescent="0.3">
      <c r="A1950" s="247" t="s">
        <v>127</v>
      </c>
      <c r="B1950" s="248">
        <v>2027</v>
      </c>
      <c r="C1950" s="248" t="s">
        <v>1666</v>
      </c>
      <c r="D1950" s="249">
        <v>391.87165499264177</v>
      </c>
      <c r="E1950" s="250">
        <v>6</v>
      </c>
      <c r="F1950" s="251">
        <f>(SUM(D1950:D1973)+E1950*D1973)/1000000</f>
        <v>1.0289413997051799E-2</v>
      </c>
      <c r="G1950" s="229"/>
      <c r="H1950" s="229"/>
    </row>
    <row r="1951" spans="1:8" ht="15.6" x14ac:dyDescent="0.3">
      <c r="A1951" s="247" t="s">
        <v>127</v>
      </c>
      <c r="B1951" s="248">
        <v>2028</v>
      </c>
      <c r="C1951" s="248" t="s">
        <v>1667</v>
      </c>
      <c r="D1951" s="249">
        <v>384.21152930858517</v>
      </c>
      <c r="E1951" s="250">
        <v>7</v>
      </c>
      <c r="F1951" s="251">
        <f>(SUM(D1951:D1973)+E1951*D1973)/1000000</f>
        <v>1.0225841489837574E-2</v>
      </c>
      <c r="G1951" s="229"/>
      <c r="H1951" s="229"/>
    </row>
    <row r="1952" spans="1:8" ht="15.6" x14ac:dyDescent="0.3">
      <c r="A1952" s="247" t="s">
        <v>127</v>
      </c>
      <c r="B1952" s="248">
        <v>2029</v>
      </c>
      <c r="C1952" s="248" t="s">
        <v>1668</v>
      </c>
      <c r="D1952" s="249">
        <v>377.19677130432046</v>
      </c>
      <c r="E1952" s="250">
        <v>8</v>
      </c>
      <c r="F1952" s="251">
        <f>(SUM(D1952:D1973)+E1952*D1973)/1000000</f>
        <v>1.0169929108307406E-2</v>
      </c>
      <c r="G1952" s="229"/>
      <c r="H1952" s="229"/>
    </row>
    <row r="1953" spans="1:8" ht="15.6" x14ac:dyDescent="0.3">
      <c r="A1953" s="247" t="s">
        <v>127</v>
      </c>
      <c r="B1953" s="248">
        <v>2030</v>
      </c>
      <c r="C1953" s="248" t="s">
        <v>1669</v>
      </c>
      <c r="D1953" s="249">
        <v>370.94717910538895</v>
      </c>
      <c r="E1953" s="250">
        <v>9</v>
      </c>
      <c r="F1953" s="251">
        <f>(SUM(D1953:D1973)+E1953*D1973)/1000000</f>
        <v>1.0121031484781504E-2</v>
      </c>
      <c r="G1953" s="229"/>
      <c r="H1953" s="229"/>
    </row>
    <row r="1954" spans="1:8" ht="15.6" x14ac:dyDescent="0.3">
      <c r="A1954" s="247" t="s">
        <v>127</v>
      </c>
      <c r="B1954" s="248">
        <v>2031</v>
      </c>
      <c r="C1954" s="248" t="s">
        <v>1670</v>
      </c>
      <c r="D1954" s="249">
        <v>365.29112494556841</v>
      </c>
      <c r="E1954" s="250">
        <v>10</v>
      </c>
      <c r="F1954" s="251">
        <f>(SUM(D1954:D1973)+E1954*D1973)/1000000</f>
        <v>1.0078383453454532E-2</v>
      </c>
      <c r="G1954" s="229"/>
      <c r="H1954" s="229"/>
    </row>
    <row r="1955" spans="1:8" ht="15.6" x14ac:dyDescent="0.3">
      <c r="A1955" s="247" t="s">
        <v>127</v>
      </c>
      <c r="B1955" s="248">
        <v>2032</v>
      </c>
      <c r="C1955" s="248" t="s">
        <v>1671</v>
      </c>
      <c r="D1955" s="249">
        <v>360.26576858473794</v>
      </c>
      <c r="E1955" s="250">
        <v>11</v>
      </c>
      <c r="F1955" s="251">
        <f>(SUM(D1955:D1973)+E1955*D1973)/1000000</f>
        <v>1.004139147628738E-2</v>
      </c>
      <c r="G1955" s="229"/>
      <c r="H1955" s="229"/>
    </row>
    <row r="1956" spans="1:8" ht="15.6" x14ac:dyDescent="0.3">
      <c r="A1956" s="247" t="s">
        <v>127</v>
      </c>
      <c r="B1956" s="248">
        <v>2033</v>
      </c>
      <c r="C1956" s="248" t="s">
        <v>1672</v>
      </c>
      <c r="D1956" s="249">
        <v>355.8100851102256</v>
      </c>
      <c r="E1956" s="250">
        <v>12</v>
      </c>
      <c r="F1956" s="251">
        <f>(SUM(D1956:D1973)+E1956*D1973)/1000000</f>
        <v>1.000942485548106E-2</v>
      </c>
      <c r="G1956" s="229"/>
      <c r="H1956" s="229"/>
    </row>
    <row r="1957" spans="1:8" ht="15.6" x14ac:dyDescent="0.3">
      <c r="A1957" s="247" t="s">
        <v>127</v>
      </c>
      <c r="B1957" s="248">
        <v>2034</v>
      </c>
      <c r="C1957" s="248" t="s">
        <v>1673</v>
      </c>
      <c r="D1957" s="249">
        <v>351.83697087255513</v>
      </c>
      <c r="E1957" s="250">
        <v>13</v>
      </c>
      <c r="F1957" s="251">
        <f>(SUM(D1957:D1973)+E1957*D1973)/1000000</f>
        <v>9.9819139181492531E-3</v>
      </c>
      <c r="G1957" s="229"/>
      <c r="H1957" s="229"/>
    </row>
    <row r="1958" spans="1:8" ht="15.6" x14ac:dyDescent="0.3">
      <c r="A1958" s="247" t="s">
        <v>127</v>
      </c>
      <c r="B1958" s="248">
        <v>2035</v>
      </c>
      <c r="C1958" s="248" t="s">
        <v>1674</v>
      </c>
      <c r="D1958" s="249">
        <v>348.36948509266585</v>
      </c>
      <c r="E1958" s="250">
        <v>14</v>
      </c>
      <c r="F1958" s="251">
        <f>(SUM(D1958:D1973)+E1958*D1973)/1000000</f>
        <v>9.9583760950551145E-3</v>
      </c>
      <c r="G1958" s="229"/>
      <c r="H1958" s="229"/>
    </row>
    <row r="1959" spans="1:8" ht="15.6" x14ac:dyDescent="0.3">
      <c r="A1959" s="247" t="s">
        <v>127</v>
      </c>
      <c r="B1959" s="248">
        <v>2036</v>
      </c>
      <c r="C1959" s="248" t="s">
        <v>1675</v>
      </c>
      <c r="D1959" s="249">
        <v>345.30521869329908</v>
      </c>
      <c r="E1959" s="250">
        <v>15</v>
      </c>
      <c r="F1959" s="251">
        <f>(SUM(D1959:D1973)+E1959*D1973)/1000000</f>
        <v>9.9383057577408646E-3</v>
      </c>
      <c r="G1959" s="229"/>
      <c r="H1959" s="229"/>
    </row>
    <row r="1960" spans="1:8" ht="15.6" x14ac:dyDescent="0.3">
      <c r="A1960" s="247" t="s">
        <v>127</v>
      </c>
      <c r="B1960" s="248">
        <v>2037</v>
      </c>
      <c r="C1960" s="248" t="s">
        <v>1676</v>
      </c>
      <c r="D1960" s="249">
        <v>342.64985028512677</v>
      </c>
      <c r="E1960" s="250">
        <v>16</v>
      </c>
      <c r="F1960" s="251">
        <f>(SUM(D1960:D1973)+E1960*D1973)/1000000</f>
        <v>9.921299686825983E-3</v>
      </c>
      <c r="G1960" s="229"/>
      <c r="H1960" s="229"/>
    </row>
    <row r="1961" spans="1:8" ht="15.6" x14ac:dyDescent="0.3">
      <c r="A1961" s="247" t="s">
        <v>127</v>
      </c>
      <c r="B1961" s="248">
        <v>2038</v>
      </c>
      <c r="C1961" s="248" t="s">
        <v>1677</v>
      </c>
      <c r="D1961" s="249">
        <v>340.34965514202241</v>
      </c>
      <c r="E1961" s="250">
        <v>17</v>
      </c>
      <c r="F1961" s="251">
        <f>(SUM(D1961:D1973)+E1961*D1973)/1000000</f>
        <v>9.9069489843192759E-3</v>
      </c>
      <c r="G1961" s="229"/>
      <c r="H1961" s="229"/>
    </row>
    <row r="1962" spans="1:8" ht="15.6" x14ac:dyDescent="0.3">
      <c r="A1962" s="247" t="s">
        <v>127</v>
      </c>
      <c r="B1962" s="248">
        <v>2039</v>
      </c>
      <c r="C1962" s="248" t="s">
        <v>1678</v>
      </c>
      <c r="D1962" s="249">
        <v>338.34718119018066</v>
      </c>
      <c r="E1962" s="250">
        <v>18</v>
      </c>
      <c r="F1962" s="251">
        <f>(SUM(D1962:D1973)+E1962*D1973)/1000000</f>
        <v>9.8948984769556721E-3</v>
      </c>
      <c r="G1962" s="229"/>
      <c r="H1962" s="229"/>
    </row>
    <row r="1963" spans="1:8" ht="15.6" x14ac:dyDescent="0.3">
      <c r="A1963" s="247" t="s">
        <v>127</v>
      </c>
      <c r="B1963" s="248">
        <v>2040</v>
      </c>
      <c r="C1963" s="248" t="s">
        <v>1679</v>
      </c>
      <c r="D1963" s="249">
        <v>336.62721461382159</v>
      </c>
      <c r="E1963" s="250">
        <v>19</v>
      </c>
      <c r="F1963" s="251">
        <f>(SUM(D1963:D1973)+E1963*D1973)/1000000</f>
        <v>9.884850443543907E-3</v>
      </c>
      <c r="G1963" s="229"/>
      <c r="H1963" s="229"/>
    </row>
    <row r="1964" spans="1:8" ht="15.6" x14ac:dyDescent="0.3">
      <c r="A1964" s="247" t="s">
        <v>127</v>
      </c>
      <c r="B1964" s="248">
        <v>2041</v>
      </c>
      <c r="C1964" s="248" t="s">
        <v>1680</v>
      </c>
      <c r="D1964" s="249">
        <v>335.15678213028025</v>
      </c>
      <c r="E1964" s="250">
        <v>20</v>
      </c>
      <c r="F1964" s="251">
        <f>(SUM(D1964:D1973)+E1964*D1973)/1000000</f>
        <v>9.8765223767085051E-3</v>
      </c>
      <c r="G1964" s="229"/>
      <c r="H1964" s="229"/>
    </row>
    <row r="1965" spans="1:8" ht="15.6" x14ac:dyDescent="0.3">
      <c r="A1965" s="247" t="s">
        <v>127</v>
      </c>
      <c r="B1965" s="248">
        <v>2042</v>
      </c>
      <c r="C1965" s="248" t="s">
        <v>1681</v>
      </c>
      <c r="D1965" s="249">
        <v>333.8857132275981</v>
      </c>
      <c r="E1965" s="250">
        <v>21</v>
      </c>
      <c r="F1965" s="251">
        <f>(SUM(D1965:D1973)+E1965*D1973)/1000000</f>
        <v>9.8696647423566417E-3</v>
      </c>
      <c r="G1965" s="229"/>
      <c r="H1965" s="229"/>
    </row>
    <row r="1966" spans="1:8" ht="15.6" x14ac:dyDescent="0.3">
      <c r="A1966" s="247" t="s">
        <v>127</v>
      </c>
      <c r="B1966" s="248">
        <v>2043</v>
      </c>
      <c r="C1966" s="248" t="s">
        <v>1682</v>
      </c>
      <c r="D1966" s="249">
        <v>332.77566765149271</v>
      </c>
      <c r="E1966" s="250">
        <v>22</v>
      </c>
      <c r="F1966" s="251">
        <f>(SUM(D1966:D1973)+E1966*D1973)/1000000</f>
        <v>9.864078176907461E-3</v>
      </c>
      <c r="G1966" s="229"/>
      <c r="H1966" s="229"/>
    </row>
    <row r="1967" spans="1:8" ht="15.6" x14ac:dyDescent="0.3">
      <c r="A1967" s="247" t="s">
        <v>127</v>
      </c>
      <c r="B1967" s="248">
        <v>2044</v>
      </c>
      <c r="C1967" s="248" t="s">
        <v>1683</v>
      </c>
      <c r="D1967" s="249">
        <v>331.83384555864001</v>
      </c>
      <c r="E1967" s="250">
        <v>23</v>
      </c>
      <c r="F1967" s="251">
        <f>(SUM(D1967:D1973)+E1967*D1973)/1000000</f>
        <v>9.8596016570343861E-3</v>
      </c>
      <c r="G1967" s="229"/>
      <c r="H1967" s="229"/>
    </row>
    <row r="1968" spans="1:8" ht="15.6" x14ac:dyDescent="0.3">
      <c r="A1968" s="247" t="s">
        <v>127</v>
      </c>
      <c r="B1968" s="248">
        <v>2045</v>
      </c>
      <c r="C1968" s="248" t="s">
        <v>1684</v>
      </c>
      <c r="D1968" s="249">
        <v>330.98622100207854</v>
      </c>
      <c r="E1968" s="250">
        <v>24</v>
      </c>
      <c r="F1968" s="251">
        <f>(SUM(D1968:D1973)+E1968*D1973)/1000000</f>
        <v>9.8560669592541641E-3</v>
      </c>
      <c r="G1968" s="229"/>
      <c r="H1968" s="229"/>
    </row>
    <row r="1969" spans="1:8" ht="15.6" x14ac:dyDescent="0.3">
      <c r="A1969" s="247" t="s">
        <v>127</v>
      </c>
      <c r="B1969" s="248">
        <v>2046</v>
      </c>
      <c r="C1969" s="248" t="s">
        <v>1685</v>
      </c>
      <c r="D1969" s="249">
        <v>330.2347548752582</v>
      </c>
      <c r="E1969" s="250">
        <v>25</v>
      </c>
      <c r="F1969" s="251">
        <f>(SUM(D1969:D1973)+E1969*D1973)/1000000</f>
        <v>9.8533798860305014E-3</v>
      </c>
      <c r="G1969" s="229"/>
      <c r="H1969" s="229"/>
    </row>
    <row r="1970" spans="1:8" ht="15.6" x14ac:dyDescent="0.3">
      <c r="A1970" s="247" t="s">
        <v>127</v>
      </c>
      <c r="B1970" s="248">
        <v>2047</v>
      </c>
      <c r="C1970" s="248" t="s">
        <v>1686</v>
      </c>
      <c r="D1970" s="249">
        <v>329.623984278759</v>
      </c>
      <c r="E1970" s="250">
        <v>26</v>
      </c>
      <c r="F1970" s="251">
        <f>(SUM(D1970:D1973)+E1970*D1973)/1000000</f>
        <v>9.85144427893366E-3</v>
      </c>
      <c r="G1970" s="229"/>
      <c r="H1970" s="229"/>
    </row>
    <row r="1971" spans="1:8" ht="15.6" x14ac:dyDescent="0.3">
      <c r="A1971" s="247" t="s">
        <v>127</v>
      </c>
      <c r="B1971" s="248">
        <v>2048</v>
      </c>
      <c r="C1971" s="248" t="s">
        <v>1687</v>
      </c>
      <c r="D1971" s="249">
        <v>329.09151819402535</v>
      </c>
      <c r="E1971" s="250">
        <v>27</v>
      </c>
      <c r="F1971" s="251">
        <f>(SUM(D1971:D1973)+E1971*D1973)/1000000</f>
        <v>9.8501194424333183E-3</v>
      </c>
      <c r="G1971" s="229"/>
      <c r="H1971" s="229"/>
    </row>
    <row r="1972" spans="1:8" ht="15.6" x14ac:dyDescent="0.3">
      <c r="A1972" s="247" t="s">
        <v>127</v>
      </c>
      <c r="B1972" s="248">
        <v>2049</v>
      </c>
      <c r="C1972" s="248" t="s">
        <v>1688</v>
      </c>
      <c r="D1972" s="249">
        <v>328.65178644360333</v>
      </c>
      <c r="E1972" s="250">
        <v>28</v>
      </c>
      <c r="F1972" s="251">
        <f>(SUM(D1972:D1973)+E1972*D1973)/1000000</f>
        <v>9.849327072017711E-3</v>
      </c>
      <c r="G1972" s="229"/>
      <c r="H1972" s="229"/>
    </row>
    <row r="1973" spans="1:8" ht="15.6" x14ac:dyDescent="0.3">
      <c r="A1973" s="247" t="s">
        <v>127</v>
      </c>
      <c r="B1973" s="248">
        <v>2050</v>
      </c>
      <c r="C1973" s="248" t="s">
        <v>1689</v>
      </c>
      <c r="D1973" s="249">
        <v>328.29914777841753</v>
      </c>
      <c r="E1973" s="250">
        <v>29</v>
      </c>
      <c r="F1973" s="251">
        <f>(SUM(D1973:D1973)+E1973*D1973)/1000000</f>
        <v>9.8489744333525274E-3</v>
      </c>
      <c r="G1973" s="229"/>
      <c r="H1973" s="229"/>
    </row>
    <row r="1974" spans="1:8" ht="15.6" x14ac:dyDescent="0.3">
      <c r="A1974" s="247" t="s">
        <v>128</v>
      </c>
      <c r="B1974" s="248">
        <v>2017</v>
      </c>
      <c r="C1974" s="248" t="s">
        <v>1690</v>
      </c>
      <c r="D1974" s="249">
        <v>507.99518767895898</v>
      </c>
      <c r="E1974" s="252">
        <v>0</v>
      </c>
      <c r="F1974" s="251">
        <f>(SUM(D1974:D2003))/1000000</f>
        <v>1.1464129197050584E-2</v>
      </c>
      <c r="G1974" s="229"/>
      <c r="H1974" s="229"/>
    </row>
    <row r="1975" spans="1:8" ht="15.6" x14ac:dyDescent="0.3">
      <c r="A1975" s="247" t="s">
        <v>128</v>
      </c>
      <c r="B1975" s="248">
        <v>2018</v>
      </c>
      <c r="C1975" s="248" t="s">
        <v>1691</v>
      </c>
      <c r="D1975" s="249">
        <v>493.79725948986919</v>
      </c>
      <c r="E1975" s="250">
        <v>0</v>
      </c>
      <c r="F1975" s="251">
        <f>(SUM(D1975:D2004))/1000000</f>
        <v>1.1288620781305681E-2</v>
      </c>
      <c r="G1975" s="229"/>
      <c r="H1975" s="229"/>
    </row>
    <row r="1976" spans="1:8" ht="15.6" x14ac:dyDescent="0.3">
      <c r="A1976" s="247" t="s">
        <v>128</v>
      </c>
      <c r="B1976" s="248">
        <v>2019</v>
      </c>
      <c r="C1976" s="248" t="s">
        <v>1692</v>
      </c>
      <c r="D1976" s="249">
        <v>479.29370646428345</v>
      </c>
      <c r="E1976" s="250">
        <v>0</v>
      </c>
      <c r="F1976" s="251">
        <f>(SUM(D1976:D2005))/1000000</f>
        <v>1.1126989715510892E-2</v>
      </c>
      <c r="G1976" s="229"/>
      <c r="H1976" s="229"/>
    </row>
    <row r="1977" spans="1:8" ht="15.6" x14ac:dyDescent="0.3">
      <c r="A1977" s="247" t="s">
        <v>128</v>
      </c>
      <c r="B1977" s="248">
        <v>2020</v>
      </c>
      <c r="C1977" s="248" t="s">
        <v>1693</v>
      </c>
      <c r="D1977" s="249">
        <v>464.6235694040725</v>
      </c>
      <c r="E1977" s="250">
        <v>0</v>
      </c>
      <c r="F1977" s="251">
        <f>(SUM(D1977:D2006))/1000000</f>
        <v>1.0979611457459598E-2</v>
      </c>
      <c r="G1977" s="229"/>
      <c r="H1977" s="229"/>
    </row>
    <row r="1978" spans="1:8" ht="15.6" x14ac:dyDescent="0.3">
      <c r="A1978" s="247" t="s">
        <v>128</v>
      </c>
      <c r="B1978" s="248">
        <v>2021</v>
      </c>
      <c r="C1978" s="248" t="s">
        <v>1694</v>
      </c>
      <c r="D1978" s="249">
        <v>450.93735229689213</v>
      </c>
      <c r="E1978" s="250">
        <v>0</v>
      </c>
      <c r="F1978" s="251">
        <f>(SUM(D1978:D2007))/1000000</f>
        <v>1.0846701628275571E-2</v>
      </c>
      <c r="G1978" s="229"/>
      <c r="H1978" s="229"/>
    </row>
    <row r="1979" spans="1:8" ht="15.6" x14ac:dyDescent="0.3">
      <c r="A1979" s="247" t="s">
        <v>128</v>
      </c>
      <c r="B1979" s="248">
        <v>2022</v>
      </c>
      <c r="C1979" s="248" t="s">
        <v>1695</v>
      </c>
      <c r="D1979" s="249">
        <v>438.29635749308335</v>
      </c>
      <c r="E1979" s="250">
        <v>1</v>
      </c>
      <c r="F1979" s="251">
        <f>(SUM(D1979:D2007)+E1979*D2007)/1000000</f>
        <v>1.0727478016198723E-2</v>
      </c>
      <c r="G1979" s="229"/>
      <c r="H1979" s="229"/>
    </row>
    <row r="1980" spans="1:8" ht="15.6" x14ac:dyDescent="0.3">
      <c r="A1980" s="247" t="s">
        <v>128</v>
      </c>
      <c r="B1980" s="248">
        <v>2023</v>
      </c>
      <c r="C1980" s="248" t="s">
        <v>1696</v>
      </c>
      <c r="D1980" s="249">
        <v>426.58790485430455</v>
      </c>
      <c r="E1980" s="250">
        <v>2</v>
      </c>
      <c r="F1980" s="251">
        <f>(SUM(D1980:D2007)+E1980*D2007)/1000000</f>
        <v>1.0620895398925682E-2</v>
      </c>
      <c r="G1980" s="229"/>
      <c r="H1980" s="229"/>
    </row>
    <row r="1981" spans="1:8" ht="15.6" x14ac:dyDescent="0.3">
      <c r="A1981" s="247" t="s">
        <v>128</v>
      </c>
      <c r="B1981" s="248">
        <v>2024</v>
      </c>
      <c r="C1981" s="248" t="s">
        <v>1697</v>
      </c>
      <c r="D1981" s="249">
        <v>415.82361930074262</v>
      </c>
      <c r="E1981" s="250">
        <v>3</v>
      </c>
      <c r="F1981" s="251">
        <f>(SUM(D1981:D2007)+E1981*D2007)/1000000</f>
        <v>1.052602123429142E-2</v>
      </c>
      <c r="G1981" s="229"/>
      <c r="H1981" s="229"/>
    </row>
    <row r="1982" spans="1:8" ht="15.6" x14ac:dyDescent="0.3">
      <c r="A1982" s="247" t="s">
        <v>128</v>
      </c>
      <c r="B1982" s="248">
        <v>2025</v>
      </c>
      <c r="C1982" s="248" t="s">
        <v>1698</v>
      </c>
      <c r="D1982" s="249">
        <v>405.97626184192143</v>
      </c>
      <c r="E1982" s="250">
        <v>4</v>
      </c>
      <c r="F1982" s="251">
        <f>(SUM(D1982:D2007)+E1982*D2007)/1000000</f>
        <v>1.0441911355210718E-2</v>
      </c>
      <c r="G1982" s="229"/>
      <c r="H1982" s="229"/>
    </row>
    <row r="1983" spans="1:8" ht="15.6" x14ac:dyDescent="0.3">
      <c r="A1983" s="247" t="s">
        <v>128</v>
      </c>
      <c r="B1983" s="248">
        <v>2026</v>
      </c>
      <c r="C1983" s="248" t="s">
        <v>1699</v>
      </c>
      <c r="D1983" s="249">
        <v>396.51023381983697</v>
      </c>
      <c r="E1983" s="250">
        <v>5</v>
      </c>
      <c r="F1983" s="251">
        <f>(SUM(D1983:D2007)+E1983*D2007)/1000000</f>
        <v>1.036764883358884E-2</v>
      </c>
      <c r="G1983" s="229"/>
      <c r="H1983" s="229"/>
    </row>
    <row r="1984" spans="1:8" ht="15.6" x14ac:dyDescent="0.3">
      <c r="A1984" s="247" t="s">
        <v>128</v>
      </c>
      <c r="B1984" s="248">
        <v>2027</v>
      </c>
      <c r="C1984" s="248" t="s">
        <v>1700</v>
      </c>
      <c r="D1984" s="249">
        <v>387.83626495840713</v>
      </c>
      <c r="E1984" s="250">
        <v>6</v>
      </c>
      <c r="F1984" s="251">
        <f>(SUM(D1984:D2007)+E1984*D2007)/1000000</f>
        <v>1.0302852339989045E-2</v>
      </c>
      <c r="G1984" s="229"/>
      <c r="H1984" s="229"/>
    </row>
    <row r="1985" spans="1:8" ht="15.6" x14ac:dyDescent="0.3">
      <c r="A1985" s="247" t="s">
        <v>128</v>
      </c>
      <c r="B1985" s="248">
        <v>2028</v>
      </c>
      <c r="C1985" s="248" t="s">
        <v>1701</v>
      </c>
      <c r="D1985" s="249">
        <v>380.13140322476181</v>
      </c>
      <c r="E1985" s="250">
        <v>7</v>
      </c>
      <c r="F1985" s="251">
        <f>(SUM(D1985:D2007)+E1985*D2007)/1000000</f>
        <v>1.0246729815250681E-2</v>
      </c>
      <c r="G1985" s="229"/>
      <c r="H1985" s="229"/>
    </row>
    <row r="1986" spans="1:8" ht="15.6" x14ac:dyDescent="0.3">
      <c r="A1986" s="247" t="s">
        <v>128</v>
      </c>
      <c r="B1986" s="248">
        <v>2029</v>
      </c>
      <c r="C1986" s="248" t="s">
        <v>1702</v>
      </c>
      <c r="D1986" s="249">
        <v>373.24970398840418</v>
      </c>
      <c r="E1986" s="250">
        <v>8</v>
      </c>
      <c r="F1986" s="251">
        <f>(SUM(D1986:D2007)+E1986*D2007)/1000000</f>
        <v>1.0198312152245962E-2</v>
      </c>
      <c r="G1986" s="229"/>
      <c r="H1986" s="229"/>
    </row>
    <row r="1987" spans="1:8" ht="15.6" x14ac:dyDescent="0.3">
      <c r="A1987" s="247" t="s">
        <v>128</v>
      </c>
      <c r="B1987" s="248">
        <v>2030</v>
      </c>
      <c r="C1987" s="248" t="s">
        <v>1703</v>
      </c>
      <c r="D1987" s="249">
        <v>367.21872675950101</v>
      </c>
      <c r="E1987" s="250">
        <v>9</v>
      </c>
      <c r="F1987" s="251">
        <f>(SUM(D1987:D2007)+E1987*D2007)/1000000</f>
        <v>1.0156776188477601E-2</v>
      </c>
      <c r="G1987" s="229"/>
      <c r="H1987" s="229"/>
    </row>
    <row r="1988" spans="1:8" ht="15.6" x14ac:dyDescent="0.3">
      <c r="A1988" s="247" t="s">
        <v>128</v>
      </c>
      <c r="B1988" s="248">
        <v>2031</v>
      </c>
      <c r="C1988" s="248" t="s">
        <v>1704</v>
      </c>
      <c r="D1988" s="249">
        <v>361.88747362655965</v>
      </c>
      <c r="E1988" s="250">
        <v>10</v>
      </c>
      <c r="F1988" s="251">
        <f>(SUM(D1988:D2007)+E1988*D2007)/1000000</f>
        <v>1.0121271201938141E-2</v>
      </c>
      <c r="G1988" s="229"/>
      <c r="H1988" s="229"/>
    </row>
    <row r="1989" spans="1:8" ht="15.6" x14ac:dyDescent="0.3">
      <c r="A1989" s="247" t="s">
        <v>128</v>
      </c>
      <c r="B1989" s="248">
        <v>2032</v>
      </c>
      <c r="C1989" s="248" t="s">
        <v>1705</v>
      </c>
      <c r="D1989" s="249">
        <v>357.23828519145093</v>
      </c>
      <c r="E1989" s="250">
        <v>11</v>
      </c>
      <c r="F1989" s="251">
        <f>(SUM(D1989:D2007)+E1989*D2007)/1000000</f>
        <v>1.0091097468531625E-2</v>
      </c>
      <c r="G1989" s="229"/>
      <c r="H1989" s="229"/>
    </row>
    <row r="1990" spans="1:8" ht="15.6" x14ac:dyDescent="0.3">
      <c r="A1990" s="247" t="s">
        <v>128</v>
      </c>
      <c r="B1990" s="248">
        <v>2033</v>
      </c>
      <c r="C1990" s="248" t="s">
        <v>1706</v>
      </c>
      <c r="D1990" s="249">
        <v>353.18678055695119</v>
      </c>
      <c r="E1990" s="250">
        <v>12</v>
      </c>
      <c r="F1990" s="251">
        <f>(SUM(D1990:D2007)+E1990*D2007)/1000000</f>
        <v>1.0065572923560218E-2</v>
      </c>
      <c r="G1990" s="229"/>
      <c r="H1990" s="229"/>
    </row>
    <row r="1991" spans="1:8" ht="15.6" x14ac:dyDescent="0.3">
      <c r="A1991" s="247" t="s">
        <v>128</v>
      </c>
      <c r="B1991" s="248">
        <v>2034</v>
      </c>
      <c r="C1991" s="248" t="s">
        <v>1707</v>
      </c>
      <c r="D1991" s="249">
        <v>349.6595325903574</v>
      </c>
      <c r="E1991" s="250">
        <v>13</v>
      </c>
      <c r="F1991" s="251">
        <f>(SUM(D1991:D2007)+E1991*D2007)/1000000</f>
        <v>1.004409988322331E-2</v>
      </c>
      <c r="G1991" s="229"/>
      <c r="H1991" s="229"/>
    </row>
    <row r="1992" spans="1:8" ht="15.6" x14ac:dyDescent="0.3">
      <c r="A1992" s="247" t="s">
        <v>128</v>
      </c>
      <c r="B1992" s="248">
        <v>2035</v>
      </c>
      <c r="C1992" s="248" t="s">
        <v>1708</v>
      </c>
      <c r="D1992" s="249">
        <v>346.66391365850097</v>
      </c>
      <c r="E1992" s="250">
        <v>14</v>
      </c>
      <c r="F1992" s="251">
        <f>(SUM(D1992:D2007)+E1992*D2007)/1000000</f>
        <v>1.0026154090852992E-2</v>
      </c>
      <c r="G1992" s="229"/>
      <c r="H1992" s="229"/>
    </row>
    <row r="1993" spans="1:8" ht="15.6" x14ac:dyDescent="0.3">
      <c r="A1993" s="247" t="s">
        <v>128</v>
      </c>
      <c r="B1993" s="248">
        <v>2036</v>
      </c>
      <c r="C1993" s="248" t="s">
        <v>1709</v>
      </c>
      <c r="D1993" s="249">
        <v>344.06222939341586</v>
      </c>
      <c r="E1993" s="250">
        <v>15</v>
      </c>
      <c r="F1993" s="251">
        <f>(SUM(D1993:D2007)+E1993*D2007)/1000000</f>
        <v>1.0011203917414536E-2</v>
      </c>
      <c r="G1993" s="229"/>
      <c r="H1993" s="229"/>
    </row>
    <row r="1994" spans="1:8" ht="15.6" x14ac:dyDescent="0.3">
      <c r="A1994" s="247" t="s">
        <v>128</v>
      </c>
      <c r="B1994" s="248">
        <v>2037</v>
      </c>
      <c r="C1994" s="248" t="s">
        <v>1710</v>
      </c>
      <c r="D1994" s="249">
        <v>341.87083775981739</v>
      </c>
      <c r="E1994" s="250">
        <v>16</v>
      </c>
      <c r="F1994" s="251">
        <f>(SUM(D1994:D2007)+E1994*D2007)/1000000</f>
        <v>9.9988554282411622E-3</v>
      </c>
      <c r="G1994" s="229"/>
      <c r="H1994" s="229"/>
    </row>
    <row r="1995" spans="1:8" ht="15.6" x14ac:dyDescent="0.3">
      <c r="A1995" s="247" t="s">
        <v>128</v>
      </c>
      <c r="B1995" s="248">
        <v>2038</v>
      </c>
      <c r="C1995" s="248" t="s">
        <v>1711</v>
      </c>
      <c r="D1995" s="249">
        <v>340.02662916980171</v>
      </c>
      <c r="E1995" s="250">
        <v>17</v>
      </c>
      <c r="F1995" s="251">
        <f>(SUM(D1995:D2007)+E1995*D2007)/1000000</f>
        <v>9.9886983307013871E-3</v>
      </c>
      <c r="G1995" s="229"/>
      <c r="H1995" s="229"/>
    </row>
    <row r="1996" spans="1:8" ht="15.6" x14ac:dyDescent="0.3">
      <c r="A1996" s="247" t="s">
        <v>128</v>
      </c>
      <c r="B1996" s="248">
        <v>2039</v>
      </c>
      <c r="C1996" s="248" t="s">
        <v>1712</v>
      </c>
      <c r="D1996" s="249">
        <v>338.45037316835123</v>
      </c>
      <c r="E1996" s="250">
        <v>18</v>
      </c>
      <c r="F1996" s="251">
        <f>(SUM(D1996:D2007)+E1996*D2007)/1000000</f>
        <v>9.9803854417516279E-3</v>
      </c>
      <c r="G1996" s="229"/>
      <c r="H1996" s="229"/>
    </row>
    <row r="1997" spans="1:8" ht="15.6" x14ac:dyDescent="0.3">
      <c r="A1997" s="247" t="s">
        <v>128</v>
      </c>
      <c r="B1997" s="248">
        <v>2040</v>
      </c>
      <c r="C1997" s="248" t="s">
        <v>1713</v>
      </c>
      <c r="D1997" s="249">
        <v>337.1475278907298</v>
      </c>
      <c r="E1997" s="250">
        <v>19</v>
      </c>
      <c r="F1997" s="251">
        <f>(SUM(D1997:D2007)+E1997*D2007)/1000000</f>
        <v>9.9736488088033193E-3</v>
      </c>
      <c r="G1997" s="229"/>
      <c r="H1997" s="229"/>
    </row>
    <row r="1998" spans="1:8" ht="15.6" x14ac:dyDescent="0.3">
      <c r="A1998" s="247" t="s">
        <v>128</v>
      </c>
      <c r="B1998" s="248">
        <v>2041</v>
      </c>
      <c r="C1998" s="248" t="s">
        <v>1714</v>
      </c>
      <c r="D1998" s="249">
        <v>336.07657218431234</v>
      </c>
      <c r="E1998" s="250">
        <v>20</v>
      </c>
      <c r="F1998" s="251">
        <f>(SUM(D1998:D2007)+E1998*D2007)/1000000</f>
        <v>9.9682150211326329E-3</v>
      </c>
      <c r="G1998" s="229"/>
      <c r="H1998" s="229"/>
    </row>
    <row r="1999" spans="1:8" ht="15.6" x14ac:dyDescent="0.3">
      <c r="A1999" s="247" t="s">
        <v>128</v>
      </c>
      <c r="B1999" s="248">
        <v>2042</v>
      </c>
      <c r="C1999" s="248" t="s">
        <v>1715</v>
      </c>
      <c r="D1999" s="249">
        <v>335.19234026006961</v>
      </c>
      <c r="E1999" s="250">
        <v>21</v>
      </c>
      <c r="F1999" s="251">
        <f>(SUM(D1999:D2007)+E1999*D2007)/1000000</f>
        <v>9.9638521891683637E-3</v>
      </c>
      <c r="G1999" s="229"/>
      <c r="H1999" s="229"/>
    </row>
    <row r="2000" spans="1:8" ht="15.6" x14ac:dyDescent="0.3">
      <c r="A2000" s="247" t="s">
        <v>128</v>
      </c>
      <c r="B2000" s="248">
        <v>2043</v>
      </c>
      <c r="C2000" s="248" t="s">
        <v>1716</v>
      </c>
      <c r="D2000" s="249">
        <v>334.44141825311721</v>
      </c>
      <c r="E2000" s="250">
        <v>22</v>
      </c>
      <c r="F2000" s="251">
        <f>(SUM(D2000:D2007)+E2000*D2007)/1000000</f>
        <v>9.9603735891283362E-3</v>
      </c>
      <c r="G2000" s="229"/>
      <c r="H2000" s="229"/>
    </row>
    <row r="2001" spans="1:8" ht="15.6" x14ac:dyDescent="0.3">
      <c r="A2001" s="247" t="s">
        <v>128</v>
      </c>
      <c r="B2001" s="248">
        <v>2044</v>
      </c>
      <c r="C2001" s="248" t="s">
        <v>1717</v>
      </c>
      <c r="D2001" s="249">
        <v>333.8187678794925</v>
      </c>
      <c r="E2001" s="250">
        <v>23</v>
      </c>
      <c r="F2001" s="251">
        <f>(SUM(D2001:D2007)+E2001*D2007)/1000000</f>
        <v>9.9576459110952645E-3</v>
      </c>
      <c r="G2001" s="229"/>
      <c r="H2001" s="229"/>
    </row>
    <row r="2002" spans="1:8" ht="15.6" x14ac:dyDescent="0.3">
      <c r="A2002" s="247" t="s">
        <v>128</v>
      </c>
      <c r="B2002" s="248">
        <v>2045</v>
      </c>
      <c r="C2002" s="248" t="s">
        <v>1718</v>
      </c>
      <c r="D2002" s="249">
        <v>333.28826279232732</v>
      </c>
      <c r="E2002" s="250">
        <v>24</v>
      </c>
      <c r="F2002" s="251">
        <f>(SUM(D2002:D2007)+E2002*D2007)/1000000</f>
        <v>9.9555408834358129E-3</v>
      </c>
      <c r="G2002" s="229"/>
      <c r="H2002" s="229"/>
    </row>
    <row r="2003" spans="1:8" ht="15.6" x14ac:dyDescent="0.3">
      <c r="A2003" s="247" t="s">
        <v>128</v>
      </c>
      <c r="B2003" s="248">
        <v>2046</v>
      </c>
      <c r="C2003" s="248" t="s">
        <v>1719</v>
      </c>
      <c r="D2003" s="249">
        <v>332.84070110029285</v>
      </c>
      <c r="E2003" s="250">
        <v>25</v>
      </c>
      <c r="F2003" s="251">
        <f>(SUM(D2003:D2007)+E2003*D2007)/1000000</f>
        <v>9.9539663608635299E-3</v>
      </c>
      <c r="G2003" s="229"/>
      <c r="H2003" s="229"/>
    </row>
    <row r="2004" spans="1:8" ht="15.6" x14ac:dyDescent="0.3">
      <c r="A2004" s="247" t="s">
        <v>128</v>
      </c>
      <c r="B2004" s="248">
        <v>2047</v>
      </c>
      <c r="C2004" s="248" t="s">
        <v>1720</v>
      </c>
      <c r="D2004" s="249">
        <v>332.48677193405337</v>
      </c>
      <c r="E2004" s="250">
        <v>26</v>
      </c>
      <c r="F2004" s="251">
        <f>(SUM(D2004:D2007)+E2004*D2007)/1000000</f>
        <v>9.9528393999832789E-3</v>
      </c>
      <c r="G2004" s="229"/>
      <c r="H2004" s="229"/>
    </row>
    <row r="2005" spans="1:8" ht="15.6" x14ac:dyDescent="0.3">
      <c r="A2005" s="247" t="s">
        <v>128</v>
      </c>
      <c r="B2005" s="248">
        <v>2048</v>
      </c>
      <c r="C2005" s="248" t="s">
        <v>1721</v>
      </c>
      <c r="D2005" s="249">
        <v>332.16619369507953</v>
      </c>
      <c r="E2005" s="250">
        <v>27</v>
      </c>
      <c r="F2005" s="251">
        <f>(SUM(D2005:D2007)+E2005*D2007)/1000000</f>
        <v>9.9520663682692665E-3</v>
      </c>
      <c r="G2005" s="229"/>
      <c r="H2005" s="229"/>
    </row>
    <row r="2006" spans="1:8" ht="15.6" x14ac:dyDescent="0.3">
      <c r="A2006" s="247" t="s">
        <v>128</v>
      </c>
      <c r="B2006" s="248">
        <v>2049</v>
      </c>
      <c r="C2006" s="248" t="s">
        <v>1722</v>
      </c>
      <c r="D2006" s="249">
        <v>331.91544841299151</v>
      </c>
      <c r="E2006" s="250">
        <v>28</v>
      </c>
      <c r="F2006" s="251">
        <f>(SUM(D2006:D2007)+E2006*D2007)/1000000</f>
        <v>9.9516139147942297E-3</v>
      </c>
      <c r="G2006" s="229"/>
      <c r="H2006" s="229"/>
    </row>
    <row r="2007" spans="1:8" ht="16.2" thickBot="1" x14ac:dyDescent="0.35">
      <c r="A2007" s="253" t="s">
        <v>128</v>
      </c>
      <c r="B2007" s="254">
        <v>2050</v>
      </c>
      <c r="C2007" s="254" t="s">
        <v>1723</v>
      </c>
      <c r="D2007" s="255">
        <v>331.71374022004272</v>
      </c>
      <c r="E2007" s="250">
        <v>29</v>
      </c>
      <c r="F2007" s="251">
        <f>(SUM(D2007:D2007)+E2007*D2007)/1000000</f>
        <v>9.951412206601281E-3</v>
      </c>
      <c r="G2007" s="229"/>
      <c r="H2007" s="229"/>
    </row>
    <row r="2008" spans="1:8" ht="15.6" x14ac:dyDescent="0.3">
      <c r="A2008" s="256" t="s">
        <v>129</v>
      </c>
      <c r="B2008" s="257">
        <v>2017</v>
      </c>
      <c r="C2008" s="257" t="s">
        <v>1724</v>
      </c>
      <c r="D2008" s="258">
        <v>536.70938802958813</v>
      </c>
      <c r="E2008" s="252">
        <v>0</v>
      </c>
      <c r="F2008" s="251">
        <f>(SUM(D2008:D2037))/1000000</f>
        <v>1.2298167024137588E-2</v>
      </c>
      <c r="G2008" s="229"/>
      <c r="H2008" s="229"/>
    </row>
    <row r="2009" spans="1:8" ht="15.6" x14ac:dyDescent="0.3">
      <c r="A2009" s="259" t="s">
        <v>129</v>
      </c>
      <c r="B2009" s="260">
        <v>2018</v>
      </c>
      <c r="C2009" s="260" t="s">
        <v>1725</v>
      </c>
      <c r="D2009" s="249">
        <v>523.12481801414765</v>
      </c>
      <c r="E2009" s="250">
        <v>0</v>
      </c>
      <c r="F2009" s="251">
        <f>(SUM(D2009:D2038))/1000000</f>
        <v>1.2118540976713117E-2</v>
      </c>
      <c r="G2009" s="229"/>
      <c r="H2009" s="229"/>
    </row>
    <row r="2010" spans="1:8" ht="15.6" x14ac:dyDescent="0.3">
      <c r="A2010" s="259" t="s">
        <v>129</v>
      </c>
      <c r="B2010" s="260">
        <v>2019</v>
      </c>
      <c r="C2010" s="260" t="s">
        <v>1726</v>
      </c>
      <c r="D2010" s="249">
        <v>509.05077309215523</v>
      </c>
      <c r="E2010" s="250">
        <v>0</v>
      </c>
      <c r="F2010" s="251">
        <f>(SUM(D2010:D2039))/1000000</f>
        <v>1.195205088909489E-2</v>
      </c>
      <c r="G2010" s="229"/>
      <c r="H2010" s="229"/>
    </row>
    <row r="2011" spans="1:8" ht="15.6" x14ac:dyDescent="0.3">
      <c r="A2011" s="259" t="s">
        <v>129</v>
      </c>
      <c r="B2011" s="260">
        <v>2020</v>
      </c>
      <c r="C2011" s="260" t="s">
        <v>1727</v>
      </c>
      <c r="D2011" s="249">
        <v>494.49543215128165</v>
      </c>
      <c r="E2011" s="250">
        <v>0</v>
      </c>
      <c r="F2011" s="251">
        <f>(SUM(D2011:D2040))/1000000</f>
        <v>1.1799257980761447E-2</v>
      </c>
      <c r="G2011" s="229"/>
      <c r="H2011" s="229"/>
    </row>
    <row r="2012" spans="1:8" ht="15.6" x14ac:dyDescent="0.3">
      <c r="A2012" s="259" t="s">
        <v>129</v>
      </c>
      <c r="B2012" s="260">
        <v>2021</v>
      </c>
      <c r="C2012" s="260" t="s">
        <v>1728</v>
      </c>
      <c r="D2012" s="249">
        <v>480.89400934785675</v>
      </c>
      <c r="E2012" s="250">
        <v>0</v>
      </c>
      <c r="F2012" s="251">
        <f>(SUM(D2012:D2041))/1000000</f>
        <v>1.1660716603965646E-2</v>
      </c>
      <c r="G2012" s="229"/>
      <c r="H2012" s="229"/>
    </row>
    <row r="2013" spans="1:8" ht="15.6" x14ac:dyDescent="0.3">
      <c r="A2013" s="259" t="s">
        <v>129</v>
      </c>
      <c r="B2013" s="260">
        <v>2022</v>
      </c>
      <c r="C2013" s="260" t="s">
        <v>1729</v>
      </c>
      <c r="D2013" s="249">
        <v>468.17800936966063</v>
      </c>
      <c r="E2013" s="250">
        <v>1</v>
      </c>
      <c r="F2013" s="251">
        <f>(SUM(D2013:D2041)+E2013*D2041)/1000000</f>
        <v>1.1535776649973269E-2</v>
      </c>
      <c r="G2013" s="229"/>
      <c r="H2013" s="229"/>
    </row>
    <row r="2014" spans="1:8" ht="15.6" x14ac:dyDescent="0.3">
      <c r="A2014" s="259" t="s">
        <v>129</v>
      </c>
      <c r="B2014" s="260">
        <v>2023</v>
      </c>
      <c r="C2014" s="260" t="s">
        <v>1730</v>
      </c>
      <c r="D2014" s="249">
        <v>456.41871308907974</v>
      </c>
      <c r="E2014" s="250">
        <v>2</v>
      </c>
      <c r="F2014" s="251">
        <f>(SUM(D2014:D2041)+E2014*D2041)/1000000</f>
        <v>1.1423552695959094E-2</v>
      </c>
      <c r="G2014" s="229"/>
      <c r="H2014" s="229"/>
    </row>
    <row r="2015" spans="1:8" ht="15.6" x14ac:dyDescent="0.3">
      <c r="A2015" s="259" t="s">
        <v>129</v>
      </c>
      <c r="B2015" s="260">
        <v>2024</v>
      </c>
      <c r="C2015" s="260" t="s">
        <v>1731</v>
      </c>
      <c r="D2015" s="249">
        <v>445.46702348009052</v>
      </c>
      <c r="E2015" s="250">
        <v>3</v>
      </c>
      <c r="F2015" s="251">
        <f>(SUM(D2015:D2041)+E2015*D2041)/1000000</f>
        <v>1.1323088038225494E-2</v>
      </c>
      <c r="G2015" s="229"/>
      <c r="H2015" s="229"/>
    </row>
    <row r="2016" spans="1:8" ht="15.6" x14ac:dyDescent="0.3">
      <c r="A2016" s="259" t="s">
        <v>129</v>
      </c>
      <c r="B2016" s="260">
        <v>2025</v>
      </c>
      <c r="C2016" s="260" t="s">
        <v>1732</v>
      </c>
      <c r="D2016" s="249">
        <v>435.41718099300112</v>
      </c>
      <c r="E2016" s="250">
        <v>4</v>
      </c>
      <c r="F2016" s="251">
        <f>(SUM(D2016:D2041)+E2016*D2041)/1000000</f>
        <v>1.1233575070100888E-2</v>
      </c>
      <c r="G2016" s="229"/>
      <c r="H2016" s="229"/>
    </row>
    <row r="2017" spans="1:8" ht="15.6" x14ac:dyDescent="0.3">
      <c r="A2017" s="259" t="s">
        <v>129</v>
      </c>
      <c r="B2017" s="260">
        <v>2026</v>
      </c>
      <c r="C2017" s="260" t="s">
        <v>1733</v>
      </c>
      <c r="D2017" s="249">
        <v>425.85227176984552</v>
      </c>
      <c r="E2017" s="250">
        <v>5</v>
      </c>
      <c r="F2017" s="251">
        <f>(SUM(D2017:D2041)+E2017*D2041)/1000000</f>
        <v>1.1154111944463368E-2</v>
      </c>
      <c r="G2017" s="229"/>
      <c r="H2017" s="229"/>
    </row>
    <row r="2018" spans="1:8" ht="15.6" x14ac:dyDescent="0.3">
      <c r="A2018" s="259" t="s">
        <v>129</v>
      </c>
      <c r="B2018" s="260">
        <v>2027</v>
      </c>
      <c r="C2018" s="260" t="s">
        <v>1734</v>
      </c>
      <c r="D2018" s="249">
        <v>417.06757304976662</v>
      </c>
      <c r="E2018" s="250">
        <v>6</v>
      </c>
      <c r="F2018" s="251">
        <f>(SUM(D2018:D2041)+E2018*D2041)/1000000</f>
        <v>1.1084213728049006E-2</v>
      </c>
      <c r="G2018" s="229"/>
      <c r="H2018" s="229"/>
    </row>
    <row r="2019" spans="1:8" ht="15.6" x14ac:dyDescent="0.3">
      <c r="A2019" s="259" t="s">
        <v>129</v>
      </c>
      <c r="B2019" s="260">
        <v>2028</v>
      </c>
      <c r="C2019" s="260" t="s">
        <v>1735</v>
      </c>
      <c r="D2019" s="249">
        <v>409.20395761462487</v>
      </c>
      <c r="E2019" s="250">
        <v>7</v>
      </c>
      <c r="F2019" s="251">
        <f>(SUM(D2019:D2041)+E2019*D2041)/1000000</f>
        <v>1.1023100210354722E-2</v>
      </c>
      <c r="G2019" s="229"/>
      <c r="H2019" s="229"/>
    </row>
    <row r="2020" spans="1:8" ht="15.6" x14ac:dyDescent="0.3">
      <c r="A2020" s="259" t="s">
        <v>129</v>
      </c>
      <c r="B2020" s="260">
        <v>2029</v>
      </c>
      <c r="C2020" s="260" t="s">
        <v>1736</v>
      </c>
      <c r="D2020" s="249">
        <v>402.08790915773159</v>
      </c>
      <c r="E2020" s="250">
        <v>8</v>
      </c>
      <c r="F2020" s="251">
        <f>(SUM(D2020:D2041)+E2020*D2041)/1000000</f>
        <v>1.0969850308095578E-2</v>
      </c>
      <c r="G2020" s="229"/>
      <c r="H2020" s="229"/>
    </row>
    <row r="2021" spans="1:8" ht="15.6" x14ac:dyDescent="0.3">
      <c r="A2021" s="259" t="s">
        <v>129</v>
      </c>
      <c r="B2021" s="260">
        <v>2030</v>
      </c>
      <c r="C2021" s="260" t="s">
        <v>1737</v>
      </c>
      <c r="D2021" s="249">
        <v>395.84122743482141</v>
      </c>
      <c r="E2021" s="250">
        <v>9</v>
      </c>
      <c r="F2021" s="251">
        <f>(SUM(D2021:D2041)+E2021*D2041)/1000000</f>
        <v>1.0923716454293329E-2</v>
      </c>
      <c r="G2021" s="229"/>
      <c r="H2021" s="229"/>
    </row>
    <row r="2022" spans="1:8" ht="15.6" x14ac:dyDescent="0.3">
      <c r="A2022" s="259" t="s">
        <v>129</v>
      </c>
      <c r="B2022" s="260">
        <v>2031</v>
      </c>
      <c r="C2022" s="260" t="s">
        <v>1738</v>
      </c>
      <c r="D2022" s="249">
        <v>390.24310409584757</v>
      </c>
      <c r="E2022" s="250">
        <v>10</v>
      </c>
      <c r="F2022" s="251">
        <f>(SUM(D2022:D2041)+E2022*D2041)/1000000</f>
        <v>1.0883829282213988E-2</v>
      </c>
      <c r="G2022" s="229"/>
      <c r="H2022" s="229"/>
    </row>
    <row r="2023" spans="1:8" ht="15.6" x14ac:dyDescent="0.3">
      <c r="A2023" s="259" t="s">
        <v>129</v>
      </c>
      <c r="B2023" s="260">
        <v>2032</v>
      </c>
      <c r="C2023" s="260" t="s">
        <v>1739</v>
      </c>
      <c r="D2023" s="249">
        <v>385.33999425095629</v>
      </c>
      <c r="E2023" s="250">
        <v>11</v>
      </c>
      <c r="F2023" s="251">
        <f>(SUM(D2023:D2041)+E2023*D2041)/1000000</f>
        <v>1.0849540233473625E-2</v>
      </c>
      <c r="G2023" s="229"/>
      <c r="H2023" s="229"/>
    </row>
    <row r="2024" spans="1:8" ht="15.6" x14ac:dyDescent="0.3">
      <c r="A2024" s="259" t="s">
        <v>129</v>
      </c>
      <c r="B2024" s="260">
        <v>2033</v>
      </c>
      <c r="C2024" s="260" t="s">
        <v>1740</v>
      </c>
      <c r="D2024" s="249">
        <v>381.06096486542265</v>
      </c>
      <c r="E2024" s="250">
        <v>12</v>
      </c>
      <c r="F2024" s="251">
        <f>(SUM(D2024:D2041)+E2024*D2041)/1000000</f>
        <v>1.0820154294578147E-2</v>
      </c>
      <c r="G2024" s="229"/>
      <c r="H2024" s="229"/>
    </row>
    <row r="2025" spans="1:8" ht="15.6" x14ac:dyDescent="0.3">
      <c r="A2025" s="259" t="s">
        <v>129</v>
      </c>
      <c r="B2025" s="260">
        <v>2034</v>
      </c>
      <c r="C2025" s="260" t="s">
        <v>1741</v>
      </c>
      <c r="D2025" s="249">
        <v>377.25509345135185</v>
      </c>
      <c r="E2025" s="250">
        <v>13</v>
      </c>
      <c r="F2025" s="251">
        <f>(SUM(D2025:D2041)+E2025*D2041)/1000000</f>
        <v>1.0795047385068207E-2</v>
      </c>
      <c r="G2025" s="229"/>
      <c r="H2025" s="229"/>
    </row>
    <row r="2026" spans="1:8" ht="15.6" x14ac:dyDescent="0.3">
      <c r="A2026" s="259" t="s">
        <v>129</v>
      </c>
      <c r="B2026" s="260">
        <v>2035</v>
      </c>
      <c r="C2026" s="260" t="s">
        <v>1742</v>
      </c>
      <c r="D2026" s="249">
        <v>373.91938482218882</v>
      </c>
      <c r="E2026" s="250">
        <v>14</v>
      </c>
      <c r="F2026" s="251">
        <f>(SUM(D2026:D2041)+E2026*D2041)/1000000</f>
        <v>1.0773746346972337E-2</v>
      </c>
      <c r="G2026" s="229"/>
      <c r="H2026" s="229"/>
    </row>
    <row r="2027" spans="1:8" ht="15.6" x14ac:dyDescent="0.3">
      <c r="A2027" s="259" t="s">
        <v>129</v>
      </c>
      <c r="B2027" s="260">
        <v>2036</v>
      </c>
      <c r="C2027" s="260" t="s">
        <v>1743</v>
      </c>
      <c r="D2027" s="249">
        <v>371.0237943669743</v>
      </c>
      <c r="E2027" s="250">
        <v>15</v>
      </c>
      <c r="F2027" s="251">
        <f>(SUM(D2027:D2041)+E2027*D2041)/1000000</f>
        <v>1.0755781017505631E-2</v>
      </c>
      <c r="G2027" s="229"/>
      <c r="H2027" s="229"/>
    </row>
    <row r="2028" spans="1:8" ht="15.6" x14ac:dyDescent="0.3">
      <c r="A2028" s="259" t="s">
        <v>129</v>
      </c>
      <c r="B2028" s="260">
        <v>2037</v>
      </c>
      <c r="C2028" s="260" t="s">
        <v>1744</v>
      </c>
      <c r="D2028" s="249">
        <v>368.53158395149887</v>
      </c>
      <c r="E2028" s="250">
        <v>16</v>
      </c>
      <c r="F2028" s="251">
        <f>(SUM(D2028:D2041)+E2028*D2041)/1000000</f>
        <v>1.0740711278494137E-2</v>
      </c>
      <c r="G2028" s="229"/>
      <c r="H2028" s="229"/>
    </row>
    <row r="2029" spans="1:8" ht="15.6" x14ac:dyDescent="0.3">
      <c r="A2029" s="259" t="s">
        <v>129</v>
      </c>
      <c r="B2029" s="260">
        <v>2038</v>
      </c>
      <c r="C2029" s="260" t="s">
        <v>1745</v>
      </c>
      <c r="D2029" s="249">
        <v>366.42622012217709</v>
      </c>
      <c r="E2029" s="250">
        <v>17</v>
      </c>
      <c r="F2029" s="251">
        <f>(SUM(D2029:D2041)+E2029*D2041)/1000000</f>
        <v>1.0728133749898124E-2</v>
      </c>
      <c r="G2029" s="229"/>
      <c r="H2029" s="229"/>
    </row>
    <row r="2030" spans="1:8" ht="15.6" x14ac:dyDescent="0.3">
      <c r="A2030" s="259" t="s">
        <v>129</v>
      </c>
      <c r="B2030" s="260">
        <v>2039</v>
      </c>
      <c r="C2030" s="260" t="s">
        <v>1746</v>
      </c>
      <c r="D2030" s="249">
        <v>364.60383910046119</v>
      </c>
      <c r="E2030" s="250">
        <v>18</v>
      </c>
      <c r="F2030" s="251">
        <f>(SUM(D2030:D2041)+E2030*D2041)/1000000</f>
        <v>1.0717661585131428E-2</v>
      </c>
      <c r="G2030" s="229"/>
      <c r="H2030" s="229"/>
    </row>
    <row r="2031" spans="1:8" ht="15.6" x14ac:dyDescent="0.3">
      <c r="A2031" s="259" t="s">
        <v>129</v>
      </c>
      <c r="B2031" s="260">
        <v>2040</v>
      </c>
      <c r="C2031" s="260" t="s">
        <v>1747</v>
      </c>
      <c r="D2031" s="249">
        <v>363.0522302069636</v>
      </c>
      <c r="E2031" s="250">
        <v>19</v>
      </c>
      <c r="F2031" s="251">
        <f>(SUM(D2031:D2041)+E2031*D2041)/1000000</f>
        <v>1.0709011801386448E-2</v>
      </c>
      <c r="G2031" s="229"/>
      <c r="H2031" s="229"/>
    </row>
    <row r="2032" spans="1:8" ht="15.6" x14ac:dyDescent="0.3">
      <c r="A2032" s="259" t="s">
        <v>129</v>
      </c>
      <c r="B2032" s="260">
        <v>2041</v>
      </c>
      <c r="C2032" s="260" t="s">
        <v>1748</v>
      </c>
      <c r="D2032" s="249">
        <v>361.76648060261908</v>
      </c>
      <c r="E2032" s="250">
        <v>20</v>
      </c>
      <c r="F2032" s="251">
        <f>(SUM(D2032:D2041)+E2032*D2041)/1000000</f>
        <v>1.0701913626534967E-2</v>
      </c>
      <c r="G2032" s="229"/>
      <c r="H2032" s="229"/>
    </row>
    <row r="2033" spans="1:8" ht="15.6" x14ac:dyDescent="0.3">
      <c r="A2033" s="259" t="s">
        <v>129</v>
      </c>
      <c r="B2033" s="260">
        <v>2042</v>
      </c>
      <c r="C2033" s="260" t="s">
        <v>1749</v>
      </c>
      <c r="D2033" s="249">
        <v>360.67109203000274</v>
      </c>
      <c r="E2033" s="250">
        <v>21</v>
      </c>
      <c r="F2033" s="251">
        <f>(SUM(D2033:D2041)+E2033*D2041)/1000000</f>
        <v>1.069610120128783E-2</v>
      </c>
      <c r="G2033" s="229"/>
      <c r="H2033" s="229"/>
    </row>
    <row r="2034" spans="1:8" ht="15.6" x14ac:dyDescent="0.3">
      <c r="A2034" s="259" t="s">
        <v>129</v>
      </c>
      <c r="B2034" s="260">
        <v>2043</v>
      </c>
      <c r="C2034" s="260" t="s">
        <v>1750</v>
      </c>
      <c r="D2034" s="249">
        <v>359.72996079813544</v>
      </c>
      <c r="E2034" s="250">
        <v>22</v>
      </c>
      <c r="F2034" s="251">
        <f>(SUM(D2034:D2041)+E2034*D2041)/1000000</f>
        <v>1.0691384164613309E-2</v>
      </c>
      <c r="G2034" s="229"/>
      <c r="H2034" s="229"/>
    </row>
    <row r="2035" spans="1:8" ht="15.6" x14ac:dyDescent="0.3">
      <c r="A2035" s="259" t="s">
        <v>129</v>
      </c>
      <c r="B2035" s="260">
        <v>2044</v>
      </c>
      <c r="C2035" s="260" t="s">
        <v>1751</v>
      </c>
      <c r="D2035" s="249">
        <v>358.91984818998878</v>
      </c>
      <c r="E2035" s="250">
        <v>23</v>
      </c>
      <c r="F2035" s="251">
        <f>(SUM(D2035:D2041)+E2035*D2041)/1000000</f>
        <v>1.0687608259170655E-2</v>
      </c>
      <c r="G2035" s="229"/>
      <c r="H2035" s="229"/>
    </row>
    <row r="2036" spans="1:8" ht="15.6" x14ac:dyDescent="0.3">
      <c r="A2036" s="259" t="s">
        <v>129</v>
      </c>
      <c r="B2036" s="260">
        <v>2045</v>
      </c>
      <c r="C2036" s="260" t="s">
        <v>1752</v>
      </c>
      <c r="D2036" s="249">
        <v>358.20383706057839</v>
      </c>
      <c r="E2036" s="250">
        <v>24</v>
      </c>
      <c r="F2036" s="251">
        <f>(SUM(D2036:D2041)+E2036*D2041)/1000000</f>
        <v>1.0684642466336148E-2</v>
      </c>
      <c r="G2036" s="229"/>
      <c r="H2036" s="229"/>
    </row>
    <row r="2037" spans="1:8" ht="15.6" x14ac:dyDescent="0.3">
      <c r="A2037" s="259" t="s">
        <v>129</v>
      </c>
      <c r="B2037" s="260">
        <v>2046</v>
      </c>
      <c r="C2037" s="260" t="s">
        <v>1753</v>
      </c>
      <c r="D2037" s="249">
        <v>357.61130962877189</v>
      </c>
      <c r="E2037" s="250">
        <v>25</v>
      </c>
      <c r="F2037" s="251">
        <f>(SUM(D2037:D2041)+E2037*D2041)/1000000</f>
        <v>1.0682392684631052E-2</v>
      </c>
      <c r="G2037" s="229"/>
      <c r="H2037" s="229"/>
    </row>
    <row r="2038" spans="1:8" ht="15.6" x14ac:dyDescent="0.3">
      <c r="A2038" s="259" t="s">
        <v>129</v>
      </c>
      <c r="B2038" s="260">
        <v>2047</v>
      </c>
      <c r="C2038" s="260" t="s">
        <v>1754</v>
      </c>
      <c r="D2038" s="249">
        <v>357.08334060511589</v>
      </c>
      <c r="E2038" s="250">
        <v>26</v>
      </c>
      <c r="F2038" s="251">
        <f>(SUM(D2038:D2041)+E2038*D2041)/1000000</f>
        <v>1.0680735430357764E-2</v>
      </c>
      <c r="G2038" s="229"/>
      <c r="H2038" s="229"/>
    </row>
    <row r="2039" spans="1:8" ht="15.6" x14ac:dyDescent="0.3">
      <c r="A2039" s="259" t="s">
        <v>129</v>
      </c>
      <c r="B2039" s="260">
        <v>2048</v>
      </c>
      <c r="C2039" s="260" t="s">
        <v>1755</v>
      </c>
      <c r="D2039" s="249">
        <v>356.63473039592321</v>
      </c>
      <c r="E2039" s="250">
        <v>27</v>
      </c>
      <c r="F2039" s="251">
        <f>(SUM(D2039:D2041)+E2039*D2041)/1000000</f>
        <v>1.067960614510813E-2</v>
      </c>
      <c r="G2039" s="229"/>
      <c r="H2039" s="229"/>
    </row>
    <row r="2040" spans="1:8" ht="15.6" x14ac:dyDescent="0.3">
      <c r="A2040" s="259" t="s">
        <v>129</v>
      </c>
      <c r="B2040" s="260">
        <v>2049</v>
      </c>
      <c r="C2040" s="260" t="s">
        <v>1756</v>
      </c>
      <c r="D2040" s="249">
        <v>356.25786475870905</v>
      </c>
      <c r="E2040" s="250">
        <v>28</v>
      </c>
      <c r="F2040" s="251">
        <f>(SUM(D2040:D2041)+E2040*D2041)/1000000</f>
        <v>1.0678925470067687E-2</v>
      </c>
      <c r="G2040" s="229"/>
      <c r="H2040" s="229"/>
    </row>
    <row r="2041" spans="1:8" ht="15.6" x14ac:dyDescent="0.3">
      <c r="A2041" s="259" t="s">
        <v>129</v>
      </c>
      <c r="B2041" s="260">
        <v>2050</v>
      </c>
      <c r="C2041" s="260" t="s">
        <v>1757</v>
      </c>
      <c r="D2041" s="249">
        <v>355.95405535548201</v>
      </c>
      <c r="E2041" s="250">
        <v>29</v>
      </c>
      <c r="F2041" s="251">
        <f>(SUM(D2041:D2041)+E2041*D2041)/1000000</f>
        <v>1.067862166066446E-2</v>
      </c>
      <c r="G2041" s="229"/>
      <c r="H2041" s="229"/>
    </row>
    <row r="2042" spans="1:8" ht="15.6" x14ac:dyDescent="0.3">
      <c r="A2042" s="259" t="s">
        <v>130</v>
      </c>
      <c r="B2042" s="260">
        <v>2017</v>
      </c>
      <c r="C2042" s="260" t="s">
        <v>1758</v>
      </c>
      <c r="D2042" s="249">
        <v>533.25315201496346</v>
      </c>
      <c r="E2042" s="252">
        <v>0</v>
      </c>
      <c r="F2042" s="251">
        <f>(SUM(D2042:D2071))/1000000</f>
        <v>1.2163299141714606E-2</v>
      </c>
      <c r="G2042" s="229"/>
      <c r="H2042" s="229"/>
    </row>
    <row r="2043" spans="1:8" ht="15.6" x14ac:dyDescent="0.3">
      <c r="A2043" s="259" t="s">
        <v>130</v>
      </c>
      <c r="B2043" s="260">
        <v>2018</v>
      </c>
      <c r="C2043" s="260" t="s">
        <v>1759</v>
      </c>
      <c r="D2043" s="249">
        <v>519.77666350690356</v>
      </c>
      <c r="E2043" s="250">
        <v>0</v>
      </c>
      <c r="F2043" s="251">
        <f>(SUM(D2043:D2072))/1000000</f>
        <v>1.1980733392926527E-2</v>
      </c>
      <c r="G2043" s="229"/>
      <c r="H2043" s="229"/>
    </row>
    <row r="2044" spans="1:8" ht="15.6" x14ac:dyDescent="0.3">
      <c r="A2044" s="259" t="s">
        <v>130</v>
      </c>
      <c r="B2044" s="260">
        <v>2019</v>
      </c>
      <c r="C2044" s="260" t="s">
        <v>1760</v>
      </c>
      <c r="D2044" s="249">
        <v>505.69648859738123</v>
      </c>
      <c r="E2044" s="250">
        <v>0</v>
      </c>
      <c r="F2044" s="251">
        <f>(SUM(D2044:D2073))/1000000</f>
        <v>1.181112655356201E-2</v>
      </c>
      <c r="G2044" s="229"/>
      <c r="H2044" s="229"/>
    </row>
    <row r="2045" spans="1:8" ht="15.6" x14ac:dyDescent="0.3">
      <c r="A2045" s="259" t="s">
        <v>130</v>
      </c>
      <c r="B2045" s="260">
        <v>2020</v>
      </c>
      <c r="C2045" s="260" t="s">
        <v>1761</v>
      </c>
      <c r="D2045" s="249">
        <v>491.30205106034862</v>
      </c>
      <c r="E2045" s="250">
        <v>0</v>
      </c>
      <c r="F2045" s="251">
        <f>(SUM(D2045:D2074))/1000000</f>
        <v>1.1655171182631598E-2</v>
      </c>
      <c r="G2045" s="229"/>
      <c r="H2045" s="229"/>
    </row>
    <row r="2046" spans="1:8" ht="15.6" x14ac:dyDescent="0.3">
      <c r="A2046" s="259" t="s">
        <v>130</v>
      </c>
      <c r="B2046" s="260">
        <v>2021</v>
      </c>
      <c r="C2046" s="260" t="s">
        <v>1762</v>
      </c>
      <c r="D2046" s="249">
        <v>477.74921974908972</v>
      </c>
      <c r="E2046" s="250">
        <v>0</v>
      </c>
      <c r="F2046" s="251">
        <f>(SUM(D2046:D2075))/1000000</f>
        <v>1.1513246397931077E-2</v>
      </c>
      <c r="G2046" s="229"/>
      <c r="H2046" s="229"/>
    </row>
    <row r="2047" spans="1:8" ht="15.6" x14ac:dyDescent="0.3">
      <c r="A2047" s="259" t="s">
        <v>130</v>
      </c>
      <c r="B2047" s="260">
        <v>2022</v>
      </c>
      <c r="C2047" s="260" t="s">
        <v>1763</v>
      </c>
      <c r="D2047" s="249">
        <v>465.00651255826517</v>
      </c>
      <c r="E2047" s="250">
        <v>1</v>
      </c>
      <c r="F2047" s="251">
        <f>(SUM(D2047:D2075)+E2047*D2075)/1000000</f>
        <v>1.1384874444541813E-2</v>
      </c>
      <c r="G2047" s="229"/>
      <c r="H2047" s="229"/>
    </row>
    <row r="2048" spans="1:8" ht="15.6" x14ac:dyDescent="0.3">
      <c r="A2048" s="259" t="s">
        <v>130</v>
      </c>
      <c r="B2048" s="260">
        <v>2023</v>
      </c>
      <c r="C2048" s="260" t="s">
        <v>1764</v>
      </c>
      <c r="D2048" s="249">
        <v>453.16546180552268</v>
      </c>
      <c r="E2048" s="250">
        <v>2</v>
      </c>
      <c r="F2048" s="251">
        <f>(SUM(D2048:D2075)+E2048*D2075)/1000000</f>
        <v>1.1269245198343367E-2</v>
      </c>
      <c r="G2048" s="229"/>
      <c r="H2048" s="229"/>
    </row>
    <row r="2049" spans="1:8" ht="15.6" x14ac:dyDescent="0.3">
      <c r="A2049" s="259" t="s">
        <v>130</v>
      </c>
      <c r="B2049" s="260">
        <v>2024</v>
      </c>
      <c r="C2049" s="260" t="s">
        <v>1765</v>
      </c>
      <c r="D2049" s="249">
        <v>442.25647533326895</v>
      </c>
      <c r="E2049" s="250">
        <v>3</v>
      </c>
      <c r="F2049" s="251">
        <f>(SUM(D2049:D2075)+E2049*D2075)/1000000</f>
        <v>1.116545700289767E-2</v>
      </c>
      <c r="G2049" s="229"/>
      <c r="H2049" s="229"/>
    </row>
    <row r="2050" spans="1:8" ht="15.6" x14ac:dyDescent="0.3">
      <c r="A2050" s="259" t="s">
        <v>130</v>
      </c>
      <c r="B2050" s="260">
        <v>2025</v>
      </c>
      <c r="C2050" s="260" t="s">
        <v>1766</v>
      </c>
      <c r="D2050" s="249">
        <v>432.27042264011476</v>
      </c>
      <c r="E2050" s="250">
        <v>4</v>
      </c>
      <c r="F2050" s="251">
        <f>(SUM(D2050:D2075)+E2050*D2075)/1000000</f>
        <v>1.1072577793924227E-2</v>
      </c>
      <c r="G2050" s="229"/>
      <c r="H2050" s="229"/>
    </row>
    <row r="2051" spans="1:8" ht="15.6" x14ac:dyDescent="0.3">
      <c r="A2051" s="259" t="s">
        <v>130</v>
      </c>
      <c r="B2051" s="260">
        <v>2026</v>
      </c>
      <c r="C2051" s="260" t="s">
        <v>1767</v>
      </c>
      <c r="D2051" s="249">
        <v>422.58675788771973</v>
      </c>
      <c r="E2051" s="250">
        <v>5</v>
      </c>
      <c r="F2051" s="251">
        <f>(SUM(D2051:D2075)+E2051*D2075)/1000000</f>
        <v>1.0989684637643935E-2</v>
      </c>
      <c r="G2051" s="229"/>
      <c r="H2051" s="229"/>
    </row>
    <row r="2052" spans="1:8" ht="15.6" x14ac:dyDescent="0.3">
      <c r="A2052" s="259" t="s">
        <v>130</v>
      </c>
      <c r="B2052" s="260">
        <v>2027</v>
      </c>
      <c r="C2052" s="260" t="s">
        <v>1768</v>
      </c>
      <c r="D2052" s="249">
        <v>413.62496850673512</v>
      </c>
      <c r="E2052" s="250">
        <v>6</v>
      </c>
      <c r="F2052" s="251">
        <f>(SUM(D2052:D2075)+E2052*D2075)/1000000</f>
        <v>1.091647514611604E-2</v>
      </c>
      <c r="G2052" s="229"/>
      <c r="H2052" s="229"/>
    </row>
    <row r="2053" spans="1:8" ht="15.6" x14ac:dyDescent="0.3">
      <c r="A2053" s="259" t="s">
        <v>130</v>
      </c>
      <c r="B2053" s="260">
        <v>2028</v>
      </c>
      <c r="C2053" s="260" t="s">
        <v>1769</v>
      </c>
      <c r="D2053" s="249">
        <v>405.57676339779846</v>
      </c>
      <c r="E2053" s="250">
        <v>7</v>
      </c>
      <c r="F2053" s="251">
        <f>(SUM(D2053:D2075)+E2053*D2075)/1000000</f>
        <v>1.0852227443969128E-2</v>
      </c>
      <c r="G2053" s="229"/>
      <c r="H2053" s="229"/>
    </row>
    <row r="2054" spans="1:8" ht="15.6" x14ac:dyDescent="0.3">
      <c r="A2054" s="259" t="s">
        <v>130</v>
      </c>
      <c r="B2054" s="260">
        <v>2029</v>
      </c>
      <c r="C2054" s="260" t="s">
        <v>1770</v>
      </c>
      <c r="D2054" s="249">
        <v>398.29138430919625</v>
      </c>
      <c r="E2054" s="250">
        <v>8</v>
      </c>
      <c r="F2054" s="251">
        <f>(SUM(D2054:D2075)+E2054*D2075)/1000000</f>
        <v>1.0796027946931153E-2</v>
      </c>
      <c r="G2054" s="229"/>
      <c r="H2054" s="229"/>
    </row>
    <row r="2055" spans="1:8" ht="15.6" x14ac:dyDescent="0.3">
      <c r="A2055" s="259" t="s">
        <v>130</v>
      </c>
      <c r="B2055" s="260">
        <v>2030</v>
      </c>
      <c r="C2055" s="260" t="s">
        <v>1771</v>
      </c>
      <c r="D2055" s="249">
        <v>391.82925215500143</v>
      </c>
      <c r="E2055" s="250">
        <v>9</v>
      </c>
      <c r="F2055" s="251">
        <f>(SUM(D2055:D2075)+E2055*D2075)/1000000</f>
        <v>1.0747113828981782E-2</v>
      </c>
      <c r="G2055" s="229"/>
      <c r="H2055" s="229"/>
    </row>
    <row r="2056" spans="1:8" ht="15.6" x14ac:dyDescent="0.3">
      <c r="A2056" s="259" t="s">
        <v>130</v>
      </c>
      <c r="B2056" s="260">
        <v>2031</v>
      </c>
      <c r="C2056" s="260" t="s">
        <v>1772</v>
      </c>
      <c r="D2056" s="249">
        <v>386.02430550783089</v>
      </c>
      <c r="E2056" s="250">
        <v>10</v>
      </c>
      <c r="F2056" s="251">
        <f>(SUM(D2056:D2075)+E2056*D2075)/1000000</f>
        <v>1.0704661843186605E-2</v>
      </c>
      <c r="G2056" s="229"/>
      <c r="H2056" s="229"/>
    </row>
    <row r="2057" spans="1:8" ht="15.6" x14ac:dyDescent="0.3">
      <c r="A2057" s="259" t="s">
        <v>130</v>
      </c>
      <c r="B2057" s="260">
        <v>2032</v>
      </c>
      <c r="C2057" s="260" t="s">
        <v>1773</v>
      </c>
      <c r="D2057" s="249">
        <v>380.91133193758509</v>
      </c>
      <c r="E2057" s="250">
        <v>11</v>
      </c>
      <c r="F2057" s="251">
        <f>(SUM(D2057:D2075)+E2057*D2075)/1000000</f>
        <v>1.0668014804038598E-2</v>
      </c>
      <c r="G2057" s="229"/>
      <c r="H2057" s="229"/>
    </row>
    <row r="2058" spans="1:8" ht="15.6" x14ac:dyDescent="0.3">
      <c r="A2058" s="259" t="s">
        <v>130</v>
      </c>
      <c r="B2058" s="260">
        <v>2033</v>
      </c>
      <c r="C2058" s="260" t="s">
        <v>1774</v>
      </c>
      <c r="D2058" s="249">
        <v>376.37129054074853</v>
      </c>
      <c r="E2058" s="250">
        <v>12</v>
      </c>
      <c r="F2058" s="251">
        <f>(SUM(D2058:D2075)+E2058*D2075)/1000000</f>
        <v>1.0636480738460836E-2</v>
      </c>
      <c r="G2058" s="229"/>
      <c r="H2058" s="229"/>
    </row>
    <row r="2059" spans="1:8" ht="15.6" x14ac:dyDescent="0.3">
      <c r="A2059" s="259" t="s">
        <v>130</v>
      </c>
      <c r="B2059" s="260">
        <v>2034</v>
      </c>
      <c r="C2059" s="260" t="s">
        <v>1775</v>
      </c>
      <c r="D2059" s="249">
        <v>372.36763800496203</v>
      </c>
      <c r="E2059" s="250">
        <v>13</v>
      </c>
      <c r="F2059" s="251">
        <f>(SUM(D2059:D2075)+E2059*D2075)/1000000</f>
        <v>1.0609486714279913E-2</v>
      </c>
      <c r="G2059" s="229"/>
      <c r="H2059" s="229"/>
    </row>
    <row r="2060" spans="1:8" ht="15.6" x14ac:dyDescent="0.3">
      <c r="A2060" s="259" t="s">
        <v>130</v>
      </c>
      <c r="B2060" s="260">
        <v>2035</v>
      </c>
      <c r="C2060" s="260" t="s">
        <v>1776</v>
      </c>
      <c r="D2060" s="249">
        <v>368.88521023628329</v>
      </c>
      <c r="E2060" s="250">
        <v>14</v>
      </c>
      <c r="F2060" s="251">
        <f>(SUM(D2060:D2075)+E2060*D2075)/1000000</f>
        <v>1.0586496342634774E-2</v>
      </c>
      <c r="G2060" s="229"/>
      <c r="H2060" s="229"/>
    </row>
    <row r="2061" spans="1:8" ht="15.6" x14ac:dyDescent="0.3">
      <c r="A2061" s="259" t="s">
        <v>130</v>
      </c>
      <c r="B2061" s="260">
        <v>2036</v>
      </c>
      <c r="C2061" s="260" t="s">
        <v>1777</v>
      </c>
      <c r="D2061" s="249">
        <v>365.83157824073453</v>
      </c>
      <c r="E2061" s="250">
        <v>15</v>
      </c>
      <c r="F2061" s="251">
        <f>(SUM(D2061:D2075)+E2061*D2075)/1000000</f>
        <v>1.0566988398758314E-2</v>
      </c>
      <c r="G2061" s="229"/>
      <c r="H2061" s="229"/>
    </row>
    <row r="2062" spans="1:8" ht="15.6" x14ac:dyDescent="0.3">
      <c r="A2062" s="259" t="s">
        <v>130</v>
      </c>
      <c r="B2062" s="260">
        <v>2037</v>
      </c>
      <c r="C2062" s="260" t="s">
        <v>1778</v>
      </c>
      <c r="D2062" s="249">
        <v>363.19095753182165</v>
      </c>
      <c r="E2062" s="250">
        <v>16</v>
      </c>
      <c r="F2062" s="251">
        <f>(SUM(D2062:D2075)+E2062*D2075)/1000000</f>
        <v>1.0550534086877403E-2</v>
      </c>
      <c r="G2062" s="229"/>
      <c r="H2062" s="229"/>
    </row>
    <row r="2063" spans="1:8" ht="15.6" x14ac:dyDescent="0.3">
      <c r="A2063" s="259" t="s">
        <v>130</v>
      </c>
      <c r="B2063" s="260">
        <v>2038</v>
      </c>
      <c r="C2063" s="260" t="s">
        <v>1779</v>
      </c>
      <c r="D2063" s="249">
        <v>360.93051620995396</v>
      </c>
      <c r="E2063" s="250">
        <v>17</v>
      </c>
      <c r="F2063" s="251">
        <f>(SUM(D2063:D2075)+E2063*D2075)/1000000</f>
        <v>1.0536720395705404E-2</v>
      </c>
      <c r="G2063" s="229"/>
      <c r="H2063" s="229"/>
    </row>
    <row r="2064" spans="1:8" ht="15.6" x14ac:dyDescent="0.3">
      <c r="A2064" s="259" t="s">
        <v>130</v>
      </c>
      <c r="B2064" s="260">
        <v>2039</v>
      </c>
      <c r="C2064" s="260" t="s">
        <v>1780</v>
      </c>
      <c r="D2064" s="249">
        <v>358.96262305596389</v>
      </c>
      <c r="E2064" s="250">
        <v>18</v>
      </c>
      <c r="F2064" s="251">
        <f>(SUM(D2064:D2075)+E2064*D2075)/1000000</f>
        <v>1.0525167145855278E-2</v>
      </c>
      <c r="G2064" s="229"/>
      <c r="H2064" s="229"/>
    </row>
    <row r="2065" spans="1:8" ht="15.6" x14ac:dyDescent="0.3">
      <c r="A2065" s="259" t="s">
        <v>130</v>
      </c>
      <c r="B2065" s="260">
        <v>2040</v>
      </c>
      <c r="C2065" s="260" t="s">
        <v>1781</v>
      </c>
      <c r="D2065" s="249">
        <v>357.28482685840174</v>
      </c>
      <c r="E2065" s="250">
        <v>19</v>
      </c>
      <c r="F2065" s="251">
        <f>(SUM(D2065:D2075)+E2065*D2075)/1000000</f>
        <v>1.0515581789159139E-2</v>
      </c>
      <c r="G2065" s="229"/>
      <c r="H2065" s="229"/>
    </row>
    <row r="2066" spans="1:8" ht="15.6" x14ac:dyDescent="0.3">
      <c r="A2066" s="259" t="s">
        <v>130</v>
      </c>
      <c r="B2066" s="260">
        <v>2041</v>
      </c>
      <c r="C2066" s="260" t="s">
        <v>1782</v>
      </c>
      <c r="D2066" s="249">
        <v>355.88250122777004</v>
      </c>
      <c r="E2066" s="250">
        <v>20</v>
      </c>
      <c r="F2066" s="251">
        <f>(SUM(D2066:D2075)+E2066*D2075)/1000000</f>
        <v>1.0507674228660561E-2</v>
      </c>
      <c r="G2066" s="229"/>
      <c r="H2066" s="229"/>
    </row>
    <row r="2067" spans="1:8" ht="15.6" x14ac:dyDescent="0.3">
      <c r="A2067" s="259" t="s">
        <v>130</v>
      </c>
      <c r="B2067" s="260">
        <v>2042</v>
      </c>
      <c r="C2067" s="260" t="s">
        <v>1783</v>
      </c>
      <c r="D2067" s="249">
        <v>354.68037861728806</v>
      </c>
      <c r="E2067" s="250">
        <v>21</v>
      </c>
      <c r="F2067" s="251">
        <f>(SUM(D2067:D2075)+E2067*D2075)/1000000</f>
        <v>1.0501168993792612E-2</v>
      </c>
      <c r="G2067" s="229"/>
      <c r="H2067" s="229"/>
    </row>
    <row r="2068" spans="1:8" ht="15.6" x14ac:dyDescent="0.3">
      <c r="A2068" s="259" t="s">
        <v>130</v>
      </c>
      <c r="B2068" s="260">
        <v>2043</v>
      </c>
      <c r="C2068" s="260" t="s">
        <v>1784</v>
      </c>
      <c r="D2068" s="249">
        <v>353.63711084100316</v>
      </c>
      <c r="E2068" s="250">
        <v>22</v>
      </c>
      <c r="F2068" s="251">
        <f>(SUM(D2068:D2075)+E2068*D2075)/1000000</f>
        <v>1.049586588153515E-2</v>
      </c>
      <c r="G2068" s="229"/>
      <c r="H2068" s="229"/>
    </row>
    <row r="2069" spans="1:8" ht="15.6" x14ac:dyDescent="0.3">
      <c r="A2069" s="259" t="s">
        <v>130</v>
      </c>
      <c r="B2069" s="260">
        <v>2044</v>
      </c>
      <c r="C2069" s="260" t="s">
        <v>1785</v>
      </c>
      <c r="D2069" s="249">
        <v>352.74372683590792</v>
      </c>
      <c r="E2069" s="250">
        <v>23</v>
      </c>
      <c r="F2069" s="251">
        <f>(SUM(D2069:D2075)+E2069*D2075)/1000000</f>
        <v>1.0491606037053972E-2</v>
      </c>
      <c r="G2069" s="229"/>
      <c r="H2069" s="229"/>
    </row>
    <row r="2070" spans="1:8" ht="15.6" x14ac:dyDescent="0.3">
      <c r="A2070" s="259" t="s">
        <v>130</v>
      </c>
      <c r="B2070" s="260">
        <v>2045</v>
      </c>
      <c r="C2070" s="260" t="s">
        <v>1786</v>
      </c>
      <c r="D2070" s="249">
        <v>351.95244090148714</v>
      </c>
      <c r="E2070" s="250">
        <v>24</v>
      </c>
      <c r="F2070" s="251">
        <f>(SUM(D2070:D2075)+E2070*D2075)/1000000</f>
        <v>1.0488239576577886E-2</v>
      </c>
      <c r="G2070" s="229"/>
      <c r="H2070" s="229"/>
    </row>
    <row r="2071" spans="1:8" ht="15.6" x14ac:dyDescent="0.3">
      <c r="A2071" s="259" t="s">
        <v>130</v>
      </c>
      <c r="B2071" s="260">
        <v>2046</v>
      </c>
      <c r="C2071" s="260" t="s">
        <v>1787</v>
      </c>
      <c r="D2071" s="249">
        <v>351.25713164455368</v>
      </c>
      <c r="E2071" s="250">
        <v>25</v>
      </c>
      <c r="F2071" s="251">
        <f>(SUM(D2071:D2075)+E2071*D2075)/1000000</f>
        <v>1.0485664402036224E-2</v>
      </c>
      <c r="G2071" s="229"/>
      <c r="H2071" s="229"/>
    </row>
    <row r="2072" spans="1:8" ht="15.6" x14ac:dyDescent="0.3">
      <c r="A2072" s="259" t="s">
        <v>130</v>
      </c>
      <c r="B2072" s="260">
        <v>2047</v>
      </c>
      <c r="C2072" s="260" t="s">
        <v>1788</v>
      </c>
      <c r="D2072" s="249">
        <v>350.68740322688353</v>
      </c>
      <c r="E2072" s="250">
        <v>26</v>
      </c>
      <c r="F2072" s="251">
        <f>(SUM(D2072:D2075)+E2072*D2075)/1000000</f>
        <v>1.0483784536751495E-2</v>
      </c>
      <c r="G2072" s="229"/>
      <c r="H2072" s="229"/>
    </row>
    <row r="2073" spans="1:8" ht="15.6" x14ac:dyDescent="0.3">
      <c r="A2073" s="259" t="s">
        <v>130</v>
      </c>
      <c r="B2073" s="260">
        <v>2048</v>
      </c>
      <c r="C2073" s="260" t="s">
        <v>1789</v>
      </c>
      <c r="D2073" s="249">
        <v>350.1698241423876</v>
      </c>
      <c r="E2073" s="250">
        <v>27</v>
      </c>
      <c r="F2073" s="251">
        <f>(SUM(D2073:D2075)+E2073*D2075)/1000000</f>
        <v>1.0482474399884435E-2</v>
      </c>
      <c r="G2073" s="229"/>
      <c r="H2073" s="229"/>
    </row>
    <row r="2074" spans="1:8" ht="15.6" x14ac:dyDescent="0.3">
      <c r="A2074" s="259" t="s">
        <v>130</v>
      </c>
      <c r="B2074" s="260">
        <v>2049</v>
      </c>
      <c r="C2074" s="260" t="s">
        <v>1790</v>
      </c>
      <c r="D2074" s="249">
        <v>349.74111766697138</v>
      </c>
      <c r="E2074" s="250">
        <v>28</v>
      </c>
      <c r="F2074" s="251">
        <f>(SUM(D2074:D2075)+E2074*D2075)/1000000</f>
        <v>1.0481681842101871E-2</v>
      </c>
      <c r="G2074" s="229"/>
      <c r="H2074" s="229"/>
    </row>
    <row r="2075" spans="1:8" ht="15.6" x14ac:dyDescent="0.3">
      <c r="A2075" s="259" t="s">
        <v>130</v>
      </c>
      <c r="B2075" s="260">
        <v>2050</v>
      </c>
      <c r="C2075" s="260" t="s">
        <v>1791</v>
      </c>
      <c r="D2075" s="249">
        <v>349.37726635982415</v>
      </c>
      <c r="E2075" s="250">
        <v>29</v>
      </c>
      <c r="F2075" s="251">
        <f>(SUM(D2075:D2075)+E2075*D2075)/1000000</f>
        <v>1.0481317990794724E-2</v>
      </c>
      <c r="G2075" s="229"/>
      <c r="H2075" s="229"/>
    </row>
    <row r="2076" spans="1:8" ht="15.6" x14ac:dyDescent="0.3">
      <c r="A2076" s="259" t="s">
        <v>131</v>
      </c>
      <c r="B2076" s="260">
        <v>2017</v>
      </c>
      <c r="C2076" s="260" t="s">
        <v>1792</v>
      </c>
      <c r="D2076" s="249">
        <v>486.73396430964169</v>
      </c>
      <c r="E2076" s="252">
        <v>0</v>
      </c>
      <c r="F2076" s="251">
        <f>(SUM(D2076:D2105))/1000000</f>
        <v>1.11724391433052E-2</v>
      </c>
      <c r="G2076" s="229"/>
      <c r="H2076" s="229"/>
    </row>
    <row r="2077" spans="1:8" ht="15.6" x14ac:dyDescent="0.3">
      <c r="A2077" s="259" t="s">
        <v>131</v>
      </c>
      <c r="B2077" s="260">
        <v>2018</v>
      </c>
      <c r="C2077" s="260" t="s">
        <v>1793</v>
      </c>
      <c r="D2077" s="249">
        <v>474.32738085766039</v>
      </c>
      <c r="E2077" s="250">
        <v>0</v>
      </c>
      <c r="F2077" s="251">
        <f>(SUM(D2077:D2106))/1000000</f>
        <v>1.1013194178873429E-2</v>
      </c>
      <c r="G2077" s="229"/>
      <c r="H2077" s="229"/>
    </row>
    <row r="2078" spans="1:8" ht="15.6" x14ac:dyDescent="0.3">
      <c r="A2078" s="259" t="s">
        <v>131</v>
      </c>
      <c r="B2078" s="260">
        <v>2019</v>
      </c>
      <c r="C2078" s="260" t="s">
        <v>1794</v>
      </c>
      <c r="D2078" s="249">
        <v>461.45865324414137</v>
      </c>
      <c r="E2078" s="250">
        <v>0</v>
      </c>
      <c r="F2078" s="251">
        <f>(SUM(D2078:D2107))/1000000</f>
        <v>1.0866128181678937E-2</v>
      </c>
      <c r="G2078" s="229"/>
      <c r="H2078" s="229"/>
    </row>
    <row r="2079" spans="1:8" ht="15.6" x14ac:dyDescent="0.3">
      <c r="A2079" s="259" t="s">
        <v>131</v>
      </c>
      <c r="B2079" s="260">
        <v>2020</v>
      </c>
      <c r="C2079" s="260" t="s">
        <v>1795</v>
      </c>
      <c r="D2079" s="249">
        <v>448.30794477635453</v>
      </c>
      <c r="E2079" s="250">
        <v>0</v>
      </c>
      <c r="F2079" s="251">
        <f>(SUM(D2079:D2108))/1000000</f>
        <v>1.0731770491346632E-2</v>
      </c>
      <c r="G2079" s="229"/>
      <c r="H2079" s="229"/>
    </row>
    <row r="2080" spans="1:8" ht="15.6" x14ac:dyDescent="0.3">
      <c r="A2080" s="259" t="s">
        <v>131</v>
      </c>
      <c r="B2080" s="260">
        <v>2021</v>
      </c>
      <c r="C2080" s="260" t="s">
        <v>1796</v>
      </c>
      <c r="D2080" s="249">
        <v>435.96080332833867</v>
      </c>
      <c r="E2080" s="250">
        <v>0</v>
      </c>
      <c r="F2080" s="251">
        <f>(SUM(D2080:D2109))/1000000</f>
        <v>1.061043622113007E-2</v>
      </c>
      <c r="G2080" s="229"/>
      <c r="H2080" s="229"/>
    </row>
    <row r="2081" spans="1:8" ht="15.6" x14ac:dyDescent="0.3">
      <c r="A2081" s="259" t="s">
        <v>131</v>
      </c>
      <c r="B2081" s="260">
        <v>2022</v>
      </c>
      <c r="C2081" s="260" t="s">
        <v>1797</v>
      </c>
      <c r="D2081" s="249">
        <v>424.50031676629334</v>
      </c>
      <c r="E2081" s="250">
        <v>1</v>
      </c>
      <c r="F2081" s="251">
        <f>(SUM(D2081:D2109)+E2081*D2109)/1000000</f>
        <v>1.0501449092361526E-2</v>
      </c>
      <c r="G2081" s="229"/>
      <c r="H2081" s="229"/>
    </row>
    <row r="2082" spans="1:8" ht="15.6" x14ac:dyDescent="0.3">
      <c r="A2082" s="259" t="s">
        <v>131</v>
      </c>
      <c r="B2082" s="260">
        <v>2023</v>
      </c>
      <c r="C2082" s="260" t="s">
        <v>1798</v>
      </c>
      <c r="D2082" s="249">
        <v>413.75530234025604</v>
      </c>
      <c r="E2082" s="250">
        <v>2</v>
      </c>
      <c r="F2082" s="251">
        <f>(SUM(D2082:D2109)+E2082*D2109)/1000000</f>
        <v>1.0403922450155031E-2</v>
      </c>
      <c r="G2082" s="229"/>
      <c r="H2082" s="229"/>
    </row>
    <row r="2083" spans="1:8" ht="15.6" x14ac:dyDescent="0.3">
      <c r="A2083" s="259" t="s">
        <v>131</v>
      </c>
      <c r="B2083" s="260">
        <v>2024</v>
      </c>
      <c r="C2083" s="260" t="s">
        <v>1799</v>
      </c>
      <c r="D2083" s="249">
        <v>403.79245658644487</v>
      </c>
      <c r="E2083" s="250">
        <v>3</v>
      </c>
      <c r="F2083" s="251">
        <f>(SUM(D2083:D2109)+E2083*D2109)/1000000</f>
        <v>1.031714082237457E-2</v>
      </c>
      <c r="G2083" s="229"/>
      <c r="H2083" s="229"/>
    </row>
    <row r="2084" spans="1:8" ht="15.6" x14ac:dyDescent="0.3">
      <c r="A2084" s="259" t="s">
        <v>131</v>
      </c>
      <c r="B2084" s="260">
        <v>2025</v>
      </c>
      <c r="C2084" s="260" t="s">
        <v>1800</v>
      </c>
      <c r="D2084" s="249">
        <v>394.57446512538343</v>
      </c>
      <c r="E2084" s="250">
        <v>4</v>
      </c>
      <c r="F2084" s="251">
        <f>(SUM(D2084:D2109)+E2084*D2109)/1000000</f>
        <v>1.0240322040347923E-2</v>
      </c>
      <c r="G2084" s="229"/>
      <c r="H2084" s="229"/>
    </row>
    <row r="2085" spans="1:8" ht="15.6" x14ac:dyDescent="0.3">
      <c r="A2085" s="259" t="s">
        <v>131</v>
      </c>
      <c r="B2085" s="260">
        <v>2026</v>
      </c>
      <c r="C2085" s="260" t="s">
        <v>1801</v>
      </c>
      <c r="D2085" s="249">
        <v>386.16008854711106</v>
      </c>
      <c r="E2085" s="250">
        <v>5</v>
      </c>
      <c r="F2085" s="251">
        <f>(SUM(D2085:D2109)+E2085*D2109)/1000000</f>
        <v>1.0172721249782335E-2</v>
      </c>
      <c r="G2085" s="229"/>
      <c r="H2085" s="229"/>
    </row>
    <row r="2086" spans="1:8" ht="15.6" x14ac:dyDescent="0.3">
      <c r="A2086" s="259" t="s">
        <v>131</v>
      </c>
      <c r="B2086" s="260">
        <v>2027</v>
      </c>
      <c r="C2086" s="260" t="s">
        <v>1802</v>
      </c>
      <c r="D2086" s="249">
        <v>377.9394086130481</v>
      </c>
      <c r="E2086" s="250">
        <v>6</v>
      </c>
      <c r="F2086" s="251">
        <f>(SUM(D2086:D2109)+E2086*D2109)/1000000</f>
        <v>1.011353483579502E-2</v>
      </c>
      <c r="G2086" s="229"/>
      <c r="H2086" s="229"/>
    </row>
    <row r="2087" spans="1:8" ht="15.6" x14ac:dyDescent="0.3">
      <c r="A2087" s="259" t="s">
        <v>131</v>
      </c>
      <c r="B2087" s="260">
        <v>2028</v>
      </c>
      <c r="C2087" s="260" t="s">
        <v>1803</v>
      </c>
      <c r="D2087" s="249">
        <v>370.62693050317228</v>
      </c>
      <c r="E2087" s="250">
        <v>7</v>
      </c>
      <c r="F2087" s="251">
        <f>(SUM(D2087:D2109)+E2087*D2109)/1000000</f>
        <v>1.0062569101741768E-2</v>
      </c>
      <c r="G2087" s="229"/>
      <c r="H2087" s="229"/>
    </row>
    <row r="2088" spans="1:8" ht="15.6" x14ac:dyDescent="0.3">
      <c r="A2088" s="259" t="s">
        <v>131</v>
      </c>
      <c r="B2088" s="260">
        <v>2029</v>
      </c>
      <c r="C2088" s="260" t="s">
        <v>1804</v>
      </c>
      <c r="D2088" s="249">
        <v>364.11103488008541</v>
      </c>
      <c r="E2088" s="250">
        <v>8</v>
      </c>
      <c r="F2088" s="251">
        <f>(SUM(D2088:D2109)+E2088*D2109)/1000000</f>
        <v>1.0018915845798395E-2</v>
      </c>
      <c r="G2088" s="229"/>
      <c r="H2088" s="229"/>
    </row>
    <row r="2089" spans="1:8" ht="15.6" x14ac:dyDescent="0.3">
      <c r="A2089" s="259" t="s">
        <v>131</v>
      </c>
      <c r="B2089" s="260">
        <v>2030</v>
      </c>
      <c r="C2089" s="260" t="s">
        <v>1805</v>
      </c>
      <c r="D2089" s="249">
        <v>358.43809490570476</v>
      </c>
      <c r="E2089" s="250">
        <v>9</v>
      </c>
      <c r="F2089" s="251">
        <f>(SUM(D2089:D2109)+E2089*D2109)/1000000</f>
        <v>9.9817784854781041E-3</v>
      </c>
      <c r="G2089" s="229"/>
      <c r="H2089" s="229"/>
    </row>
    <row r="2090" spans="1:8" ht="15.6" x14ac:dyDescent="0.3">
      <c r="A2090" s="259" t="s">
        <v>131</v>
      </c>
      <c r="B2090" s="260">
        <v>2031</v>
      </c>
      <c r="C2090" s="260" t="s">
        <v>1806</v>
      </c>
      <c r="D2090" s="249">
        <v>353.45199899889172</v>
      </c>
      <c r="E2090" s="250">
        <v>10</v>
      </c>
      <c r="F2090" s="251">
        <f>(SUM(D2090:D2109)+E2090*D2109)/1000000</f>
        <v>9.9503140651321948E-3</v>
      </c>
      <c r="G2090" s="229"/>
      <c r="H2090" s="229"/>
    </row>
    <row r="2091" spans="1:8" ht="15.6" x14ac:dyDescent="0.3">
      <c r="A2091" s="259" t="s">
        <v>131</v>
      </c>
      <c r="B2091" s="260">
        <v>2032</v>
      </c>
      <c r="C2091" s="260" t="s">
        <v>1807</v>
      </c>
      <c r="D2091" s="249">
        <v>349.12823329989124</v>
      </c>
      <c r="E2091" s="250">
        <v>11</v>
      </c>
      <c r="F2091" s="251">
        <f>(SUM(D2091:D2109)+E2091*D2109)/1000000</f>
        <v>9.9238357406930995E-3</v>
      </c>
      <c r="G2091" s="229"/>
      <c r="H2091" s="229"/>
    </row>
    <row r="2092" spans="1:8" ht="15.6" x14ac:dyDescent="0.3">
      <c r="A2092" s="259" t="s">
        <v>131</v>
      </c>
      <c r="B2092" s="260">
        <v>2033</v>
      </c>
      <c r="C2092" s="260" t="s">
        <v>1808</v>
      </c>
      <c r="D2092" s="249">
        <v>345.38539285772208</v>
      </c>
      <c r="E2092" s="250">
        <v>12</v>
      </c>
      <c r="F2092" s="251">
        <f>(SUM(D2092:D2109)+E2092*D2109)/1000000</f>
        <v>9.9016811819530037E-3</v>
      </c>
      <c r="G2092" s="229"/>
      <c r="H2092" s="229"/>
    </row>
    <row r="2093" spans="1:8" ht="15.6" x14ac:dyDescent="0.3">
      <c r="A2093" s="259" t="s">
        <v>131</v>
      </c>
      <c r="B2093" s="260">
        <v>2034</v>
      </c>
      <c r="C2093" s="260" t="s">
        <v>1809</v>
      </c>
      <c r="D2093" s="249">
        <v>342.16805013860926</v>
      </c>
      <c r="E2093" s="250">
        <v>13</v>
      </c>
      <c r="F2093" s="251">
        <f>(SUM(D2093:D2109)+E2093*D2109)/1000000</f>
        <v>9.8832694636550762E-3</v>
      </c>
      <c r="G2093" s="229"/>
      <c r="H2093" s="229"/>
    </row>
    <row r="2094" spans="1:8" ht="15.6" x14ac:dyDescent="0.3">
      <c r="A2094" s="259" t="s">
        <v>131</v>
      </c>
      <c r="B2094" s="260">
        <v>2035</v>
      </c>
      <c r="C2094" s="260" t="s">
        <v>1810</v>
      </c>
      <c r="D2094" s="249">
        <v>339.45280673512895</v>
      </c>
      <c r="E2094" s="250">
        <v>14</v>
      </c>
      <c r="F2094" s="251">
        <f>(SUM(D2094:D2109)+E2094*D2109)/1000000</f>
        <v>9.8680750880762638E-3</v>
      </c>
      <c r="G2094" s="229"/>
      <c r="H2094" s="229"/>
    </row>
    <row r="2095" spans="1:8" ht="15.6" x14ac:dyDescent="0.3">
      <c r="A2095" s="259" t="s">
        <v>131</v>
      </c>
      <c r="B2095" s="260">
        <v>2036</v>
      </c>
      <c r="C2095" s="260" t="s">
        <v>1811</v>
      </c>
      <c r="D2095" s="249">
        <v>337.13011482368785</v>
      </c>
      <c r="E2095" s="250">
        <v>15</v>
      </c>
      <c r="F2095" s="251">
        <f>(SUM(D2095:D2109)+E2095*D2109)/1000000</f>
        <v>9.8555959559009278E-3</v>
      </c>
      <c r="G2095" s="229"/>
      <c r="H2095" s="229"/>
    </row>
    <row r="2096" spans="1:8" ht="15.6" x14ac:dyDescent="0.3">
      <c r="A2096" s="259" t="s">
        <v>131</v>
      </c>
      <c r="B2096" s="260">
        <v>2037</v>
      </c>
      <c r="C2096" s="260" t="s">
        <v>1812</v>
      </c>
      <c r="D2096" s="249">
        <v>335.18594312796921</v>
      </c>
      <c r="E2096" s="250">
        <v>16</v>
      </c>
      <c r="F2096" s="251">
        <f>(SUM(D2096:D2109)+E2096*D2109)/1000000</f>
        <v>9.8454395156370375E-3</v>
      </c>
      <c r="G2096" s="229"/>
      <c r="H2096" s="229"/>
    </row>
    <row r="2097" spans="1:8" ht="15.6" x14ac:dyDescent="0.3">
      <c r="A2097" s="259" t="s">
        <v>131</v>
      </c>
      <c r="B2097" s="260">
        <v>2038</v>
      </c>
      <c r="C2097" s="260" t="s">
        <v>1813</v>
      </c>
      <c r="D2097" s="249">
        <v>333.56818781157955</v>
      </c>
      <c r="E2097" s="250">
        <v>17</v>
      </c>
      <c r="F2097" s="251">
        <f>(SUM(D2097:D2109)+E2097*D2109)/1000000</f>
        <v>9.8372272470688624E-3</v>
      </c>
      <c r="G2097" s="229"/>
      <c r="H2097" s="229"/>
    </row>
    <row r="2098" spans="1:8" ht="15.6" x14ac:dyDescent="0.3">
      <c r="A2098" s="259" t="s">
        <v>131</v>
      </c>
      <c r="B2098" s="260">
        <v>2039</v>
      </c>
      <c r="C2098" s="260" t="s">
        <v>1814</v>
      </c>
      <c r="D2098" s="249">
        <v>332.22257012592246</v>
      </c>
      <c r="E2098" s="250">
        <v>18</v>
      </c>
      <c r="F2098" s="251">
        <f>(SUM(D2098:D2109)+E2098*D2109)/1000000</f>
        <v>9.8306327338170789E-3</v>
      </c>
      <c r="G2098" s="229"/>
      <c r="H2098" s="229"/>
    </row>
    <row r="2099" spans="1:8" ht="15.6" x14ac:dyDescent="0.3">
      <c r="A2099" s="259" t="s">
        <v>131</v>
      </c>
      <c r="B2099" s="260">
        <v>2040</v>
      </c>
      <c r="C2099" s="260" t="s">
        <v>1815</v>
      </c>
      <c r="D2099" s="249">
        <v>331.12129429412323</v>
      </c>
      <c r="E2099" s="250">
        <v>19</v>
      </c>
      <c r="F2099" s="251">
        <f>(SUM(D2099:D2109)+E2099*D2109)/1000000</f>
        <v>9.8253838382509531E-3</v>
      </c>
      <c r="G2099" s="229"/>
      <c r="H2099" s="229"/>
    </row>
    <row r="2100" spans="1:8" ht="15.6" x14ac:dyDescent="0.3">
      <c r="A2100" s="259" t="s">
        <v>131</v>
      </c>
      <c r="B2100" s="260">
        <v>2041</v>
      </c>
      <c r="C2100" s="260" t="s">
        <v>1816</v>
      </c>
      <c r="D2100" s="249">
        <v>330.2322636179909</v>
      </c>
      <c r="E2100" s="250">
        <v>20</v>
      </c>
      <c r="F2100" s="251">
        <f>(SUM(D2100:D2109)+E2100*D2109)/1000000</f>
        <v>9.8212362185166237E-3</v>
      </c>
      <c r="G2100" s="229"/>
      <c r="H2100" s="229"/>
    </row>
    <row r="2101" spans="1:8" ht="15.6" x14ac:dyDescent="0.3">
      <c r="A2101" s="259" t="s">
        <v>131</v>
      </c>
      <c r="B2101" s="260">
        <v>2042</v>
      </c>
      <c r="C2101" s="260" t="s">
        <v>1817</v>
      </c>
      <c r="D2101" s="249">
        <v>329.5214894690389</v>
      </c>
      <c r="E2101" s="250">
        <v>21</v>
      </c>
      <c r="F2101" s="251">
        <f>(SUM(D2101:D2109)+E2101*D2109)/1000000</f>
        <v>9.8179776294584301E-3</v>
      </c>
      <c r="G2101" s="229"/>
      <c r="H2101" s="229"/>
    </row>
    <row r="2102" spans="1:8" ht="15.6" x14ac:dyDescent="0.3">
      <c r="A2102" s="259" t="s">
        <v>131</v>
      </c>
      <c r="B2102" s="260">
        <v>2043</v>
      </c>
      <c r="C2102" s="260" t="s">
        <v>1818</v>
      </c>
      <c r="D2102" s="249">
        <v>328.92471362631511</v>
      </c>
      <c r="E2102" s="250">
        <v>22</v>
      </c>
      <c r="F2102" s="251">
        <f>(SUM(D2102:D2109)+E2102*D2109)/1000000</f>
        <v>9.8154298145491873E-3</v>
      </c>
      <c r="G2102" s="229"/>
      <c r="H2102" s="229"/>
    </row>
    <row r="2103" spans="1:8" ht="15.6" x14ac:dyDescent="0.3">
      <c r="A2103" s="259" t="s">
        <v>131</v>
      </c>
      <c r="B2103" s="260">
        <v>2044</v>
      </c>
      <c r="C2103" s="260" t="s">
        <v>1819</v>
      </c>
      <c r="D2103" s="249">
        <v>328.45286912407573</v>
      </c>
      <c r="E2103" s="250">
        <v>23</v>
      </c>
      <c r="F2103" s="251">
        <f>(SUM(D2103:D2109)+E2103*D2109)/1000000</f>
        <v>9.8134787754826664E-3</v>
      </c>
      <c r="G2103" s="229"/>
      <c r="H2103" s="229"/>
    </row>
    <row r="2104" spans="1:8" ht="15.6" x14ac:dyDescent="0.3">
      <c r="A2104" s="259" t="s">
        <v>131</v>
      </c>
      <c r="B2104" s="260">
        <v>2045</v>
      </c>
      <c r="C2104" s="260" t="s">
        <v>1820</v>
      </c>
      <c r="D2104" s="249">
        <v>328.06658083866779</v>
      </c>
      <c r="E2104" s="250">
        <v>24</v>
      </c>
      <c r="F2104" s="251">
        <f>(SUM(D2104:D2109)+E2104*D2109)/1000000</f>
        <v>9.8119995809183864E-3</v>
      </c>
      <c r="G2104" s="229"/>
      <c r="H2104" s="229"/>
    </row>
    <row r="2105" spans="1:8" ht="15.6" x14ac:dyDescent="0.3">
      <c r="A2105" s="259" t="s">
        <v>131</v>
      </c>
      <c r="B2105" s="260">
        <v>2046</v>
      </c>
      <c r="C2105" s="260" t="s">
        <v>1821</v>
      </c>
      <c r="D2105" s="249">
        <v>327.73978963194963</v>
      </c>
      <c r="E2105" s="250">
        <v>25</v>
      </c>
      <c r="F2105" s="251">
        <f>(SUM(D2105:D2109)+E2105*D2109)/1000000</f>
        <v>9.8109066746395121E-3</v>
      </c>
      <c r="G2105" s="229"/>
      <c r="H2105" s="229"/>
    </row>
    <row r="2106" spans="1:8" ht="15.6" x14ac:dyDescent="0.3">
      <c r="A2106" s="259" t="s">
        <v>131</v>
      </c>
      <c r="B2106" s="260">
        <v>2047</v>
      </c>
      <c r="C2106" s="260" t="s">
        <v>1822</v>
      </c>
      <c r="D2106" s="249">
        <v>327.48899987787144</v>
      </c>
      <c r="E2106" s="250">
        <v>26</v>
      </c>
      <c r="F2106" s="251">
        <f>(SUM(D2106:D2109)+E2106*D2109)/1000000</f>
        <v>9.8101405595673596E-3</v>
      </c>
      <c r="G2106" s="229"/>
      <c r="H2106" s="229"/>
    </row>
    <row r="2107" spans="1:8" ht="15.6" x14ac:dyDescent="0.3">
      <c r="A2107" s="259" t="s">
        <v>131</v>
      </c>
      <c r="B2107" s="260">
        <v>2048</v>
      </c>
      <c r="C2107" s="260" t="s">
        <v>1823</v>
      </c>
      <c r="D2107" s="249">
        <v>327.26138366317065</v>
      </c>
      <c r="E2107" s="250">
        <v>27</v>
      </c>
      <c r="F2107" s="251">
        <f>(SUM(D2107:D2109)+E2107*D2109)/1000000</f>
        <v>9.8096252342492838E-3</v>
      </c>
      <c r="G2107" s="229"/>
      <c r="H2107" s="229"/>
    </row>
    <row r="2108" spans="1:8" ht="15.6" x14ac:dyDescent="0.3">
      <c r="A2108" s="259" t="s">
        <v>131</v>
      </c>
      <c r="B2108" s="260">
        <v>2049</v>
      </c>
      <c r="C2108" s="260" t="s">
        <v>1824</v>
      </c>
      <c r="D2108" s="249">
        <v>327.10096291183669</v>
      </c>
      <c r="E2108" s="250">
        <v>28</v>
      </c>
      <c r="F2108" s="251">
        <f>(SUM(D2108:D2109)+E2108*D2109)/1000000</f>
        <v>9.809337525145909E-3</v>
      </c>
      <c r="G2108" s="229"/>
      <c r="H2108" s="229"/>
    </row>
    <row r="2109" spans="1:8" ht="15.6" x14ac:dyDescent="0.3">
      <c r="A2109" s="259" t="s">
        <v>131</v>
      </c>
      <c r="B2109" s="260">
        <v>2050</v>
      </c>
      <c r="C2109" s="260" t="s">
        <v>1825</v>
      </c>
      <c r="D2109" s="249">
        <v>326.9736745597956</v>
      </c>
      <c r="E2109" s="250">
        <v>29</v>
      </c>
      <c r="F2109" s="251">
        <f>(SUM(D2109:D2109)+E2109*D2109)/1000000</f>
        <v>9.809210236793868E-3</v>
      </c>
      <c r="G2109" s="229"/>
      <c r="H2109" s="229"/>
    </row>
    <row r="2110" spans="1:8" ht="15.6" x14ac:dyDescent="0.3">
      <c r="A2110" s="259" t="s">
        <v>132</v>
      </c>
      <c r="B2110" s="260">
        <v>2017</v>
      </c>
      <c r="C2110" s="260" t="s">
        <v>1826</v>
      </c>
      <c r="D2110" s="249">
        <v>489.60861076884765</v>
      </c>
      <c r="E2110" s="252">
        <v>0</v>
      </c>
      <c r="F2110" s="251">
        <f>(SUM(D2110:D2139))/1000000</f>
        <v>1.1101260443830439E-2</v>
      </c>
      <c r="G2110" s="229"/>
      <c r="H2110" s="229"/>
    </row>
    <row r="2111" spans="1:8" ht="15.6" x14ac:dyDescent="0.3">
      <c r="A2111" s="259" t="s">
        <v>132</v>
      </c>
      <c r="B2111" s="260">
        <v>2018</v>
      </c>
      <c r="C2111" s="260" t="s">
        <v>1827</v>
      </c>
      <c r="D2111" s="249">
        <v>476.51620161125953</v>
      </c>
      <c r="E2111" s="250">
        <v>0</v>
      </c>
      <c r="F2111" s="251">
        <f>(SUM(D2111:D2140))/1000000</f>
        <v>1.0933267154531663E-2</v>
      </c>
      <c r="G2111" s="229"/>
      <c r="H2111" s="229"/>
    </row>
    <row r="2112" spans="1:8" ht="15.6" x14ac:dyDescent="0.3">
      <c r="A2112" s="259" t="s">
        <v>132</v>
      </c>
      <c r="B2112" s="260">
        <v>2019</v>
      </c>
      <c r="C2112" s="260" t="s">
        <v>1828</v>
      </c>
      <c r="D2112" s="249">
        <v>463.02516183166568</v>
      </c>
      <c r="E2112" s="250">
        <v>0</v>
      </c>
      <c r="F2112" s="251">
        <f>(SUM(D2112:D2141))/1000000</f>
        <v>1.0778065589233195E-2</v>
      </c>
      <c r="G2112" s="229"/>
      <c r="H2112" s="229"/>
    </row>
    <row r="2113" spans="1:8" ht="15.6" x14ac:dyDescent="0.3">
      <c r="A2113" s="259" t="s">
        <v>132</v>
      </c>
      <c r="B2113" s="260">
        <v>2020</v>
      </c>
      <c r="C2113" s="260" t="s">
        <v>1829</v>
      </c>
      <c r="D2113" s="249">
        <v>449.2978422402864</v>
      </c>
      <c r="E2113" s="250">
        <v>0</v>
      </c>
      <c r="F2113" s="251">
        <f>(SUM(D2113:D2142))/1000000</f>
        <v>1.0636131326666038E-2</v>
      </c>
      <c r="G2113" s="229"/>
      <c r="H2113" s="229"/>
    </row>
    <row r="2114" spans="1:8" ht="15.6" x14ac:dyDescent="0.3">
      <c r="A2114" s="259" t="s">
        <v>132</v>
      </c>
      <c r="B2114" s="260">
        <v>2021</v>
      </c>
      <c r="C2114" s="260" t="s">
        <v>1830</v>
      </c>
      <c r="D2114" s="249">
        <v>436.4553683991125</v>
      </c>
      <c r="E2114" s="250">
        <v>0</v>
      </c>
      <c r="F2114" s="251">
        <f>(SUM(D2114:D2143))/1000000</f>
        <v>1.0507743279773231E-2</v>
      </c>
      <c r="G2114" s="229"/>
      <c r="H2114" s="229"/>
    </row>
    <row r="2115" spans="1:8" ht="15.6" x14ac:dyDescent="0.3">
      <c r="A2115" s="259" t="s">
        <v>132</v>
      </c>
      <c r="B2115" s="260">
        <v>2022</v>
      </c>
      <c r="C2115" s="260" t="s">
        <v>1831</v>
      </c>
      <c r="D2115" s="249">
        <v>424.52747431310712</v>
      </c>
      <c r="E2115" s="250">
        <v>1</v>
      </c>
      <c r="F2115" s="251">
        <f>(SUM(D2115:D2143)+E2115*D2143)/1000000</f>
        <v>1.03921977067216E-2</v>
      </c>
      <c r="G2115" s="229"/>
      <c r="H2115" s="229"/>
    </row>
    <row r="2116" spans="1:8" ht="15.6" x14ac:dyDescent="0.3">
      <c r="A2116" s="259" t="s">
        <v>132</v>
      </c>
      <c r="B2116" s="260">
        <v>2023</v>
      </c>
      <c r="C2116" s="260" t="s">
        <v>1832</v>
      </c>
      <c r="D2116" s="249">
        <v>413.45567652791948</v>
      </c>
      <c r="E2116" s="250">
        <v>2</v>
      </c>
      <c r="F2116" s="251">
        <f>(SUM(D2116:D2143)+E2116*D2143)/1000000</f>
        <v>1.0288580027755968E-2</v>
      </c>
      <c r="G2116" s="229"/>
      <c r="H2116" s="229"/>
    </row>
    <row r="2117" spans="1:8" ht="15.6" x14ac:dyDescent="0.3">
      <c r="A2117" s="259" t="s">
        <v>132</v>
      </c>
      <c r="B2117" s="260">
        <v>2024</v>
      </c>
      <c r="C2117" s="260" t="s">
        <v>1833</v>
      </c>
      <c r="D2117" s="249">
        <v>403.25047441164014</v>
      </c>
      <c r="E2117" s="250">
        <v>3</v>
      </c>
      <c r="F2117" s="251">
        <f>(SUM(D2117:D2143)+E2117*D2143)/1000000</f>
        <v>1.0196034146575527E-2</v>
      </c>
      <c r="G2117" s="229"/>
      <c r="H2117" s="229"/>
    </row>
    <row r="2118" spans="1:8" ht="15.6" x14ac:dyDescent="0.3">
      <c r="A2118" s="259" t="s">
        <v>132</v>
      </c>
      <c r="B2118" s="260">
        <v>2025</v>
      </c>
      <c r="C2118" s="260" t="s">
        <v>1834</v>
      </c>
      <c r="D2118" s="249">
        <v>393.92273536664419</v>
      </c>
      <c r="E2118" s="250">
        <v>4</v>
      </c>
      <c r="F2118" s="251">
        <f>(SUM(D2118:D2143)+E2118*D2143)/1000000</f>
        <v>1.011369346751137E-2</v>
      </c>
      <c r="G2118" s="229"/>
      <c r="H2118" s="229"/>
    </row>
    <row r="2119" spans="1:8" ht="15.6" x14ac:dyDescent="0.3">
      <c r="A2119" s="259" t="s">
        <v>132</v>
      </c>
      <c r="B2119" s="260">
        <v>2026</v>
      </c>
      <c r="C2119" s="260" t="s">
        <v>1835</v>
      </c>
      <c r="D2119" s="249">
        <v>384.78343774046027</v>
      </c>
      <c r="E2119" s="250">
        <v>5</v>
      </c>
      <c r="F2119" s="251">
        <f>(SUM(D2119:D2143)+E2119*D2143)/1000000</f>
        <v>1.0040680527492204E-2</v>
      </c>
      <c r="G2119" s="229"/>
      <c r="H2119" s="229"/>
    </row>
    <row r="2120" spans="1:8" ht="15.6" x14ac:dyDescent="0.3">
      <c r="A2120" s="259" t="s">
        <v>132</v>
      </c>
      <c r="B2120" s="260">
        <v>2027</v>
      </c>
      <c r="C2120" s="260" t="s">
        <v>1836</v>
      </c>
      <c r="D2120" s="249">
        <v>376.46056337825706</v>
      </c>
      <c r="E2120" s="250">
        <v>6</v>
      </c>
      <c r="F2120" s="251">
        <f>(SUM(D2120:D2143)+E2120*D2143)/1000000</f>
        <v>9.9768068850992243E-3</v>
      </c>
      <c r="G2120" s="229"/>
      <c r="H2120" s="229"/>
    </row>
    <row r="2121" spans="1:8" ht="15.6" x14ac:dyDescent="0.3">
      <c r="A2121" s="259" t="s">
        <v>132</v>
      </c>
      <c r="B2121" s="260">
        <v>2028</v>
      </c>
      <c r="C2121" s="260" t="s">
        <v>1837</v>
      </c>
      <c r="D2121" s="249">
        <v>369.0061325976381</v>
      </c>
      <c r="E2121" s="250">
        <v>7</v>
      </c>
      <c r="F2121" s="251">
        <f>(SUM(D2121:D2143)+E2121*D2143)/1000000</f>
        <v>9.9212561170684433E-3</v>
      </c>
      <c r="G2121" s="229"/>
      <c r="H2121" s="229"/>
    </row>
    <row r="2122" spans="1:8" ht="15.6" x14ac:dyDescent="0.3">
      <c r="A2122" s="259" t="s">
        <v>132</v>
      </c>
      <c r="B2122" s="260">
        <v>2029</v>
      </c>
      <c r="C2122" s="260" t="s">
        <v>1838</v>
      </c>
      <c r="D2122" s="249">
        <v>362.30784097658801</v>
      </c>
      <c r="E2122" s="250">
        <v>8</v>
      </c>
      <c r="F2122" s="251">
        <f>(SUM(D2122:D2143)+E2122*D2143)/1000000</f>
        <v>9.873159779818284E-3</v>
      </c>
      <c r="G2122" s="229"/>
      <c r="H2122" s="229"/>
    </row>
    <row r="2123" spans="1:8" ht="15.6" x14ac:dyDescent="0.3">
      <c r="A2123" s="259" t="s">
        <v>132</v>
      </c>
      <c r="B2123" s="260">
        <v>2030</v>
      </c>
      <c r="C2123" s="260" t="s">
        <v>1839</v>
      </c>
      <c r="D2123" s="249">
        <v>356.40030361125082</v>
      </c>
      <c r="E2123" s="250">
        <v>9</v>
      </c>
      <c r="F2123" s="251">
        <f>(SUM(D2123:D2143)+E2123*D2143)/1000000</f>
        <v>9.8317617341891761E-3</v>
      </c>
      <c r="G2123" s="229"/>
      <c r="H2123" s="229"/>
    </row>
    <row r="2124" spans="1:8" ht="15.6" x14ac:dyDescent="0.3">
      <c r="A2124" s="259" t="s">
        <v>132</v>
      </c>
      <c r="B2124" s="260">
        <v>2031</v>
      </c>
      <c r="C2124" s="260" t="s">
        <v>1840</v>
      </c>
      <c r="D2124" s="249">
        <v>351.1301682363063</v>
      </c>
      <c r="E2124" s="250">
        <v>10</v>
      </c>
      <c r="F2124" s="251">
        <f>(SUM(D2124:D2143)+E2124*D2143)/1000000</f>
        <v>9.7962712259254039E-3</v>
      </c>
      <c r="G2124" s="229"/>
      <c r="H2124" s="229"/>
    </row>
    <row r="2125" spans="1:8" ht="15.6" x14ac:dyDescent="0.3">
      <c r="A2125" s="259" t="s">
        <v>132</v>
      </c>
      <c r="B2125" s="260">
        <v>2032</v>
      </c>
      <c r="C2125" s="260" t="s">
        <v>1841</v>
      </c>
      <c r="D2125" s="249">
        <v>346.51633215843407</v>
      </c>
      <c r="E2125" s="250">
        <v>11</v>
      </c>
      <c r="F2125" s="251">
        <f>(SUM(D2125:D2143)+E2125*D2143)/1000000</f>
        <v>9.7660508530365755E-3</v>
      </c>
      <c r="G2125" s="229"/>
      <c r="H2125" s="229"/>
    </row>
    <row r="2126" spans="1:8" ht="15.6" x14ac:dyDescent="0.3">
      <c r="A2126" s="259" t="s">
        <v>132</v>
      </c>
      <c r="B2126" s="260">
        <v>2033</v>
      </c>
      <c r="C2126" s="260" t="s">
        <v>1842</v>
      </c>
      <c r="D2126" s="249">
        <v>342.45933072655004</v>
      </c>
      <c r="E2126" s="250">
        <v>12</v>
      </c>
      <c r="F2126" s="251">
        <f>(SUM(D2126:D2143)+E2126*D2143)/1000000</f>
        <v>9.7404443162256212E-3</v>
      </c>
      <c r="G2126" s="229"/>
      <c r="H2126" s="229"/>
    </row>
    <row r="2127" spans="1:8" ht="15.6" x14ac:dyDescent="0.3">
      <c r="A2127" s="259" t="s">
        <v>132</v>
      </c>
      <c r="B2127" s="260">
        <v>2034</v>
      </c>
      <c r="C2127" s="260" t="s">
        <v>1843</v>
      </c>
      <c r="D2127" s="249">
        <v>338.91519482391465</v>
      </c>
      <c r="E2127" s="250">
        <v>13</v>
      </c>
      <c r="F2127" s="251">
        <f>(SUM(D2127:D2143)+E2127*D2143)/1000000</f>
        <v>9.7188947808465494E-3</v>
      </c>
      <c r="G2127" s="229"/>
      <c r="H2127" s="229"/>
    </row>
    <row r="2128" spans="1:8" ht="15.6" x14ac:dyDescent="0.3">
      <c r="A2128" s="259" t="s">
        <v>132</v>
      </c>
      <c r="B2128" s="260">
        <v>2035</v>
      </c>
      <c r="C2128" s="260" t="s">
        <v>1844</v>
      </c>
      <c r="D2128" s="249">
        <v>335.87533366397207</v>
      </c>
      <c r="E2128" s="250">
        <v>14</v>
      </c>
      <c r="F2128" s="251">
        <f>(SUM(D2128:D2143)+E2128*D2143)/1000000</f>
        <v>9.700889381370115E-3</v>
      </c>
      <c r="G2128" s="229"/>
      <c r="H2128" s="229"/>
    </row>
    <row r="2129" spans="1:8" ht="15.6" x14ac:dyDescent="0.3">
      <c r="A2129" s="259" t="s">
        <v>132</v>
      </c>
      <c r="B2129" s="260">
        <v>2036</v>
      </c>
      <c r="C2129" s="260" t="s">
        <v>1845</v>
      </c>
      <c r="D2129" s="249">
        <v>333.24016725730434</v>
      </c>
      <c r="E2129" s="250">
        <v>15</v>
      </c>
      <c r="F2129" s="251">
        <f>(SUM(D2129:D2143)+E2129*D2143)/1000000</f>
        <v>9.685923843053619E-3</v>
      </c>
      <c r="G2129" s="229"/>
      <c r="H2129" s="229"/>
    </row>
    <row r="2130" spans="1:8" ht="15.6" x14ac:dyDescent="0.3">
      <c r="A2130" s="259" t="s">
        <v>132</v>
      </c>
      <c r="B2130" s="260">
        <v>2037</v>
      </c>
      <c r="C2130" s="260" t="s">
        <v>1846</v>
      </c>
      <c r="D2130" s="249">
        <v>331.01102314826011</v>
      </c>
      <c r="E2130" s="250">
        <v>16</v>
      </c>
      <c r="F2130" s="251">
        <f>(SUM(D2130:D2143)+E2130*D2143)/1000000</f>
        <v>9.6735934711437953E-3</v>
      </c>
      <c r="G2130" s="229"/>
      <c r="H2130" s="229"/>
    </row>
    <row r="2131" spans="1:8" ht="15.6" x14ac:dyDescent="0.3">
      <c r="A2131" s="259" t="s">
        <v>132</v>
      </c>
      <c r="B2131" s="260">
        <v>2038</v>
      </c>
      <c r="C2131" s="260" t="s">
        <v>1847</v>
      </c>
      <c r="D2131" s="249">
        <v>329.13437888578227</v>
      </c>
      <c r="E2131" s="250">
        <v>17</v>
      </c>
      <c r="F2131" s="251">
        <f>(SUM(D2131:D2143)+E2131*D2143)/1000000</f>
        <v>9.6634922433430134E-3</v>
      </c>
      <c r="G2131" s="229"/>
      <c r="H2131" s="229"/>
    </row>
    <row r="2132" spans="1:8" ht="15.6" x14ac:dyDescent="0.3">
      <c r="A2132" s="259" t="s">
        <v>132</v>
      </c>
      <c r="B2132" s="260">
        <v>2039</v>
      </c>
      <c r="C2132" s="260" t="s">
        <v>1848</v>
      </c>
      <c r="D2132" s="249">
        <v>327.5465415717976</v>
      </c>
      <c r="E2132" s="250">
        <v>18</v>
      </c>
      <c r="F2132" s="251">
        <f>(SUM(D2132:D2143)+E2132*D2143)/1000000</f>
        <v>9.6552676598047095E-3</v>
      </c>
      <c r="G2132" s="229"/>
      <c r="H2132" s="229"/>
    </row>
    <row r="2133" spans="1:8" ht="15.6" x14ac:dyDescent="0.3">
      <c r="A2133" s="259" t="s">
        <v>132</v>
      </c>
      <c r="B2133" s="260">
        <v>2040</v>
      </c>
      <c r="C2133" s="260" t="s">
        <v>1849</v>
      </c>
      <c r="D2133" s="249">
        <v>326.22564145859269</v>
      </c>
      <c r="E2133" s="250">
        <v>19</v>
      </c>
      <c r="F2133" s="251">
        <f>(SUM(D2133:D2143)+E2133*D2143)/1000000</f>
        <v>9.6486309135803902E-3</v>
      </c>
      <c r="G2133" s="229"/>
      <c r="H2133" s="229"/>
    </row>
    <row r="2134" spans="1:8" ht="15.6" x14ac:dyDescent="0.3">
      <c r="A2134" s="259" t="s">
        <v>132</v>
      </c>
      <c r="B2134" s="260">
        <v>2041</v>
      </c>
      <c r="C2134" s="260" t="s">
        <v>1850</v>
      </c>
      <c r="D2134" s="249">
        <v>325.14754474211236</v>
      </c>
      <c r="E2134" s="250">
        <v>20</v>
      </c>
      <c r="F2134" s="251">
        <f>(SUM(D2134:D2143)+E2134*D2143)/1000000</f>
        <v>9.6433150674692762E-3</v>
      </c>
      <c r="G2134" s="229"/>
      <c r="H2134" s="229"/>
    </row>
    <row r="2135" spans="1:8" ht="15.6" x14ac:dyDescent="0.3">
      <c r="A2135" s="259" t="s">
        <v>132</v>
      </c>
      <c r="B2135" s="260">
        <v>2042</v>
      </c>
      <c r="C2135" s="260" t="s">
        <v>1851</v>
      </c>
      <c r="D2135" s="249">
        <v>324.26405839649198</v>
      </c>
      <c r="E2135" s="250">
        <v>21</v>
      </c>
      <c r="F2135" s="251">
        <f>(SUM(D2135:D2143)+E2135*D2143)/1000000</f>
        <v>9.6390773180746441E-3</v>
      </c>
      <c r="G2135" s="229"/>
      <c r="H2135" s="229"/>
    </row>
    <row r="2136" spans="1:8" ht="15.6" x14ac:dyDescent="0.3">
      <c r="A2136" s="259" t="s">
        <v>132</v>
      </c>
      <c r="B2136" s="260">
        <v>2043</v>
      </c>
      <c r="C2136" s="260" t="s">
        <v>1852</v>
      </c>
      <c r="D2136" s="249">
        <v>323.51459575723635</v>
      </c>
      <c r="E2136" s="250">
        <v>22</v>
      </c>
      <c r="F2136" s="251">
        <f>(SUM(D2136:D2143)+E2136*D2143)/1000000</f>
        <v>9.6357230550256304E-3</v>
      </c>
      <c r="G2136" s="229"/>
      <c r="H2136" s="229"/>
    </row>
    <row r="2137" spans="1:8" ht="15.6" x14ac:dyDescent="0.3">
      <c r="A2137" s="259" t="s">
        <v>132</v>
      </c>
      <c r="B2137" s="260">
        <v>2044</v>
      </c>
      <c r="C2137" s="260" t="s">
        <v>1853</v>
      </c>
      <c r="D2137" s="249">
        <v>322.90845806697746</v>
      </c>
      <c r="E2137" s="250">
        <v>23</v>
      </c>
      <c r="F2137" s="251">
        <f>(SUM(D2137:D2143)+E2137*D2143)/1000000</f>
        <v>9.6331182546158731E-3</v>
      </c>
      <c r="G2137" s="229"/>
      <c r="H2137" s="229"/>
    </row>
    <row r="2138" spans="1:8" ht="15.6" x14ac:dyDescent="0.3">
      <c r="A2138" s="259" t="s">
        <v>132</v>
      </c>
      <c r="B2138" s="260">
        <v>2045</v>
      </c>
      <c r="C2138" s="260" t="s">
        <v>1854</v>
      </c>
      <c r="D2138" s="249">
        <v>322.39563787823096</v>
      </c>
      <c r="E2138" s="250">
        <v>24</v>
      </c>
      <c r="F2138" s="251">
        <f>(SUM(D2138:D2143)+E2138*D2143)/1000000</f>
        <v>9.6311195918963744E-3</v>
      </c>
      <c r="G2138" s="229"/>
      <c r="H2138" s="229"/>
    </row>
    <row r="2139" spans="1:8" ht="15.6" x14ac:dyDescent="0.3">
      <c r="A2139" s="259" t="s">
        <v>132</v>
      </c>
      <c r="B2139" s="260">
        <v>2046</v>
      </c>
      <c r="C2139" s="260" t="s">
        <v>1855</v>
      </c>
      <c r="D2139" s="249">
        <v>321.95821328379679</v>
      </c>
      <c r="E2139" s="250">
        <v>25</v>
      </c>
      <c r="F2139" s="251">
        <f>(SUM(D2139:D2143)+E2139*D2143)/1000000</f>
        <v>9.6296337493656237E-3</v>
      </c>
      <c r="G2139" s="229"/>
      <c r="H2139" s="229"/>
    </row>
    <row r="2140" spans="1:8" ht="15.6" x14ac:dyDescent="0.3">
      <c r="A2140" s="259" t="s">
        <v>132</v>
      </c>
      <c r="B2140" s="260">
        <v>2047</v>
      </c>
      <c r="C2140" s="260" t="s">
        <v>1856</v>
      </c>
      <c r="D2140" s="249">
        <v>321.61532147007591</v>
      </c>
      <c r="E2140" s="250">
        <v>26</v>
      </c>
      <c r="F2140" s="251">
        <f>(SUM(D2140:D2143)+E2140*D2143)/1000000</f>
        <v>9.6285853314293061E-3</v>
      </c>
      <c r="G2140" s="229"/>
      <c r="H2140" s="229"/>
    </row>
    <row r="2141" spans="1:8" ht="15.6" x14ac:dyDescent="0.3">
      <c r="A2141" s="259" t="s">
        <v>132</v>
      </c>
      <c r="B2141" s="260">
        <v>2048</v>
      </c>
      <c r="C2141" s="260" t="s">
        <v>1857</v>
      </c>
      <c r="D2141" s="249">
        <v>321.31463631278979</v>
      </c>
      <c r="E2141" s="250">
        <v>27</v>
      </c>
      <c r="F2141" s="251">
        <f>(SUM(D2141:D2143)+E2141*D2143)/1000000</f>
        <v>9.6278798053067074E-3</v>
      </c>
      <c r="G2141" s="229"/>
      <c r="H2141" s="229"/>
    </row>
    <row r="2142" spans="1:8" ht="15.6" x14ac:dyDescent="0.3">
      <c r="A2142" s="259" t="s">
        <v>132</v>
      </c>
      <c r="B2142" s="260">
        <v>2049</v>
      </c>
      <c r="C2142" s="260" t="s">
        <v>1858</v>
      </c>
      <c r="D2142" s="249">
        <v>321.09089926450963</v>
      </c>
      <c r="E2142" s="250">
        <v>28</v>
      </c>
      <c r="F2142" s="251">
        <f>(SUM(D2142:D2143)+E2142*D2143)/1000000</f>
        <v>9.6274749643413954E-3</v>
      </c>
      <c r="G2142" s="229"/>
      <c r="H2142" s="229"/>
    </row>
    <row r="2143" spans="1:8" ht="15.6" x14ac:dyDescent="0.3">
      <c r="A2143" s="259" t="s">
        <v>132</v>
      </c>
      <c r="B2143" s="260">
        <v>2050</v>
      </c>
      <c r="C2143" s="260" t="s">
        <v>1859</v>
      </c>
      <c r="D2143" s="249">
        <v>320.90979534747885</v>
      </c>
      <c r="E2143" s="250">
        <v>29</v>
      </c>
      <c r="F2143" s="251">
        <f>(SUM(D2143:D2143)+E2143*D2143)/1000000</f>
        <v>9.6272938604243657E-3</v>
      </c>
      <c r="G2143" s="229"/>
      <c r="H2143" s="229"/>
    </row>
    <row r="2144" spans="1:8" ht="15.6" x14ac:dyDescent="0.3">
      <c r="A2144" s="259" t="s">
        <v>2178</v>
      </c>
      <c r="B2144" s="260">
        <v>2017</v>
      </c>
      <c r="C2144" s="260" t="s">
        <v>2972</v>
      </c>
      <c r="D2144" s="249">
        <v>474.67234848196733</v>
      </c>
      <c r="E2144" s="252">
        <v>0</v>
      </c>
      <c r="F2144" s="251">
        <f>(SUM(D2144:D2173))/1000000</f>
        <v>1.0917244235766533E-2</v>
      </c>
      <c r="G2144" s="229"/>
      <c r="H2144" s="229"/>
    </row>
    <row r="2145" spans="1:8" ht="15.6" x14ac:dyDescent="0.3">
      <c r="A2145" s="259" t="s">
        <v>2178</v>
      </c>
      <c r="B2145" s="260">
        <v>2018</v>
      </c>
      <c r="C2145" s="260" t="s">
        <v>2973</v>
      </c>
      <c r="D2145" s="249">
        <v>462.60947947378895</v>
      </c>
      <c r="E2145" s="250">
        <v>0</v>
      </c>
      <c r="F2145" s="251">
        <f>(SUM(D2145:D2174))/1000000</f>
        <v>1.0760559038086925E-2</v>
      </c>
      <c r="G2145" s="229"/>
      <c r="H2145" s="229"/>
    </row>
    <row r="2146" spans="1:8" ht="15.6" x14ac:dyDescent="0.3">
      <c r="A2146" s="259" t="s">
        <v>2178</v>
      </c>
      <c r="B2146" s="260">
        <v>2019</v>
      </c>
      <c r="C2146" s="260" t="s">
        <v>2974</v>
      </c>
      <c r="D2146" s="249">
        <v>450.52203983488675</v>
      </c>
      <c r="E2146" s="250">
        <v>0</v>
      </c>
      <c r="F2146" s="251">
        <f>(SUM(D2146:D2175))/1000000</f>
        <v>1.0615577079405285E-2</v>
      </c>
      <c r="G2146" s="229"/>
      <c r="H2146" s="229"/>
    </row>
    <row r="2147" spans="1:8" ht="15.6" x14ac:dyDescent="0.3">
      <c r="A2147" s="259" t="s">
        <v>2178</v>
      </c>
      <c r="B2147" s="260">
        <v>2020</v>
      </c>
      <c r="C2147" s="260" t="s">
        <v>2975</v>
      </c>
      <c r="D2147" s="249">
        <v>437.76294672031457</v>
      </c>
      <c r="E2147" s="250">
        <v>0</v>
      </c>
      <c r="F2147" s="251">
        <f>(SUM(D2147:D2176))/1000000</f>
        <v>1.0482406424041243E-2</v>
      </c>
      <c r="G2147" s="229"/>
      <c r="H2147" s="229"/>
    </row>
    <row r="2148" spans="1:8" ht="15.6" x14ac:dyDescent="0.3">
      <c r="A2148" s="259" t="s">
        <v>2178</v>
      </c>
      <c r="B2148" s="260">
        <v>2021</v>
      </c>
      <c r="C2148" s="260" t="s">
        <v>2976</v>
      </c>
      <c r="D2148" s="249">
        <v>426.59222775794439</v>
      </c>
      <c r="E2148" s="250">
        <v>0</v>
      </c>
      <c r="F2148" s="251">
        <f>(SUM(D2148:D2177))/1000000</f>
        <v>1.0361776450231052E-2</v>
      </c>
      <c r="G2148" s="229"/>
      <c r="H2148" s="229"/>
    </row>
    <row r="2149" spans="1:8" ht="15.6" x14ac:dyDescent="0.3">
      <c r="A2149" s="259" t="s">
        <v>2178</v>
      </c>
      <c r="B2149" s="260">
        <v>2022</v>
      </c>
      <c r="C2149" s="260" t="s">
        <v>2977</v>
      </c>
      <c r="D2149" s="249">
        <v>415.47444007874867</v>
      </c>
      <c r="E2149" s="250">
        <v>1</v>
      </c>
      <c r="F2149" s="251">
        <f>(SUM(D2149:D2177)+E2149*D2177)/1000000</f>
        <v>1.0252317195383231E-2</v>
      </c>
      <c r="G2149" s="229"/>
      <c r="H2149" s="229"/>
    </row>
    <row r="2150" spans="1:8" ht="15.6" x14ac:dyDescent="0.3">
      <c r="A2150" s="259" t="s">
        <v>2178</v>
      </c>
      <c r="B2150" s="260">
        <v>2023</v>
      </c>
      <c r="C2150" s="260" t="s">
        <v>2978</v>
      </c>
      <c r="D2150" s="249">
        <v>405.0823374931839</v>
      </c>
      <c r="E2150" s="250">
        <v>2</v>
      </c>
      <c r="F2150" s="251">
        <f>(SUM(D2150:D2177)+E2150*D2177)/1000000</f>
        <v>1.0153975728214606E-2</v>
      </c>
      <c r="G2150" s="229"/>
      <c r="H2150" s="229"/>
    </row>
    <row r="2151" spans="1:8" ht="15.6" x14ac:dyDescent="0.3">
      <c r="A2151" s="259" t="s">
        <v>2178</v>
      </c>
      <c r="B2151" s="260">
        <v>2024</v>
      </c>
      <c r="C2151" s="260" t="s">
        <v>2979</v>
      </c>
      <c r="D2151" s="249">
        <v>395.93394268977704</v>
      </c>
      <c r="E2151" s="250">
        <v>3</v>
      </c>
      <c r="F2151" s="251">
        <f>(SUM(D2151:D2177)+E2151*D2177)/1000000</f>
        <v>1.0066026363631546E-2</v>
      </c>
      <c r="G2151" s="229"/>
      <c r="H2151" s="229"/>
    </row>
    <row r="2152" spans="1:8" ht="15.6" x14ac:dyDescent="0.3">
      <c r="A2152" s="259" t="s">
        <v>2178</v>
      </c>
      <c r="B2152" s="260">
        <v>2025</v>
      </c>
      <c r="C2152" s="260" t="s">
        <v>2980</v>
      </c>
      <c r="D2152" s="249">
        <v>387.01870669592466</v>
      </c>
      <c r="E2152" s="250">
        <v>4</v>
      </c>
      <c r="F2152" s="251">
        <f>(SUM(D2152:D2177)+E2152*D2177)/1000000</f>
        <v>9.987225393851891E-3</v>
      </c>
      <c r="G2152" s="229"/>
      <c r="H2152" s="229"/>
    </row>
    <row r="2153" spans="1:8" ht="15.6" x14ac:dyDescent="0.3">
      <c r="A2153" s="259" t="s">
        <v>2178</v>
      </c>
      <c r="B2153" s="260">
        <v>2026</v>
      </c>
      <c r="C2153" s="260" t="s">
        <v>2981</v>
      </c>
      <c r="D2153" s="249">
        <v>378.18274139009725</v>
      </c>
      <c r="E2153" s="250">
        <v>5</v>
      </c>
      <c r="F2153" s="251">
        <f>(SUM(D2153:D2177)+E2153*D2177)/1000000</f>
        <v>9.9173396600660893E-3</v>
      </c>
      <c r="G2153" s="229"/>
      <c r="H2153" s="229"/>
    </row>
    <row r="2154" spans="1:8" ht="15.6" x14ac:dyDescent="0.3">
      <c r="A2154" s="259" t="s">
        <v>2178</v>
      </c>
      <c r="B2154" s="260">
        <v>2027</v>
      </c>
      <c r="C2154" s="260" t="s">
        <v>2982</v>
      </c>
      <c r="D2154" s="249">
        <v>370.23245424522008</v>
      </c>
      <c r="E2154" s="250">
        <v>6</v>
      </c>
      <c r="F2154" s="251">
        <f>(SUM(D2154:D2177)+E2154*D2177)/1000000</f>
        <v>9.8562898915861147E-3</v>
      </c>
      <c r="G2154" s="229"/>
      <c r="H2154" s="229"/>
    </row>
    <row r="2155" spans="1:8" ht="15.6" x14ac:dyDescent="0.3">
      <c r="A2155" s="259" t="s">
        <v>2178</v>
      </c>
      <c r="B2155" s="260">
        <v>2028</v>
      </c>
      <c r="C2155" s="260" t="s">
        <v>2983</v>
      </c>
      <c r="D2155" s="249">
        <v>363.12324840373924</v>
      </c>
      <c r="E2155" s="250">
        <v>7</v>
      </c>
      <c r="F2155" s="251">
        <f>(SUM(D2155:D2177)+E2155*D2177)/1000000</f>
        <v>9.8031904102510187E-3</v>
      </c>
      <c r="G2155" s="229"/>
      <c r="H2155" s="229"/>
    </row>
    <row r="2156" spans="1:8" ht="15.6" x14ac:dyDescent="0.3">
      <c r="A2156" s="259" t="s">
        <v>2178</v>
      </c>
      <c r="B2156" s="260">
        <v>2029</v>
      </c>
      <c r="C2156" s="260" t="s">
        <v>2984</v>
      </c>
      <c r="D2156" s="249">
        <v>356.72347695537269</v>
      </c>
      <c r="E2156" s="250">
        <v>8</v>
      </c>
      <c r="F2156" s="251">
        <f>(SUM(D2156:D2177)+E2156*D2177)/1000000</f>
        <v>9.757200134757402E-3</v>
      </c>
      <c r="G2156" s="229"/>
      <c r="H2156" s="229"/>
    </row>
    <row r="2157" spans="1:8" ht="15.6" x14ac:dyDescent="0.3">
      <c r="A2157" s="259" t="s">
        <v>2178</v>
      </c>
      <c r="B2157" s="260">
        <v>2030</v>
      </c>
      <c r="C2157" s="260" t="s">
        <v>2985</v>
      </c>
      <c r="D2157" s="249">
        <v>351.08710022256105</v>
      </c>
      <c r="E2157" s="250">
        <v>9</v>
      </c>
      <c r="F2157" s="251">
        <f>(SUM(D2157:D2177)+E2157*D2177)/1000000</f>
        <v>9.717609630712153E-3</v>
      </c>
      <c r="G2157" s="229"/>
      <c r="H2157" s="229"/>
    </row>
    <row r="2158" spans="1:8" ht="15.6" x14ac:dyDescent="0.3">
      <c r="A2158" s="259" t="s">
        <v>2178</v>
      </c>
      <c r="B2158" s="260">
        <v>2031</v>
      </c>
      <c r="C2158" s="260" t="s">
        <v>2986</v>
      </c>
      <c r="D2158" s="249">
        <v>346.5447572378132</v>
      </c>
      <c r="E2158" s="250">
        <v>10</v>
      </c>
      <c r="F2158" s="251">
        <f>(SUM(D2158:D2177)+E2158*D2177)/1000000</f>
        <v>9.6836555033997171E-3</v>
      </c>
      <c r="G2158" s="229"/>
      <c r="H2158" s="229"/>
    </row>
    <row r="2159" spans="1:8" ht="15.6" x14ac:dyDescent="0.3">
      <c r="A2159" s="259" t="s">
        <v>2178</v>
      </c>
      <c r="B2159" s="260">
        <v>2032</v>
      </c>
      <c r="C2159" s="260" t="s">
        <v>2987</v>
      </c>
      <c r="D2159" s="249">
        <v>342.13762391081201</v>
      </c>
      <c r="E2159" s="250">
        <v>11</v>
      </c>
      <c r="F2159" s="251">
        <f>(SUM(D2159:D2177)+E2159*D2177)/1000000</f>
        <v>9.6542437190720257E-3</v>
      </c>
      <c r="G2159" s="229"/>
      <c r="H2159" s="229"/>
    </row>
    <row r="2160" spans="1:8" ht="15.6" x14ac:dyDescent="0.3">
      <c r="A2160" s="259" t="s">
        <v>2178</v>
      </c>
      <c r="B2160" s="260">
        <v>2033</v>
      </c>
      <c r="C2160" s="260" t="s">
        <v>2988</v>
      </c>
      <c r="D2160" s="249">
        <v>338.27644243582171</v>
      </c>
      <c r="E2160" s="250">
        <v>12</v>
      </c>
      <c r="F2160" s="251">
        <f>(SUM(D2160:D2177)+E2160*D2177)/1000000</f>
        <v>9.629239068071338E-3</v>
      </c>
      <c r="G2160" s="229"/>
      <c r="H2160" s="229"/>
    </row>
    <row r="2161" spans="1:8" ht="15.6" x14ac:dyDescent="0.3">
      <c r="A2161" s="259" t="s">
        <v>2178</v>
      </c>
      <c r="B2161" s="260">
        <v>2034</v>
      </c>
      <c r="C2161" s="260" t="s">
        <v>2989</v>
      </c>
      <c r="D2161" s="249">
        <v>334.90202645518838</v>
      </c>
      <c r="E2161" s="250">
        <v>13</v>
      </c>
      <c r="F2161" s="251">
        <f>(SUM(D2161:D2177)+E2161*D2177)/1000000</f>
        <v>9.6080955985456407E-3</v>
      </c>
      <c r="G2161" s="229"/>
      <c r="H2161" s="229"/>
    </row>
    <row r="2162" spans="1:8" ht="15.6" x14ac:dyDescent="0.3">
      <c r="A2162" s="259" t="s">
        <v>2178</v>
      </c>
      <c r="B2162" s="260">
        <v>2035</v>
      </c>
      <c r="C2162" s="260" t="s">
        <v>2990</v>
      </c>
      <c r="D2162" s="249">
        <v>332.01580331105805</v>
      </c>
      <c r="E2162" s="250">
        <v>14</v>
      </c>
      <c r="F2162" s="251">
        <f>(SUM(D2162:D2177)+E2162*D2177)/1000000</f>
        <v>9.5903265450005722E-3</v>
      </c>
      <c r="G2162" s="229"/>
      <c r="H2162" s="229"/>
    </row>
    <row r="2163" spans="1:8" ht="15.6" x14ac:dyDescent="0.3">
      <c r="A2163" s="259" t="s">
        <v>2178</v>
      </c>
      <c r="B2163" s="260">
        <v>2036</v>
      </c>
      <c r="C2163" s="260" t="s">
        <v>2991</v>
      </c>
      <c r="D2163" s="249">
        <v>329.50858296324003</v>
      </c>
      <c r="E2163" s="250">
        <v>15</v>
      </c>
      <c r="F2163" s="251">
        <f>(SUM(D2163:D2177)+E2163*D2177)/1000000</f>
        <v>9.5754437145996376E-3</v>
      </c>
      <c r="G2163" s="229"/>
      <c r="H2163" s="229"/>
    </row>
    <row r="2164" spans="1:8" ht="15.6" x14ac:dyDescent="0.3">
      <c r="A2164" s="259" t="s">
        <v>2178</v>
      </c>
      <c r="B2164" s="260">
        <v>2037</v>
      </c>
      <c r="C2164" s="260" t="s">
        <v>2992</v>
      </c>
      <c r="D2164" s="249">
        <v>327.38118234940083</v>
      </c>
      <c r="E2164" s="250">
        <v>16</v>
      </c>
      <c r="F2164" s="251">
        <f>(SUM(D2164:D2177)+E2164*D2177)/1000000</f>
        <v>9.56306810454652E-3</v>
      </c>
      <c r="G2164" s="229"/>
      <c r="H2164" s="229"/>
    </row>
    <row r="2165" spans="1:8" ht="15.6" x14ac:dyDescent="0.3">
      <c r="A2165" s="259" t="s">
        <v>2178</v>
      </c>
      <c r="B2165" s="260">
        <v>2038</v>
      </c>
      <c r="C2165" s="260" t="s">
        <v>2993</v>
      </c>
      <c r="D2165" s="249">
        <v>325.57566468622701</v>
      </c>
      <c r="E2165" s="250">
        <v>17</v>
      </c>
      <c r="F2165" s="251">
        <f>(SUM(D2165:D2177)+E2165*D2177)/1000000</f>
        <v>9.5528198951072441E-3</v>
      </c>
      <c r="G2165" s="229"/>
      <c r="H2165" s="229"/>
    </row>
    <row r="2166" spans="1:8" ht="15.6" x14ac:dyDescent="0.3">
      <c r="A2166" s="259" t="s">
        <v>2178</v>
      </c>
      <c r="B2166" s="260">
        <v>2039</v>
      </c>
      <c r="C2166" s="260" t="s">
        <v>2994</v>
      </c>
      <c r="D2166" s="249">
        <v>324.03369754694893</v>
      </c>
      <c r="E2166" s="250">
        <v>18</v>
      </c>
      <c r="F2166" s="251">
        <f>(SUM(D2166:D2177)+E2166*D2177)/1000000</f>
        <v>9.5443772033311416E-3</v>
      </c>
      <c r="G2166" s="229"/>
      <c r="H2166" s="229"/>
    </row>
    <row r="2167" spans="1:8" ht="15.6" x14ac:dyDescent="0.3">
      <c r="A2167" s="259" t="s">
        <v>2178</v>
      </c>
      <c r="B2167" s="260">
        <v>2040</v>
      </c>
      <c r="C2167" s="260" t="s">
        <v>2995</v>
      </c>
      <c r="D2167" s="249">
        <v>322.74386318261833</v>
      </c>
      <c r="E2167" s="250">
        <v>19</v>
      </c>
      <c r="F2167" s="251">
        <f>(SUM(D2167:D2177)+E2167*D2177)/1000000</f>
        <v>9.5374764786943147E-3</v>
      </c>
      <c r="G2167" s="229"/>
      <c r="H2167" s="229"/>
    </row>
    <row r="2168" spans="1:8" ht="15.6" x14ac:dyDescent="0.3">
      <c r="A2168" s="259" t="s">
        <v>2178</v>
      </c>
      <c r="B2168" s="260">
        <v>2041</v>
      </c>
      <c r="C2168" s="260" t="s">
        <v>2996</v>
      </c>
      <c r="D2168" s="249">
        <v>321.67539336663737</v>
      </c>
      <c r="E2168" s="250">
        <v>20</v>
      </c>
      <c r="F2168" s="251">
        <f>(SUM(D2168:D2177)+E2168*D2177)/1000000</f>
        <v>9.5318655884218204E-3</v>
      </c>
      <c r="G2168" s="229"/>
      <c r="H2168" s="229"/>
    </row>
    <row r="2169" spans="1:8" ht="15.6" x14ac:dyDescent="0.3">
      <c r="A2169" s="259" t="s">
        <v>2178</v>
      </c>
      <c r="B2169" s="260">
        <v>2042</v>
      </c>
      <c r="C2169" s="260" t="s">
        <v>2997</v>
      </c>
      <c r="D2169" s="249">
        <v>320.78781797407322</v>
      </c>
      <c r="E2169" s="250">
        <v>21</v>
      </c>
      <c r="F2169" s="251">
        <f>(SUM(D2169:D2177)+E2169*D2177)/1000000</f>
        <v>9.5273231679653056E-3</v>
      </c>
      <c r="G2169" s="229"/>
      <c r="H2169" s="229"/>
    </row>
    <row r="2170" spans="1:8" ht="15.6" x14ac:dyDescent="0.3">
      <c r="A2170" s="259" t="s">
        <v>2178</v>
      </c>
      <c r="B2170" s="260">
        <v>2043</v>
      </c>
      <c r="C2170" s="260" t="s">
        <v>2998</v>
      </c>
      <c r="D2170" s="249">
        <v>320.02470950817082</v>
      </c>
      <c r="E2170" s="250">
        <v>22</v>
      </c>
      <c r="F2170" s="251">
        <f>(SUM(D2170:D2177)+E2170*D2177)/1000000</f>
        <v>9.5236683229013557E-3</v>
      </c>
      <c r="G2170" s="229"/>
      <c r="H2170" s="229"/>
    </row>
    <row r="2171" spans="1:8" ht="15.6" x14ac:dyDescent="0.3">
      <c r="A2171" s="259" t="s">
        <v>2178</v>
      </c>
      <c r="B2171" s="260">
        <v>2044</v>
      </c>
      <c r="C2171" s="260" t="s">
        <v>2999</v>
      </c>
      <c r="D2171" s="249">
        <v>319.39355438091275</v>
      </c>
      <c r="E2171" s="250">
        <v>23</v>
      </c>
      <c r="F2171" s="251">
        <f>(SUM(D2171:D2177)+E2171*D2177)/1000000</f>
        <v>9.5207765863033096E-3</v>
      </c>
      <c r="G2171" s="229"/>
      <c r="H2171" s="229"/>
    </row>
    <row r="2172" spans="1:8" ht="15.6" x14ac:dyDescent="0.3">
      <c r="A2172" s="259" t="s">
        <v>2178</v>
      </c>
      <c r="B2172" s="260">
        <v>2045</v>
      </c>
      <c r="C2172" s="260" t="s">
        <v>3000</v>
      </c>
      <c r="D2172" s="249">
        <v>318.84786029100434</v>
      </c>
      <c r="E2172" s="250">
        <v>24</v>
      </c>
      <c r="F2172" s="251">
        <f>(SUM(D2172:D2177)+E2172*D2177)/1000000</f>
        <v>9.5185160048325192E-3</v>
      </c>
      <c r="G2172" s="229"/>
      <c r="H2172" s="229"/>
    </row>
    <row r="2173" spans="1:8" ht="15.6" x14ac:dyDescent="0.3">
      <c r="A2173" s="259" t="s">
        <v>2178</v>
      </c>
      <c r="B2173" s="260">
        <v>2046</v>
      </c>
      <c r="C2173" s="260" t="s">
        <v>3001</v>
      </c>
      <c r="D2173" s="249">
        <v>318.37776572308178</v>
      </c>
      <c r="E2173" s="250">
        <v>25</v>
      </c>
      <c r="F2173" s="251">
        <f>(SUM(D2173:D2177)+E2173*D2177)/1000000</f>
        <v>9.516801117451637E-3</v>
      </c>
      <c r="G2173" s="229"/>
      <c r="H2173" s="229"/>
    </row>
    <row r="2174" spans="1:8" ht="15.6" x14ac:dyDescent="0.3">
      <c r="A2174" s="259" t="s">
        <v>2178</v>
      </c>
      <c r="B2174" s="260">
        <v>2047</v>
      </c>
      <c r="C2174" s="260" t="s">
        <v>3002</v>
      </c>
      <c r="D2174" s="249">
        <v>317.98715080235758</v>
      </c>
      <c r="E2174" s="250">
        <v>26</v>
      </c>
      <c r="F2174" s="251">
        <f>(SUM(D2174:D2177)+E2174*D2177)/1000000</f>
        <v>9.5155563246386802E-3</v>
      </c>
      <c r="G2174" s="229"/>
      <c r="H2174" s="229"/>
    </row>
    <row r="2175" spans="1:8" ht="15.6" x14ac:dyDescent="0.3">
      <c r="A2175" s="259" t="s">
        <v>2178</v>
      </c>
      <c r="B2175" s="260">
        <v>2048</v>
      </c>
      <c r="C2175" s="260" t="s">
        <v>3003</v>
      </c>
      <c r="D2175" s="249">
        <v>317.62752079214971</v>
      </c>
      <c r="E2175" s="250">
        <v>27</v>
      </c>
      <c r="F2175" s="251">
        <f>(SUM(D2175:D2177)+E2175*D2177)/1000000</f>
        <v>9.514702146746443E-3</v>
      </c>
      <c r="G2175" s="229"/>
      <c r="H2175" s="229"/>
    </row>
    <row r="2176" spans="1:8" ht="15.6" x14ac:dyDescent="0.3">
      <c r="A2176" s="259" t="s">
        <v>2178</v>
      </c>
      <c r="B2176" s="260">
        <v>2049</v>
      </c>
      <c r="C2176" s="260" t="s">
        <v>3004</v>
      </c>
      <c r="D2176" s="249">
        <v>317.35138447084233</v>
      </c>
      <c r="E2176" s="250">
        <v>28</v>
      </c>
      <c r="F2176" s="251">
        <f>(SUM(D2176:D2177)+E2176*D2177)/1000000</f>
        <v>9.5142075988644166E-3</v>
      </c>
      <c r="G2176" s="229"/>
      <c r="H2176" s="229"/>
    </row>
    <row r="2177" spans="1:8" ht="15.6" x14ac:dyDescent="0.3">
      <c r="A2177" s="259" t="s">
        <v>2178</v>
      </c>
      <c r="B2177" s="260">
        <v>2050</v>
      </c>
      <c r="C2177" s="260" t="s">
        <v>3005</v>
      </c>
      <c r="D2177" s="249">
        <v>317.13297291012333</v>
      </c>
      <c r="E2177" s="250">
        <v>29</v>
      </c>
      <c r="F2177" s="251">
        <f>(SUM(D2177:D2177)+E2177*D2177)/1000000</f>
        <v>9.5139891873036991E-3</v>
      </c>
      <c r="G2177" s="229"/>
      <c r="H2177" s="229"/>
    </row>
    <row r="2178" spans="1:8" ht="15.6" x14ac:dyDescent="0.3">
      <c r="A2178" s="259" t="s">
        <v>147</v>
      </c>
      <c r="B2178" s="260">
        <v>2017</v>
      </c>
      <c r="C2178" s="260" t="s">
        <v>3008</v>
      </c>
      <c r="D2178" s="249">
        <v>484.45249697462469</v>
      </c>
      <c r="E2178" s="252">
        <v>0</v>
      </c>
      <c r="F2178" s="251">
        <f>(SUM(D2178:D2207))/1000000</f>
        <v>1.1362964873036271E-2</v>
      </c>
      <c r="G2178" s="229"/>
      <c r="H2178" s="229"/>
    </row>
    <row r="2179" spans="1:8" ht="15.6" x14ac:dyDescent="0.3">
      <c r="A2179" s="259" t="s">
        <v>147</v>
      </c>
      <c r="B2179" s="260">
        <v>2018</v>
      </c>
      <c r="C2179" s="260" t="s">
        <v>3009</v>
      </c>
      <c r="D2179" s="249">
        <v>472.54646790433821</v>
      </c>
      <c r="E2179" s="250">
        <v>0</v>
      </c>
      <c r="F2179" s="251">
        <f>(SUM(D2179:D2208))/1000000</f>
        <v>1.1216103063476392E-2</v>
      </c>
      <c r="G2179" s="229"/>
      <c r="H2179" s="229"/>
    </row>
    <row r="2180" spans="1:8" ht="15.6" x14ac:dyDescent="0.3">
      <c r="A2180" s="259" t="s">
        <v>147</v>
      </c>
      <c r="B2180" s="260">
        <v>2019</v>
      </c>
      <c r="C2180" s="260" t="s">
        <v>3010</v>
      </c>
      <c r="D2180" s="249">
        <v>459.77005503598775</v>
      </c>
      <c r="E2180" s="250">
        <v>0</v>
      </c>
      <c r="F2180" s="251">
        <f>(SUM(D2180:D2209))/1000000</f>
        <v>1.1080830142268716E-2</v>
      </c>
      <c r="G2180" s="229"/>
      <c r="H2180" s="229"/>
    </row>
    <row r="2181" spans="1:8" ht="15.6" x14ac:dyDescent="0.3">
      <c r="A2181" s="259" t="s">
        <v>147</v>
      </c>
      <c r="B2181" s="260">
        <v>2020</v>
      </c>
      <c r="C2181" s="260" t="s">
        <v>3011</v>
      </c>
      <c r="D2181" s="249">
        <v>447.17887573595732</v>
      </c>
      <c r="E2181" s="250">
        <v>0</v>
      </c>
      <c r="F2181" s="251">
        <f>(SUM(D2181:D2210))/1000000</f>
        <v>1.0958083254614026E-2</v>
      </c>
      <c r="G2181" s="229"/>
      <c r="H2181" s="229"/>
    </row>
    <row r="2182" spans="1:8" ht="15.6" x14ac:dyDescent="0.3">
      <c r="A2182" s="259" t="s">
        <v>147</v>
      </c>
      <c r="B2182" s="260">
        <v>2021</v>
      </c>
      <c r="C2182" s="260" t="s">
        <v>3012</v>
      </c>
      <c r="D2182" s="249">
        <v>435.97431491315422</v>
      </c>
      <c r="E2182" s="250">
        <v>0</v>
      </c>
      <c r="F2182" s="251">
        <f>(SUM(D2182:D2211))/1000000</f>
        <v>1.0847728563940815E-2</v>
      </c>
      <c r="G2182" s="229"/>
      <c r="H2182" s="229"/>
    </row>
    <row r="2183" spans="1:8" ht="15.6" x14ac:dyDescent="0.3">
      <c r="A2183" s="259" t="s">
        <v>147</v>
      </c>
      <c r="B2183" s="260">
        <v>2022</v>
      </c>
      <c r="C2183" s="260" t="s">
        <v>3013</v>
      </c>
      <c r="D2183" s="249">
        <v>425.0832063815725</v>
      </c>
      <c r="E2183" s="250">
        <v>1</v>
      </c>
      <c r="F2183" s="251">
        <f>(SUM(D2183:D2211)+E2183*D2211)/1000000</f>
        <v>1.0748578434090408E-2</v>
      </c>
      <c r="G2183" s="229"/>
      <c r="H2183" s="229"/>
    </row>
    <row r="2184" spans="1:8" ht="15.6" x14ac:dyDescent="0.3">
      <c r="A2184" s="259" t="s">
        <v>147</v>
      </c>
      <c r="B2184" s="260">
        <v>2023</v>
      </c>
      <c r="C2184" s="260" t="s">
        <v>3014</v>
      </c>
      <c r="D2184" s="249">
        <v>414.93119895192058</v>
      </c>
      <c r="E2184" s="250">
        <v>2</v>
      </c>
      <c r="F2184" s="251">
        <f>(SUM(D2184:D2211)+E2184*D2211)/1000000</f>
        <v>1.0660319412771584E-2</v>
      </c>
      <c r="G2184" s="229"/>
      <c r="H2184" s="229"/>
    </row>
    <row r="2185" spans="1:8" ht="15.6" x14ac:dyDescent="0.3">
      <c r="A2185" s="259" t="s">
        <v>147</v>
      </c>
      <c r="B2185" s="260">
        <v>2024</v>
      </c>
      <c r="C2185" s="260" t="s">
        <v>3015</v>
      </c>
      <c r="D2185" s="249">
        <v>407.09738451217061</v>
      </c>
      <c r="E2185" s="250">
        <v>3</v>
      </c>
      <c r="F2185" s="251">
        <f>(SUM(D2185:D2211)+E2185*D2211)/1000000</f>
        <v>1.058221239888241E-2</v>
      </c>
      <c r="G2185" s="229"/>
      <c r="H2185" s="229"/>
    </row>
    <row r="2186" spans="1:8" ht="15.6" x14ac:dyDescent="0.3">
      <c r="A2186" s="259" t="s">
        <v>147</v>
      </c>
      <c r="B2186" s="260">
        <v>2025</v>
      </c>
      <c r="C2186" s="260" t="s">
        <v>3016</v>
      </c>
      <c r="D2186" s="249">
        <v>398.38127142749312</v>
      </c>
      <c r="E2186" s="250">
        <v>4</v>
      </c>
      <c r="F2186" s="251">
        <f>(SUM(D2186:D2211)+E2186*D2211)/1000000</f>
        <v>1.0511939199432984E-2</v>
      </c>
      <c r="G2186" s="229"/>
      <c r="H2186" s="229"/>
    </row>
    <row r="2187" spans="1:8" ht="15.6" x14ac:dyDescent="0.3">
      <c r="A2187" s="259" t="s">
        <v>147</v>
      </c>
      <c r="B2187" s="260">
        <v>2026</v>
      </c>
      <c r="C2187" s="260" t="s">
        <v>3017</v>
      </c>
      <c r="D2187" s="249">
        <v>390.20249466092008</v>
      </c>
      <c r="E2187" s="250">
        <v>5</v>
      </c>
      <c r="F2187" s="251">
        <f>(SUM(D2187:D2211)+E2187*D2211)/1000000</f>
        <v>1.045038211306824E-2</v>
      </c>
      <c r="G2187" s="229"/>
      <c r="H2187" s="229"/>
    </row>
    <row r="2188" spans="1:8" ht="15.6" x14ac:dyDescent="0.3">
      <c r="A2188" s="259" t="s">
        <v>147</v>
      </c>
      <c r="B2188" s="260">
        <v>2027</v>
      </c>
      <c r="C2188" s="260" t="s">
        <v>3018</v>
      </c>
      <c r="D2188" s="249">
        <v>382.88857011344169</v>
      </c>
      <c r="E2188" s="250">
        <v>6</v>
      </c>
      <c r="F2188" s="251">
        <f>(SUM(D2188:D2211)+E2188*D2211)/1000000</f>
        <v>1.0397003803470065E-2</v>
      </c>
      <c r="G2188" s="229"/>
      <c r="H2188" s="229"/>
    </row>
    <row r="2189" spans="1:8" ht="15.6" x14ac:dyDescent="0.3">
      <c r="A2189" s="259" t="s">
        <v>147</v>
      </c>
      <c r="B2189" s="260">
        <v>2028</v>
      </c>
      <c r="C2189" s="260" t="s">
        <v>3019</v>
      </c>
      <c r="D2189" s="249">
        <v>376.49418611094768</v>
      </c>
      <c r="E2189" s="250">
        <v>7</v>
      </c>
      <c r="F2189" s="251">
        <f>(SUM(D2189:D2211)+E2189*D2211)/1000000</f>
        <v>1.035093941841937E-2</v>
      </c>
      <c r="G2189" s="229"/>
      <c r="H2189" s="229"/>
    </row>
    <row r="2190" spans="1:8" ht="15.6" x14ac:dyDescent="0.3">
      <c r="A2190" s="259" t="s">
        <v>147</v>
      </c>
      <c r="B2190" s="260">
        <v>2029</v>
      </c>
      <c r="C2190" s="260" t="s">
        <v>3020</v>
      </c>
      <c r="D2190" s="249">
        <v>370.82655786034655</v>
      </c>
      <c r="E2190" s="250">
        <v>8</v>
      </c>
      <c r="F2190" s="251">
        <f>(SUM(D2190:D2211)+E2190*D2211)/1000000</f>
        <v>1.0311269417371169E-2</v>
      </c>
      <c r="G2190" s="229"/>
      <c r="H2190" s="229"/>
    </row>
    <row r="2191" spans="1:8" ht="15.6" x14ac:dyDescent="0.3">
      <c r="A2191" s="259" t="s">
        <v>147</v>
      </c>
      <c r="B2191" s="260">
        <v>2030</v>
      </c>
      <c r="C2191" s="260" t="s">
        <v>3021</v>
      </c>
      <c r="D2191" s="249">
        <v>365.90209865771419</v>
      </c>
      <c r="E2191" s="250">
        <v>9</v>
      </c>
      <c r="F2191" s="251">
        <f>(SUM(D2191:D2211)+E2191*D2211)/1000000</f>
        <v>1.027726704457357E-2</v>
      </c>
      <c r="G2191" s="229"/>
      <c r="H2191" s="229"/>
    </row>
    <row r="2192" spans="1:8" ht="15.6" x14ac:dyDescent="0.3">
      <c r="A2192" s="259" t="s">
        <v>147</v>
      </c>
      <c r="B2192" s="260">
        <v>2031</v>
      </c>
      <c r="C2192" s="260" t="s">
        <v>3022</v>
      </c>
      <c r="D2192" s="249">
        <v>361.73269831109116</v>
      </c>
      <c r="E2192" s="250">
        <v>10</v>
      </c>
      <c r="F2192" s="251">
        <f>(SUM(D2192:D2211)+E2192*D2211)/1000000</f>
        <v>1.0248189130978601E-2</v>
      </c>
      <c r="G2192" s="229"/>
      <c r="H2192" s="229"/>
    </row>
    <row r="2193" spans="1:8" ht="15.6" x14ac:dyDescent="0.3">
      <c r="A2193" s="259" t="s">
        <v>147</v>
      </c>
      <c r="B2193" s="260">
        <v>2032</v>
      </c>
      <c r="C2193" s="260" t="s">
        <v>3023</v>
      </c>
      <c r="D2193" s="249">
        <v>357.95088630094688</v>
      </c>
      <c r="E2193" s="250">
        <v>11</v>
      </c>
      <c r="F2193" s="251">
        <f>(SUM(D2193:D2211)+E2193*D2211)/1000000</f>
        <v>1.0223280617730255E-2</v>
      </c>
      <c r="G2193" s="229"/>
      <c r="H2193" s="229"/>
    </row>
    <row r="2194" spans="1:8" ht="15.6" x14ac:dyDescent="0.3">
      <c r="A2194" s="259" t="s">
        <v>147</v>
      </c>
      <c r="B2194" s="260">
        <v>2033</v>
      </c>
      <c r="C2194" s="260" t="s">
        <v>3024</v>
      </c>
      <c r="D2194" s="249">
        <v>354.6504034578266</v>
      </c>
      <c r="E2194" s="250">
        <v>12</v>
      </c>
      <c r="F2194" s="251">
        <f>(SUM(D2194:D2211)+E2194*D2211)/1000000</f>
        <v>1.0202153916492056E-2</v>
      </c>
      <c r="G2194" s="229"/>
      <c r="H2194" s="229"/>
    </row>
    <row r="2195" spans="1:8" ht="15.6" x14ac:dyDescent="0.3">
      <c r="A2195" s="259" t="s">
        <v>147</v>
      </c>
      <c r="B2195" s="260">
        <v>2034</v>
      </c>
      <c r="C2195" s="260" t="s">
        <v>3025</v>
      </c>
      <c r="D2195" s="249">
        <v>351.77749953796939</v>
      </c>
      <c r="E2195" s="250">
        <v>13</v>
      </c>
      <c r="F2195" s="251">
        <f>(SUM(D2195:D2211)+E2195*D2211)/1000000</f>
        <v>1.0184327698096974E-2</v>
      </c>
      <c r="G2195" s="229"/>
      <c r="H2195" s="229"/>
    </row>
    <row r="2196" spans="1:8" ht="15.6" x14ac:dyDescent="0.3">
      <c r="A2196" s="259" t="s">
        <v>147</v>
      </c>
      <c r="B2196" s="260">
        <v>2035</v>
      </c>
      <c r="C2196" s="260" t="s">
        <v>3026</v>
      </c>
      <c r="D2196" s="249">
        <v>349.34186348964118</v>
      </c>
      <c r="E2196" s="250">
        <v>14</v>
      </c>
      <c r="F2196" s="251">
        <f>(SUM(D2196:D2211)+E2196*D2211)/1000000</f>
        <v>1.0169374383621751E-2</v>
      </c>
      <c r="G2196" s="229"/>
      <c r="H2196" s="229"/>
    </row>
    <row r="2197" spans="1:8" ht="15.6" x14ac:dyDescent="0.3">
      <c r="A2197" s="259" t="s">
        <v>147</v>
      </c>
      <c r="B2197" s="260">
        <v>2036</v>
      </c>
      <c r="C2197" s="260" t="s">
        <v>3027</v>
      </c>
      <c r="D2197" s="249">
        <v>347.22587020691014</v>
      </c>
      <c r="E2197" s="250">
        <v>15</v>
      </c>
      <c r="F2197" s="251">
        <f>(SUM(D2197:D2211)+E2197*D2211)/1000000</f>
        <v>1.0156856705194858E-2</v>
      </c>
      <c r="G2197" s="229"/>
      <c r="H2197" s="229"/>
    </row>
    <row r="2198" spans="1:8" ht="15.6" x14ac:dyDescent="0.3">
      <c r="A2198" s="259" t="s">
        <v>147</v>
      </c>
      <c r="B2198" s="260">
        <v>2037</v>
      </c>
      <c r="C2198" s="260" t="s">
        <v>3028</v>
      </c>
      <c r="D2198" s="249">
        <v>345.43627288191362</v>
      </c>
      <c r="E2198" s="250">
        <v>16</v>
      </c>
      <c r="F2198" s="251">
        <f>(SUM(D2198:D2211)+E2198*D2211)/1000000</f>
        <v>1.0146455020050692E-2</v>
      </c>
      <c r="G2198" s="229"/>
      <c r="H2198" s="229"/>
    </row>
    <row r="2199" spans="1:8" ht="15.6" x14ac:dyDescent="0.3">
      <c r="A2199" s="259" t="s">
        <v>147</v>
      </c>
      <c r="B2199" s="260">
        <v>2038</v>
      </c>
      <c r="C2199" s="260" t="s">
        <v>3029</v>
      </c>
      <c r="D2199" s="249">
        <v>343.92476522442888</v>
      </c>
      <c r="E2199" s="250">
        <v>17</v>
      </c>
      <c r="F2199" s="251">
        <f>(SUM(D2199:D2211)+E2199*D2211)/1000000</f>
        <v>1.0137842932231526E-2</v>
      </c>
      <c r="G2199" s="229"/>
      <c r="H2199" s="229"/>
    </row>
    <row r="2200" spans="1:8" ht="15.6" x14ac:dyDescent="0.3">
      <c r="A2200" s="259" t="s">
        <v>147</v>
      </c>
      <c r="B2200" s="260">
        <v>2039</v>
      </c>
      <c r="C2200" s="260" t="s">
        <v>3030</v>
      </c>
      <c r="D2200" s="249">
        <v>342.63886782645488</v>
      </c>
      <c r="E2200" s="250">
        <v>18</v>
      </c>
      <c r="F2200" s="251">
        <f>(SUM(D2200:D2211)+E2200*D2211)/1000000</f>
        <v>1.0130742352069844E-2</v>
      </c>
      <c r="G2200" s="229"/>
      <c r="H2200" s="229"/>
    </row>
    <row r="2201" spans="1:8" ht="15.6" x14ac:dyDescent="0.3">
      <c r="A2201" s="259" t="s">
        <v>147</v>
      </c>
      <c r="B2201" s="260">
        <v>2040</v>
      </c>
      <c r="C2201" s="260" t="s">
        <v>3031</v>
      </c>
      <c r="D2201" s="249">
        <v>341.56525020950033</v>
      </c>
      <c r="E2201" s="250">
        <v>19</v>
      </c>
      <c r="F2201" s="251">
        <f>(SUM(D2201:D2211)+E2201*D2211)/1000000</f>
        <v>1.0124927669306137E-2</v>
      </c>
      <c r="G2201" s="229"/>
      <c r="H2201" s="229"/>
    </row>
    <row r="2202" spans="1:8" ht="15.6" x14ac:dyDescent="0.3">
      <c r="A2202" s="259" t="s">
        <v>147</v>
      </c>
      <c r="B2202" s="260">
        <v>2041</v>
      </c>
      <c r="C2202" s="260" t="s">
        <v>3032</v>
      </c>
      <c r="D2202" s="249">
        <v>340.68358040397317</v>
      </c>
      <c r="E2202" s="250">
        <v>20</v>
      </c>
      <c r="F2202" s="251">
        <f>(SUM(D2202:D2211)+E2202*D2211)/1000000</f>
        <v>1.0120186604159382E-2</v>
      </c>
      <c r="G2202" s="229"/>
      <c r="H2202" s="229"/>
    </row>
    <row r="2203" spans="1:8" ht="15.6" x14ac:dyDescent="0.3">
      <c r="A2203" s="259" t="s">
        <v>147</v>
      </c>
      <c r="B2203" s="260">
        <v>2042</v>
      </c>
      <c r="C2203" s="260" t="s">
        <v>3033</v>
      </c>
      <c r="D2203" s="249">
        <v>339.94956288334464</v>
      </c>
      <c r="E2203" s="250">
        <v>21</v>
      </c>
      <c r="F2203" s="251">
        <f>(SUM(D2203:D2211)+E2203*D2211)/1000000</f>
        <v>1.0116327208818155E-2</v>
      </c>
      <c r="G2203" s="229"/>
      <c r="H2203" s="229"/>
    </row>
    <row r="2204" spans="1:8" ht="15.6" x14ac:dyDescent="0.3">
      <c r="A2204" s="259" t="s">
        <v>147</v>
      </c>
      <c r="B2204" s="260">
        <v>2043</v>
      </c>
      <c r="C2204" s="260" t="s">
        <v>3034</v>
      </c>
      <c r="D2204" s="249">
        <v>339.31522831084277</v>
      </c>
      <c r="E2204" s="250">
        <v>22</v>
      </c>
      <c r="F2204" s="251">
        <f>(SUM(D2204:D2211)+E2204*D2211)/1000000</f>
        <v>1.0113201830997558E-2</v>
      </c>
      <c r="G2204" s="229"/>
      <c r="H2204" s="229"/>
    </row>
    <row r="2205" spans="1:8" ht="15.6" x14ac:dyDescent="0.3">
      <c r="A2205" s="259" t="s">
        <v>147</v>
      </c>
      <c r="B2205" s="260">
        <v>2044</v>
      </c>
      <c r="C2205" s="260" t="s">
        <v>3035</v>
      </c>
      <c r="D2205" s="249">
        <v>338.78917793794841</v>
      </c>
      <c r="E2205" s="250">
        <v>23</v>
      </c>
      <c r="F2205" s="251">
        <f>(SUM(D2205:D2211)+E2205*D2211)/1000000</f>
        <v>1.011071078774946E-2</v>
      </c>
      <c r="G2205" s="229"/>
      <c r="H2205" s="229"/>
    </row>
    <row r="2206" spans="1:8" ht="15.6" x14ac:dyDescent="0.3">
      <c r="A2206" s="259" t="s">
        <v>147</v>
      </c>
      <c r="B2206" s="260">
        <v>2045</v>
      </c>
      <c r="C2206" s="260" t="s">
        <v>3036</v>
      </c>
      <c r="D2206" s="249">
        <v>338.3268292015897</v>
      </c>
      <c r="E2206" s="250">
        <v>24</v>
      </c>
      <c r="F2206" s="251">
        <f>(SUM(D2206:D2211)+E2206*D2211)/1000000</f>
        <v>1.0108745794874259E-2</v>
      </c>
      <c r="G2206" s="229"/>
      <c r="H2206" s="229"/>
    </row>
    <row r="2207" spans="1:8" ht="15.6" x14ac:dyDescent="0.3">
      <c r="A2207" s="259" t="s">
        <v>147</v>
      </c>
      <c r="B2207" s="260">
        <v>2046</v>
      </c>
      <c r="C2207" s="260" t="s">
        <v>3037</v>
      </c>
      <c r="D2207" s="249">
        <v>337.92693761130039</v>
      </c>
      <c r="E2207" s="250">
        <v>25</v>
      </c>
      <c r="F2207" s="251">
        <f>(SUM(D2207:D2211)+E2207*D2211)/1000000</f>
        <v>1.0107243150735416E-2</v>
      </c>
      <c r="G2207" s="229"/>
      <c r="H2207" s="229"/>
    </row>
    <row r="2208" spans="1:8" ht="15.6" x14ac:dyDescent="0.3">
      <c r="A2208" s="259" t="s">
        <v>147</v>
      </c>
      <c r="B2208" s="260">
        <v>2047</v>
      </c>
      <c r="C2208" s="260" t="s">
        <v>3038</v>
      </c>
      <c r="D2208" s="249">
        <v>337.59068741474613</v>
      </c>
      <c r="E2208" s="250">
        <v>26</v>
      </c>
      <c r="F2208" s="251">
        <f>(SUM(D2208:D2211)+E2208*D2211)/1000000</f>
        <v>1.0106140398186863E-2</v>
      </c>
      <c r="G2208" s="229"/>
      <c r="H2208" s="229"/>
    </row>
    <row r="2209" spans="1:8" ht="15.6" x14ac:dyDescent="0.3">
      <c r="A2209" s="259" t="s">
        <v>147</v>
      </c>
      <c r="B2209" s="260">
        <v>2048</v>
      </c>
      <c r="C2209" s="260" t="s">
        <v>3039</v>
      </c>
      <c r="D2209" s="249">
        <v>337.2735466966617</v>
      </c>
      <c r="E2209" s="250">
        <v>27</v>
      </c>
      <c r="F2209" s="251">
        <f>(SUM(D2209:D2211)+E2209*D2211)/1000000</f>
        <v>1.0105373895834862E-2</v>
      </c>
      <c r="G2209" s="229"/>
      <c r="H2209" s="229"/>
    </row>
    <row r="2210" spans="1:8" ht="15.6" x14ac:dyDescent="0.3">
      <c r="A2210" s="259" t="s">
        <v>147</v>
      </c>
      <c r="B2210" s="260">
        <v>2049</v>
      </c>
      <c r="C2210" s="260" t="s">
        <v>3040</v>
      </c>
      <c r="D2210" s="249">
        <v>337.02316738129861</v>
      </c>
      <c r="E2210" s="250">
        <v>28</v>
      </c>
      <c r="F2210" s="251">
        <f>(SUM(D2210:D2211)+E2210*D2211)/1000000</f>
        <v>1.0104924534200947E-2</v>
      </c>
      <c r="G2210" s="229"/>
      <c r="H2210" s="229"/>
    </row>
    <row r="2211" spans="1:8" ht="15.6" x14ac:dyDescent="0.3">
      <c r="A2211" s="259" t="s">
        <v>147</v>
      </c>
      <c r="B2211" s="260">
        <v>2050</v>
      </c>
      <c r="C2211" s="260" t="s">
        <v>3041</v>
      </c>
      <c r="D2211" s="249">
        <v>336.82418506274649</v>
      </c>
      <c r="E2211" s="250">
        <v>29</v>
      </c>
      <c r="F2211" s="251">
        <f>(SUM(D2211:D2211)+E2211*D2211)/1000000</f>
        <v>1.0104725551882394E-2</v>
      </c>
      <c r="G2211" s="229"/>
      <c r="H2211" s="229"/>
    </row>
    <row r="2212" spans="1:8" ht="15.6" x14ac:dyDescent="0.3">
      <c r="A2212" s="259" t="s">
        <v>133</v>
      </c>
      <c r="B2212" s="260">
        <v>2017</v>
      </c>
      <c r="C2212" s="260" t="s">
        <v>1860</v>
      </c>
      <c r="D2212" s="249">
        <v>498.39215990320099</v>
      </c>
      <c r="E2212" s="252">
        <v>0</v>
      </c>
      <c r="F2212" s="251">
        <f>(SUM(D2212:D2241))/1000000</f>
        <v>1.133163576167655E-2</v>
      </c>
      <c r="G2212" s="229"/>
      <c r="H2212" s="229"/>
    </row>
    <row r="2213" spans="1:8" ht="15.6" x14ac:dyDescent="0.3">
      <c r="A2213" s="259" t="s">
        <v>133</v>
      </c>
      <c r="B2213" s="260">
        <v>2018</v>
      </c>
      <c r="C2213" s="260" t="s">
        <v>1861</v>
      </c>
      <c r="D2213" s="249">
        <v>488.80412157802124</v>
      </c>
      <c r="E2213" s="250">
        <v>0</v>
      </c>
      <c r="F2213" s="251">
        <f>(SUM(D2213:D2242))/1000000</f>
        <v>1.1161028814154492E-2</v>
      </c>
      <c r="G2213" s="229"/>
      <c r="H2213" s="229"/>
    </row>
    <row r="2214" spans="1:8" ht="15.6" x14ac:dyDescent="0.3">
      <c r="A2214" s="259" t="s">
        <v>133</v>
      </c>
      <c r="B2214" s="260">
        <v>2019</v>
      </c>
      <c r="C2214" s="260" t="s">
        <v>1862</v>
      </c>
      <c r="D2214" s="249">
        <v>474.6580898507583</v>
      </c>
      <c r="E2214" s="250">
        <v>0</v>
      </c>
      <c r="F2214" s="251">
        <f>(SUM(D2214:D2243))/1000000</f>
        <v>1.09997402709032E-2</v>
      </c>
      <c r="G2214" s="229"/>
      <c r="H2214" s="229"/>
    </row>
    <row r="2215" spans="1:8" ht="15.6" x14ac:dyDescent="0.3">
      <c r="A2215" s="259" t="s">
        <v>133</v>
      </c>
      <c r="B2215" s="260">
        <v>2020</v>
      </c>
      <c r="C2215" s="260" t="s">
        <v>1863</v>
      </c>
      <c r="D2215" s="249">
        <v>460.25542322448729</v>
      </c>
      <c r="E2215" s="250">
        <v>0</v>
      </c>
      <c r="F2215" s="251">
        <f>(SUM(D2215:D2244))/1000000</f>
        <v>1.0852410501157041E-2</v>
      </c>
      <c r="G2215" s="229"/>
      <c r="H2215" s="229"/>
    </row>
    <row r="2216" spans="1:8" ht="15.6" x14ac:dyDescent="0.3">
      <c r="A2216" s="259" t="s">
        <v>133</v>
      </c>
      <c r="B2216" s="260">
        <v>2021</v>
      </c>
      <c r="C2216" s="260" t="s">
        <v>1864</v>
      </c>
      <c r="D2216" s="249">
        <v>447.5339911998218</v>
      </c>
      <c r="E2216" s="250">
        <v>0</v>
      </c>
      <c r="F2216" s="251">
        <f>(SUM(D2216:D2245))/1000000</f>
        <v>1.0719333668830912E-2</v>
      </c>
      <c r="G2216" s="229"/>
      <c r="H2216" s="229"/>
    </row>
    <row r="2217" spans="1:8" ht="15.6" x14ac:dyDescent="0.3">
      <c r="A2217" s="259" t="s">
        <v>133</v>
      </c>
      <c r="B2217" s="260">
        <v>2022</v>
      </c>
      <c r="C2217" s="260" t="s">
        <v>1865</v>
      </c>
      <c r="D2217" s="249">
        <v>435.02648601447652</v>
      </c>
      <c r="E2217" s="250">
        <v>1</v>
      </c>
      <c r="F2217" s="251">
        <f>(SUM(D2217:D2245)+E2217*D2245)/1000000</f>
        <v>1.0598978268529451E-2</v>
      </c>
      <c r="G2217" s="229"/>
      <c r="H2217" s="229"/>
    </row>
    <row r="2218" spans="1:8" ht="15.6" x14ac:dyDescent="0.3">
      <c r="A2218" s="259" t="s">
        <v>133</v>
      </c>
      <c r="B2218" s="260">
        <v>2023</v>
      </c>
      <c r="C2218" s="260" t="s">
        <v>1866</v>
      </c>
      <c r="D2218" s="249">
        <v>423.38398245113922</v>
      </c>
      <c r="E2218" s="250">
        <v>2</v>
      </c>
      <c r="F2218" s="251">
        <f>(SUM(D2218:D2245)+E2218*D2245)/1000000</f>
        <v>1.0491130373413331E-2</v>
      </c>
      <c r="G2218" s="229"/>
      <c r="H2218" s="229"/>
    </row>
    <row r="2219" spans="1:8" ht="15.6" x14ac:dyDescent="0.3">
      <c r="A2219" s="259" t="s">
        <v>133</v>
      </c>
      <c r="B2219" s="260">
        <v>2024</v>
      </c>
      <c r="C2219" s="260" t="s">
        <v>1867</v>
      </c>
      <c r="D2219" s="249">
        <v>412.51709854403754</v>
      </c>
      <c r="E2219" s="250">
        <v>3</v>
      </c>
      <c r="F2219" s="251">
        <f>(SUM(D2219:D2245)+E2219*D2245)/1000000</f>
        <v>1.0394924981860549E-2</v>
      </c>
      <c r="G2219" s="229"/>
      <c r="H2219" s="229"/>
    </row>
    <row r="2220" spans="1:8" ht="15.6" x14ac:dyDescent="0.3">
      <c r="A2220" s="259" t="s">
        <v>133</v>
      </c>
      <c r="B2220" s="260">
        <v>2025</v>
      </c>
      <c r="C2220" s="260" t="s">
        <v>1868</v>
      </c>
      <c r="D2220" s="249">
        <v>402.6793766398024</v>
      </c>
      <c r="E2220" s="250">
        <v>4</v>
      </c>
      <c r="F2220" s="251">
        <f>(SUM(D2220:D2245)+E2220*D2245)/1000000</f>
        <v>1.0309586474214871E-2</v>
      </c>
      <c r="G2220" s="229"/>
      <c r="H2220" s="229"/>
    </row>
    <row r="2221" spans="1:8" ht="15.6" x14ac:dyDescent="0.3">
      <c r="A2221" s="259" t="s">
        <v>133</v>
      </c>
      <c r="B2221" s="260">
        <v>2026</v>
      </c>
      <c r="C2221" s="260" t="s">
        <v>1869</v>
      </c>
      <c r="D2221" s="249">
        <v>393.36479123500004</v>
      </c>
      <c r="E2221" s="250">
        <v>5</v>
      </c>
      <c r="F2221" s="251">
        <f>(SUM(D2221:D2245)+E2221*D2245)/1000000</f>
        <v>1.0234085688473428E-2</v>
      </c>
      <c r="G2221" s="229"/>
      <c r="H2221" s="229"/>
    </row>
    <row r="2222" spans="1:8" ht="15.6" x14ac:dyDescent="0.3">
      <c r="A2222" s="259" t="s">
        <v>133</v>
      </c>
      <c r="B2222" s="260">
        <v>2027</v>
      </c>
      <c r="C2222" s="260" t="s">
        <v>1870</v>
      </c>
      <c r="D2222" s="249">
        <v>384.52082765410483</v>
      </c>
      <c r="E2222" s="250">
        <v>6</v>
      </c>
      <c r="F2222" s="251">
        <f>(SUM(D2222:D2245)+E2222*D2245)/1000000</f>
        <v>1.0167899488136784E-2</v>
      </c>
      <c r="G2222" s="229"/>
      <c r="H2222" s="229"/>
    </row>
    <row r="2223" spans="1:8" ht="15.6" x14ac:dyDescent="0.3">
      <c r="A2223" s="259" t="s">
        <v>133</v>
      </c>
      <c r="B2223" s="260">
        <v>2028</v>
      </c>
      <c r="C2223" s="260" t="s">
        <v>1871</v>
      </c>
      <c r="D2223" s="249">
        <v>376.62109590601551</v>
      </c>
      <c r="E2223" s="250">
        <v>7</v>
      </c>
      <c r="F2223" s="251">
        <f>(SUM(D2223:D2245)+E2223*D2245)/1000000</f>
        <v>1.0110557251381037E-2</v>
      </c>
      <c r="G2223" s="229"/>
      <c r="H2223" s="229"/>
    </row>
    <row r="2224" spans="1:8" ht="15.6" x14ac:dyDescent="0.3">
      <c r="A2224" s="259" t="s">
        <v>133</v>
      </c>
      <c r="B2224" s="260">
        <v>2029</v>
      </c>
      <c r="C2224" s="260" t="s">
        <v>1872</v>
      </c>
      <c r="D2224" s="249">
        <v>369.54596821637506</v>
      </c>
      <c r="E2224" s="250">
        <v>8</v>
      </c>
      <c r="F2224" s="251">
        <f>(SUM(D2224:D2245)+E2224*D2245)/1000000</f>
        <v>1.0061114746373379E-2</v>
      </c>
      <c r="G2224" s="229"/>
      <c r="H2224" s="229"/>
    </row>
    <row r="2225" spans="1:8" ht="15.6" x14ac:dyDescent="0.3">
      <c r="A2225" s="259" t="s">
        <v>133</v>
      </c>
      <c r="B2225" s="260">
        <v>2030</v>
      </c>
      <c r="C2225" s="260" t="s">
        <v>1873</v>
      </c>
      <c r="D2225" s="249">
        <v>363.33914065539017</v>
      </c>
      <c r="E2225" s="250">
        <v>9</v>
      </c>
      <c r="F2225" s="251">
        <f>(SUM(D2225:D2245)+E2225*D2245)/1000000</f>
        <v>1.0018747369055364E-2</v>
      </c>
      <c r="G2225" s="229"/>
      <c r="H2225" s="229"/>
    </row>
    <row r="2226" spans="1:8" ht="15.6" x14ac:dyDescent="0.3">
      <c r="A2226" s="259" t="s">
        <v>133</v>
      </c>
      <c r="B2226" s="260">
        <v>2031</v>
      </c>
      <c r="C2226" s="260" t="s">
        <v>1874</v>
      </c>
      <c r="D2226" s="249">
        <v>357.84159544766675</v>
      </c>
      <c r="E2226" s="250">
        <v>10</v>
      </c>
      <c r="F2226" s="251">
        <f>(SUM(D2226:D2245)+E2226*D2245)/1000000</f>
        <v>9.9825868192983305E-3</v>
      </c>
      <c r="G2226" s="229"/>
      <c r="H2226" s="229"/>
    </row>
    <row r="2227" spans="1:8" ht="15.6" x14ac:dyDescent="0.3">
      <c r="A2227" s="259" t="s">
        <v>133</v>
      </c>
      <c r="B2227" s="260">
        <v>2032</v>
      </c>
      <c r="C2227" s="260" t="s">
        <v>1875</v>
      </c>
      <c r="D2227" s="249">
        <v>353.03730857624174</v>
      </c>
      <c r="E2227" s="250">
        <v>11</v>
      </c>
      <c r="F2227" s="251">
        <f>(SUM(D2227:D2245)+E2227*D2245)/1000000</f>
        <v>9.9519238147490214E-3</v>
      </c>
      <c r="G2227" s="229"/>
      <c r="H2227" s="229"/>
    </row>
    <row r="2228" spans="1:8" ht="15.6" x14ac:dyDescent="0.3">
      <c r="A2228" s="259" t="s">
        <v>133</v>
      </c>
      <c r="B2228" s="260">
        <v>2033</v>
      </c>
      <c r="C2228" s="260" t="s">
        <v>1876</v>
      </c>
      <c r="D2228" s="249">
        <v>348.83596869774027</v>
      </c>
      <c r="E2228" s="250">
        <v>12</v>
      </c>
      <c r="F2228" s="251">
        <f>(SUM(D2228:D2245)+E2228*D2245)/1000000</f>
        <v>9.9260650970711389E-3</v>
      </c>
      <c r="G2228" s="229"/>
      <c r="H2228" s="229"/>
    </row>
    <row r="2229" spans="1:8" ht="15.6" x14ac:dyDescent="0.3">
      <c r="A2229" s="259" t="s">
        <v>133</v>
      </c>
      <c r="B2229" s="260">
        <v>2034</v>
      </c>
      <c r="C2229" s="260" t="s">
        <v>1877</v>
      </c>
      <c r="D2229" s="249">
        <v>345.1880287103503</v>
      </c>
      <c r="E2229" s="250">
        <v>13</v>
      </c>
      <c r="F2229" s="251">
        <f>(SUM(D2229:D2245)+E2229*D2245)/1000000</f>
        <v>9.9044077192717572E-3</v>
      </c>
      <c r="G2229" s="229"/>
      <c r="H2229" s="229"/>
    </row>
    <row r="2230" spans="1:8" ht="15.6" x14ac:dyDescent="0.3">
      <c r="A2230" s="259" t="s">
        <v>133</v>
      </c>
      <c r="B2230" s="260">
        <v>2035</v>
      </c>
      <c r="C2230" s="260" t="s">
        <v>1878</v>
      </c>
      <c r="D2230" s="249">
        <v>342.07663799702857</v>
      </c>
      <c r="E2230" s="250">
        <v>14</v>
      </c>
      <c r="F2230" s="251">
        <f>(SUM(D2230:D2245)+E2230*D2245)/1000000</f>
        <v>9.8863982814597663E-3</v>
      </c>
      <c r="G2230" s="229"/>
      <c r="H2230" s="229"/>
    </row>
    <row r="2231" spans="1:8" ht="15.6" x14ac:dyDescent="0.3">
      <c r="A2231" s="259" t="s">
        <v>133</v>
      </c>
      <c r="B2231" s="260">
        <v>2036</v>
      </c>
      <c r="C2231" s="260" t="s">
        <v>1879</v>
      </c>
      <c r="D2231" s="249">
        <v>339.38356675896767</v>
      </c>
      <c r="E2231" s="250">
        <v>15</v>
      </c>
      <c r="F2231" s="251">
        <f>(SUM(D2231:D2245)+E2231*D2245)/1000000</f>
        <v>9.8715002343610948E-3</v>
      </c>
      <c r="G2231" s="229"/>
      <c r="H2231" s="229"/>
    </row>
    <row r="2232" spans="1:8" ht="15.6" x14ac:dyDescent="0.3">
      <c r="A2232" s="259" t="s">
        <v>133</v>
      </c>
      <c r="B2232" s="260">
        <v>2037</v>
      </c>
      <c r="C2232" s="260" t="s">
        <v>1880</v>
      </c>
      <c r="D2232" s="249">
        <v>337.10278842183533</v>
      </c>
      <c r="E2232" s="250">
        <v>16</v>
      </c>
      <c r="F2232" s="251">
        <f>(SUM(D2232:D2245)+E2232*D2245)/1000000</f>
        <v>9.8592952585004837E-3</v>
      </c>
      <c r="G2232" s="229"/>
      <c r="H2232" s="229"/>
    </row>
    <row r="2233" spans="1:8" ht="15.6" x14ac:dyDescent="0.3">
      <c r="A2233" s="259" t="s">
        <v>133</v>
      </c>
      <c r="B2233" s="260">
        <v>2038</v>
      </c>
      <c r="C2233" s="260" t="s">
        <v>1881</v>
      </c>
      <c r="D2233" s="249">
        <v>335.18549770164975</v>
      </c>
      <c r="E2233" s="250">
        <v>17</v>
      </c>
      <c r="F2233" s="251">
        <f>(SUM(D2233:D2245)+E2233*D2245)/1000000</f>
        <v>9.8493710609770073E-3</v>
      </c>
      <c r="G2233" s="229"/>
      <c r="H2233" s="229"/>
    </row>
    <row r="2234" spans="1:8" ht="15.6" x14ac:dyDescent="0.3">
      <c r="A2234" s="259" t="s">
        <v>133</v>
      </c>
      <c r="B2234" s="260">
        <v>2039</v>
      </c>
      <c r="C2234" s="260" t="s">
        <v>1882</v>
      </c>
      <c r="D2234" s="249">
        <v>333.56883987583905</v>
      </c>
      <c r="E2234" s="250">
        <v>18</v>
      </c>
      <c r="F2234" s="251">
        <f>(SUM(D2234:D2245)+E2234*D2245)/1000000</f>
        <v>9.8413641541737155E-3</v>
      </c>
      <c r="G2234" s="229"/>
      <c r="H2234" s="229"/>
    </row>
    <row r="2235" spans="1:8" ht="15.6" x14ac:dyDescent="0.3">
      <c r="A2235" s="259" t="s">
        <v>133</v>
      </c>
      <c r="B2235" s="260">
        <v>2040</v>
      </c>
      <c r="C2235" s="260" t="s">
        <v>1883</v>
      </c>
      <c r="D2235" s="249">
        <v>332.23822998797635</v>
      </c>
      <c r="E2235" s="250">
        <v>19</v>
      </c>
      <c r="F2235" s="251">
        <f>(SUM(D2235:D2245)+E2235*D2245)/1000000</f>
        <v>9.834973905196236E-3</v>
      </c>
      <c r="G2235" s="229"/>
      <c r="H2235" s="229"/>
    </row>
    <row r="2236" spans="1:8" ht="15.6" x14ac:dyDescent="0.3">
      <c r="A2236" s="259" t="s">
        <v>133</v>
      </c>
      <c r="B2236" s="260">
        <v>2041</v>
      </c>
      <c r="C2236" s="260" t="s">
        <v>1884</v>
      </c>
      <c r="D2236" s="249">
        <v>331.15588739176746</v>
      </c>
      <c r="E2236" s="250">
        <v>20</v>
      </c>
      <c r="F2236" s="251">
        <f>(SUM(D2236:D2245)+E2236*D2245)/1000000</f>
        <v>9.829914266106618E-3</v>
      </c>
      <c r="G2236" s="229"/>
      <c r="H2236" s="229"/>
    </row>
    <row r="2237" spans="1:8" ht="15.6" x14ac:dyDescent="0.3">
      <c r="A2237" s="259" t="s">
        <v>133</v>
      </c>
      <c r="B2237" s="260">
        <v>2042</v>
      </c>
      <c r="C2237" s="260" t="s">
        <v>1885</v>
      </c>
      <c r="D2237" s="249">
        <v>330.27920469326256</v>
      </c>
      <c r="E2237" s="250">
        <v>21</v>
      </c>
      <c r="F2237" s="251">
        <f>(SUM(D2237:D2245)+E2237*D2245)/1000000</f>
        <v>9.8259369696132096E-3</v>
      </c>
      <c r="G2237" s="229"/>
      <c r="H2237" s="229"/>
    </row>
    <row r="2238" spans="1:8" ht="15.6" x14ac:dyDescent="0.3">
      <c r="A2238" s="259" t="s">
        <v>133</v>
      </c>
      <c r="B2238" s="260">
        <v>2043</v>
      </c>
      <c r="C2238" s="260" t="s">
        <v>1886</v>
      </c>
      <c r="D2238" s="249">
        <v>329.55118460699293</v>
      </c>
      <c r="E2238" s="250">
        <v>22</v>
      </c>
      <c r="F2238" s="251">
        <f>(SUM(D2238:D2245)+E2238*D2245)/1000000</f>
        <v>9.8228363558183051E-3</v>
      </c>
      <c r="G2238" s="229"/>
      <c r="H2238" s="229"/>
    </row>
    <row r="2239" spans="1:8" ht="15.6" x14ac:dyDescent="0.3">
      <c r="A2239" s="259" t="s">
        <v>133</v>
      </c>
      <c r="B2239" s="260">
        <v>2044</v>
      </c>
      <c r="C2239" s="260" t="s">
        <v>1887</v>
      </c>
      <c r="D2239" s="249">
        <v>328.96837553392669</v>
      </c>
      <c r="E2239" s="250">
        <v>23</v>
      </c>
      <c r="F2239" s="251">
        <f>(SUM(D2239:D2245)+E2239*D2245)/1000000</f>
        <v>9.8204637621096703E-3</v>
      </c>
      <c r="G2239" s="229"/>
      <c r="H2239" s="229"/>
    </row>
    <row r="2240" spans="1:8" ht="15.6" x14ac:dyDescent="0.3">
      <c r="A2240" s="259" t="s">
        <v>133</v>
      </c>
      <c r="B2240" s="260">
        <v>2045</v>
      </c>
      <c r="C2240" s="260" t="s">
        <v>1888</v>
      </c>
      <c r="D2240" s="249">
        <v>328.48862704435578</v>
      </c>
      <c r="E2240" s="250">
        <v>24</v>
      </c>
      <c r="F2240" s="251">
        <f>(SUM(D2240:D2245)+E2240*D2245)/1000000</f>
        <v>9.8186739774740999E-3</v>
      </c>
      <c r="G2240" s="229"/>
      <c r="H2240" s="229"/>
    </row>
    <row r="2241" spans="1:8" ht="15.6" x14ac:dyDescent="0.3">
      <c r="A2241" s="259" t="s">
        <v>133</v>
      </c>
      <c r="B2241" s="260">
        <v>2046</v>
      </c>
      <c r="C2241" s="260" t="s">
        <v>1889</v>
      </c>
      <c r="D2241" s="249">
        <v>328.09146715831605</v>
      </c>
      <c r="E2241" s="250">
        <v>25</v>
      </c>
      <c r="F2241" s="251">
        <f>(SUM(D2241:D2245)+E2241*D2245)/1000000</f>
        <v>9.8173639413281014E-3</v>
      </c>
      <c r="G2241" s="229"/>
      <c r="H2241" s="229"/>
    </row>
    <row r="2242" spans="1:8" ht="15.6" x14ac:dyDescent="0.3">
      <c r="A2242" s="259" t="s">
        <v>133</v>
      </c>
      <c r="B2242" s="260">
        <v>2047</v>
      </c>
      <c r="C2242" s="260" t="s">
        <v>1890</v>
      </c>
      <c r="D2242" s="249">
        <v>327.78521238114263</v>
      </c>
      <c r="E2242" s="250">
        <v>26</v>
      </c>
      <c r="F2242" s="251">
        <f>(SUM(D2242:D2245)+E2242*D2245)/1000000</f>
        <v>9.8164510650681457E-3</v>
      </c>
      <c r="G2242" s="229"/>
      <c r="H2242" s="229"/>
    </row>
    <row r="2243" spans="1:8" ht="15.6" x14ac:dyDescent="0.3">
      <c r="A2243" s="259" t="s">
        <v>133</v>
      </c>
      <c r="B2243" s="260">
        <v>2048</v>
      </c>
      <c r="C2243" s="260" t="s">
        <v>1891</v>
      </c>
      <c r="D2243" s="249">
        <v>327.51557832672893</v>
      </c>
      <c r="E2243" s="250">
        <v>27</v>
      </c>
      <c r="F2243" s="251">
        <f>(SUM(D2243:D2245)+E2243*D2245)/1000000</f>
        <v>9.8158444435853601E-3</v>
      </c>
      <c r="G2243" s="229"/>
      <c r="H2243" s="229"/>
    </row>
    <row r="2244" spans="1:8" ht="15.6" x14ac:dyDescent="0.3">
      <c r="A2244" s="259" t="s">
        <v>133</v>
      </c>
      <c r="B2244" s="260">
        <v>2049</v>
      </c>
      <c r="C2244" s="260" t="s">
        <v>1892</v>
      </c>
      <c r="D2244" s="249">
        <v>327.32832010460157</v>
      </c>
      <c r="E2244" s="250">
        <v>28</v>
      </c>
      <c r="F2244" s="251">
        <f>(SUM(D2244:D2245)+E2244*D2245)/1000000</f>
        <v>9.8155074561569883E-3</v>
      </c>
      <c r="G2244" s="229"/>
      <c r="H2244" s="229"/>
    </row>
    <row r="2245" spans="1:8" ht="15.6" x14ac:dyDescent="0.3">
      <c r="A2245" s="259" t="s">
        <v>133</v>
      </c>
      <c r="B2245" s="260">
        <v>2050</v>
      </c>
      <c r="C2245" s="260" t="s">
        <v>1893</v>
      </c>
      <c r="D2245" s="249">
        <v>327.17859089835821</v>
      </c>
      <c r="E2245" s="250">
        <v>29</v>
      </c>
      <c r="F2245" s="251">
        <f>(SUM(D2245:D2245)+E2245*D2245)/1000000</f>
        <v>9.8153577269507464E-3</v>
      </c>
      <c r="G2245" s="229"/>
      <c r="H2245" s="229"/>
    </row>
    <row r="2246" spans="1:8" ht="15.6" x14ac:dyDescent="0.3">
      <c r="A2246" s="259" t="s">
        <v>134</v>
      </c>
      <c r="B2246" s="260">
        <v>2017</v>
      </c>
      <c r="C2246" s="260" t="s">
        <v>1894</v>
      </c>
      <c r="D2246" s="249">
        <v>483.61456387109814</v>
      </c>
      <c r="E2246" s="252">
        <v>0</v>
      </c>
      <c r="F2246" s="251">
        <f>(SUM(D2246:D2275))/1000000</f>
        <v>1.0903847911720077E-2</v>
      </c>
      <c r="G2246" s="229"/>
      <c r="H2246" s="229"/>
    </row>
    <row r="2247" spans="1:8" ht="15.6" x14ac:dyDescent="0.3">
      <c r="A2247" s="259" t="s">
        <v>134</v>
      </c>
      <c r="B2247" s="260">
        <v>2018</v>
      </c>
      <c r="C2247" s="260" t="s">
        <v>1895</v>
      </c>
      <c r="D2247" s="249">
        <v>470.30849804892779</v>
      </c>
      <c r="E2247" s="250">
        <v>0</v>
      </c>
      <c r="F2247" s="251">
        <f>(SUM(D2247:D2276))/1000000</f>
        <v>1.0735472658064366E-2</v>
      </c>
      <c r="G2247" s="229"/>
      <c r="H2247" s="229"/>
    </row>
    <row r="2248" spans="1:8" ht="15.6" x14ac:dyDescent="0.3">
      <c r="A2248" s="259" t="s">
        <v>134</v>
      </c>
      <c r="B2248" s="260">
        <v>2019</v>
      </c>
      <c r="C2248" s="260" t="s">
        <v>1896</v>
      </c>
      <c r="D2248" s="249">
        <v>456.26072064557798</v>
      </c>
      <c r="E2248" s="250">
        <v>0</v>
      </c>
      <c r="F2248" s="251">
        <f>(SUM(D2248:D2277))/1000000</f>
        <v>1.0580085355293853E-2</v>
      </c>
      <c r="G2248" s="229"/>
      <c r="H2248" s="229"/>
    </row>
    <row r="2249" spans="1:8" ht="15.6" x14ac:dyDescent="0.3">
      <c r="A2249" s="259" t="s">
        <v>134</v>
      </c>
      <c r="B2249" s="260">
        <v>2020</v>
      </c>
      <c r="C2249" s="260" t="s">
        <v>1897</v>
      </c>
      <c r="D2249" s="249">
        <v>442.38482947489723</v>
      </c>
      <c r="E2249" s="250">
        <v>0</v>
      </c>
      <c r="F2249" s="251">
        <f>(SUM(D2249:D2278))/1000000</f>
        <v>1.0438506836736755E-2</v>
      </c>
      <c r="G2249" s="229"/>
      <c r="H2249" s="229"/>
    </row>
    <row r="2250" spans="1:8" ht="15.6" x14ac:dyDescent="0.3">
      <c r="A2250" s="259" t="s">
        <v>134</v>
      </c>
      <c r="B2250" s="260">
        <v>2021</v>
      </c>
      <c r="C2250" s="260" t="s">
        <v>1898</v>
      </c>
      <c r="D2250" s="249">
        <v>429.44578949135956</v>
      </c>
      <c r="E2250" s="250">
        <v>0</v>
      </c>
      <c r="F2250" s="251">
        <f>(SUM(D2250:D2279))/1000000</f>
        <v>1.0310607656386122E-2</v>
      </c>
      <c r="G2250" s="229"/>
      <c r="H2250" s="229"/>
    </row>
    <row r="2251" spans="1:8" ht="15.6" x14ac:dyDescent="0.3">
      <c r="A2251" s="259" t="s">
        <v>134</v>
      </c>
      <c r="B2251" s="260">
        <v>2022</v>
      </c>
      <c r="C2251" s="260" t="s">
        <v>1899</v>
      </c>
      <c r="D2251" s="249">
        <v>417.50518355161074</v>
      </c>
      <c r="E2251" s="250">
        <v>1</v>
      </c>
      <c r="F2251" s="251">
        <f>(SUM(D2251:D2279)+E2251*D2279)/1000000</f>
        <v>1.019564751601903E-2</v>
      </c>
      <c r="G2251" s="229"/>
      <c r="H2251" s="229"/>
    </row>
    <row r="2252" spans="1:8" ht="15.6" x14ac:dyDescent="0.3">
      <c r="A2252" s="259" t="s">
        <v>134</v>
      </c>
      <c r="B2252" s="260">
        <v>2023</v>
      </c>
      <c r="C2252" s="260" t="s">
        <v>1900</v>
      </c>
      <c r="D2252" s="249">
        <v>406.44388147299588</v>
      </c>
      <c r="E2252" s="250">
        <v>2</v>
      </c>
      <c r="F2252" s="251">
        <f>(SUM(D2252:D2279)+E2252*D2279)/1000000</f>
        <v>1.0092627981591686E-2</v>
      </c>
      <c r="G2252" s="229"/>
      <c r="H2252" s="229"/>
    </row>
    <row r="2253" spans="1:8" ht="15.6" x14ac:dyDescent="0.3">
      <c r="A2253" s="259" t="s">
        <v>134</v>
      </c>
      <c r="B2253" s="260">
        <v>2024</v>
      </c>
      <c r="C2253" s="260" t="s">
        <v>1901</v>
      </c>
      <c r="D2253" s="249">
        <v>396.22451209426617</v>
      </c>
      <c r="E2253" s="250">
        <v>3</v>
      </c>
      <c r="F2253" s="251">
        <f>(SUM(D2253:D2279)+E2253*D2279)/1000000</f>
        <v>1.0000669749242956E-2</v>
      </c>
      <c r="G2253" s="229"/>
      <c r="H2253" s="229"/>
    </row>
    <row r="2254" spans="1:8" ht="15.6" x14ac:dyDescent="0.3">
      <c r="A2254" s="259" t="s">
        <v>134</v>
      </c>
      <c r="B2254" s="260">
        <v>2025</v>
      </c>
      <c r="C2254" s="260" t="s">
        <v>1902</v>
      </c>
      <c r="D2254" s="249">
        <v>386.86957358330085</v>
      </c>
      <c r="E2254" s="250">
        <v>4</v>
      </c>
      <c r="F2254" s="251">
        <f>(SUM(D2254:D2279)+E2254*D2279)/1000000</f>
        <v>9.9189308862729555E-3</v>
      </c>
      <c r="G2254" s="229"/>
      <c r="H2254" s="229"/>
    </row>
    <row r="2255" spans="1:8" ht="15.6" x14ac:dyDescent="0.3">
      <c r="A2255" s="259" t="s">
        <v>134</v>
      </c>
      <c r="B2255" s="260">
        <v>2026</v>
      </c>
      <c r="C2255" s="260" t="s">
        <v>1903</v>
      </c>
      <c r="D2255" s="249">
        <v>377.82812709888776</v>
      </c>
      <c r="E2255" s="250">
        <v>5</v>
      </c>
      <c r="F2255" s="251">
        <f>(SUM(D2255:D2279)+E2255*D2279)/1000000</f>
        <v>9.8465469618139231E-3</v>
      </c>
      <c r="G2255" s="229"/>
      <c r="H2255" s="229"/>
    </row>
    <row r="2256" spans="1:8" ht="15.6" x14ac:dyDescent="0.3">
      <c r="A2256" s="259" t="s">
        <v>134</v>
      </c>
      <c r="B2256" s="260">
        <v>2027</v>
      </c>
      <c r="C2256" s="260" t="s">
        <v>1904</v>
      </c>
      <c r="D2256" s="249">
        <v>369.50131233620192</v>
      </c>
      <c r="E2256" s="250">
        <v>6</v>
      </c>
      <c r="F2256" s="251">
        <f>(SUM(D2256:D2279)+E2256*D2279)/1000000</f>
        <v>9.7832044838393004E-3</v>
      </c>
      <c r="G2256" s="229"/>
      <c r="H2256" s="229"/>
    </row>
    <row r="2257" spans="1:8" ht="15.6" x14ac:dyDescent="0.3">
      <c r="A2257" s="259" t="s">
        <v>134</v>
      </c>
      <c r="B2257" s="260">
        <v>2028</v>
      </c>
      <c r="C2257" s="260" t="s">
        <v>1905</v>
      </c>
      <c r="D2257" s="249">
        <v>362.0634422119428</v>
      </c>
      <c r="E2257" s="250">
        <v>7</v>
      </c>
      <c r="F2257" s="251">
        <f>(SUM(D2257:D2279)+E2257*D2279)/1000000</f>
        <v>9.7281888206273669E-3</v>
      </c>
      <c r="G2257" s="229"/>
      <c r="H2257" s="229"/>
    </row>
    <row r="2258" spans="1:8" ht="15.6" x14ac:dyDescent="0.3">
      <c r="A2258" s="259" t="s">
        <v>134</v>
      </c>
      <c r="B2258" s="260">
        <v>2029</v>
      </c>
      <c r="C2258" s="260" t="s">
        <v>1906</v>
      </c>
      <c r="D2258" s="249">
        <v>355.41446478304118</v>
      </c>
      <c r="E2258" s="250">
        <v>8</v>
      </c>
      <c r="F2258" s="251">
        <f>(SUM(D2258:D2279)+E2258*D2279)/1000000</f>
        <v>9.6806110275396897E-3</v>
      </c>
      <c r="G2258" s="229"/>
      <c r="H2258" s="229"/>
    </row>
    <row r="2259" spans="1:8" ht="15.6" x14ac:dyDescent="0.3">
      <c r="A2259" s="259" t="s">
        <v>134</v>
      </c>
      <c r="B2259" s="260">
        <v>2030</v>
      </c>
      <c r="C2259" s="260" t="s">
        <v>1907</v>
      </c>
      <c r="D2259" s="249">
        <v>349.59215358704483</v>
      </c>
      <c r="E2259" s="250">
        <v>9</v>
      </c>
      <c r="F2259" s="251">
        <f>(SUM(D2259:D2279)+E2259*D2279)/1000000</f>
        <v>9.639682211880914E-3</v>
      </c>
      <c r="G2259" s="229"/>
      <c r="H2259" s="229"/>
    </row>
    <row r="2260" spans="1:8" ht="15.6" x14ac:dyDescent="0.3">
      <c r="A2260" s="259" t="s">
        <v>134</v>
      </c>
      <c r="B2260" s="260">
        <v>2031</v>
      </c>
      <c r="C2260" s="260" t="s">
        <v>1908</v>
      </c>
      <c r="D2260" s="249">
        <v>344.41970382827856</v>
      </c>
      <c r="E2260" s="250">
        <v>10</v>
      </c>
      <c r="F2260" s="251">
        <f>(SUM(D2260:D2279)+E2260*D2279)/1000000</f>
        <v>9.6045757074181368E-3</v>
      </c>
      <c r="G2260" s="229"/>
      <c r="H2260" s="229"/>
    </row>
    <row r="2261" spans="1:8" ht="15.6" x14ac:dyDescent="0.3">
      <c r="A2261" s="259" t="s">
        <v>134</v>
      </c>
      <c r="B2261" s="260">
        <v>2032</v>
      </c>
      <c r="C2261" s="260" t="s">
        <v>1909</v>
      </c>
      <c r="D2261" s="249">
        <v>339.90441836356905</v>
      </c>
      <c r="E2261" s="250">
        <v>11</v>
      </c>
      <c r="F2261" s="251">
        <f>(SUM(D2261:D2279)+E2261*D2279)/1000000</f>
        <v>9.5746416527141259E-3</v>
      </c>
      <c r="G2261" s="229"/>
      <c r="H2261" s="229"/>
    </row>
    <row r="2262" spans="1:8" ht="15.6" x14ac:dyDescent="0.3">
      <c r="A2262" s="259" t="s">
        <v>134</v>
      </c>
      <c r="B2262" s="260">
        <v>2033</v>
      </c>
      <c r="C2262" s="260" t="s">
        <v>1910</v>
      </c>
      <c r="D2262" s="249">
        <v>335.9514395462748</v>
      </c>
      <c r="E2262" s="250">
        <v>12</v>
      </c>
      <c r="F2262" s="251">
        <f>(SUM(D2262:D2279)+E2262*D2279)/1000000</f>
        <v>9.5492228834748224E-3</v>
      </c>
      <c r="G2262" s="229"/>
      <c r="H2262" s="229"/>
    </row>
    <row r="2263" spans="1:8" ht="15.6" x14ac:dyDescent="0.3">
      <c r="A2263" s="259" t="s">
        <v>134</v>
      </c>
      <c r="B2263" s="260">
        <v>2034</v>
      </c>
      <c r="C2263" s="260" t="s">
        <v>1911</v>
      </c>
      <c r="D2263" s="249">
        <v>332.49189162491632</v>
      </c>
      <c r="E2263" s="250">
        <v>13</v>
      </c>
      <c r="F2263" s="251">
        <f>(SUM(D2263:D2279)+E2263*D2279)/1000000</f>
        <v>9.527757093052815E-3</v>
      </c>
      <c r="G2263" s="229"/>
      <c r="H2263" s="229"/>
    </row>
    <row r="2264" spans="1:8" ht="15.6" x14ac:dyDescent="0.3">
      <c r="A2264" s="259" t="s">
        <v>134</v>
      </c>
      <c r="B2264" s="260">
        <v>2035</v>
      </c>
      <c r="C2264" s="260" t="s">
        <v>1912</v>
      </c>
      <c r="D2264" s="249">
        <v>329.52569836339535</v>
      </c>
      <c r="E2264" s="250">
        <v>14</v>
      </c>
      <c r="F2264" s="251">
        <f>(SUM(D2264:D2279)+E2264*D2279)/1000000</f>
        <v>9.509750850552166E-3</v>
      </c>
      <c r="G2264" s="229"/>
      <c r="H2264" s="229"/>
    </row>
    <row r="2265" spans="1:8" ht="15.6" x14ac:dyDescent="0.3">
      <c r="A2265" s="259" t="s">
        <v>134</v>
      </c>
      <c r="B2265" s="260">
        <v>2036</v>
      </c>
      <c r="C2265" s="260" t="s">
        <v>1913</v>
      </c>
      <c r="D2265" s="249">
        <v>326.94502649683301</v>
      </c>
      <c r="E2265" s="250">
        <v>15</v>
      </c>
      <c r="F2265" s="251">
        <f>(SUM(D2265:D2279)+E2265*D2279)/1000000</f>
        <v>9.494710801313035E-3</v>
      </c>
      <c r="G2265" s="229"/>
      <c r="H2265" s="229"/>
    </row>
    <row r="2266" spans="1:8" ht="15.6" x14ac:dyDescent="0.3">
      <c r="A2266" s="259" t="s">
        <v>134</v>
      </c>
      <c r="B2266" s="260">
        <v>2037</v>
      </c>
      <c r="C2266" s="260" t="s">
        <v>1914</v>
      </c>
      <c r="D2266" s="249">
        <v>324.75427248920283</v>
      </c>
      <c r="E2266" s="250">
        <v>16</v>
      </c>
      <c r="F2266" s="251">
        <f>(SUM(D2266:D2279)+E2266*D2279)/1000000</f>
        <v>9.4822514239404684E-3</v>
      </c>
      <c r="G2266" s="229"/>
      <c r="H2266" s="229"/>
    </row>
    <row r="2267" spans="1:8" ht="15.6" x14ac:dyDescent="0.3">
      <c r="A2267" s="259" t="s">
        <v>134</v>
      </c>
      <c r="B2267" s="260">
        <v>2038</v>
      </c>
      <c r="C2267" s="260" t="s">
        <v>1915</v>
      </c>
      <c r="D2267" s="249">
        <v>322.89439888005779</v>
      </c>
      <c r="E2267" s="250">
        <v>17</v>
      </c>
      <c r="F2267" s="251">
        <f>(SUM(D2267:D2279)+E2267*D2279)/1000000</f>
        <v>9.4719828005755333E-3</v>
      </c>
      <c r="G2267" s="229"/>
      <c r="H2267" s="229"/>
    </row>
    <row r="2268" spans="1:8" ht="15.6" x14ac:dyDescent="0.3">
      <c r="A2268" s="259" t="s">
        <v>134</v>
      </c>
      <c r="B2268" s="260">
        <v>2039</v>
      </c>
      <c r="C2268" s="260" t="s">
        <v>1916</v>
      </c>
      <c r="D2268" s="249">
        <v>321.30453179198224</v>
      </c>
      <c r="E2268" s="250">
        <v>18</v>
      </c>
      <c r="F2268" s="251">
        <f>(SUM(D2268:D2279)+E2268*D2279)/1000000</f>
        <v>9.4635740508197414E-3</v>
      </c>
      <c r="G2268" s="229"/>
      <c r="H2268" s="229"/>
    </row>
    <row r="2269" spans="1:8" ht="15.6" x14ac:dyDescent="0.3">
      <c r="A2269" s="259" t="s">
        <v>134</v>
      </c>
      <c r="B2269" s="260">
        <v>2040</v>
      </c>
      <c r="C2269" s="260" t="s">
        <v>1917</v>
      </c>
      <c r="D2269" s="249">
        <v>319.9755238339016</v>
      </c>
      <c r="E2269" s="250">
        <v>19</v>
      </c>
      <c r="F2269" s="251">
        <f>(SUM(D2269:D2279)+E2269*D2279)/1000000</f>
        <v>9.456755168152026E-3</v>
      </c>
      <c r="G2269" s="229"/>
      <c r="H2269" s="229"/>
    </row>
    <row r="2270" spans="1:8" ht="15.6" x14ac:dyDescent="0.3">
      <c r="A2270" s="259" t="s">
        <v>134</v>
      </c>
      <c r="B2270" s="260">
        <v>2041</v>
      </c>
      <c r="C2270" s="260" t="s">
        <v>1918</v>
      </c>
      <c r="D2270" s="249">
        <v>318.8779116466236</v>
      </c>
      <c r="E2270" s="250">
        <v>20</v>
      </c>
      <c r="F2270" s="251">
        <f>(SUM(D2270:D2279)+E2270*D2279)/1000000</f>
        <v>9.4512652934423888E-3</v>
      </c>
      <c r="G2270" s="229"/>
      <c r="H2270" s="229"/>
    </row>
    <row r="2271" spans="1:8" ht="15.6" x14ac:dyDescent="0.3">
      <c r="A2271" s="259" t="s">
        <v>134</v>
      </c>
      <c r="B2271" s="260">
        <v>2042</v>
      </c>
      <c r="C2271" s="260" t="s">
        <v>1919</v>
      </c>
      <c r="D2271" s="249">
        <v>317.96146254960337</v>
      </c>
      <c r="E2271" s="250">
        <v>21</v>
      </c>
      <c r="F2271" s="251">
        <f>(SUM(D2271:D2279)+E2271*D2279)/1000000</f>
        <v>9.4468730309200336E-3</v>
      </c>
      <c r="G2271" s="229"/>
      <c r="H2271" s="229"/>
    </row>
    <row r="2272" spans="1:8" ht="15.6" x14ac:dyDescent="0.3">
      <c r="A2272" s="259" t="s">
        <v>134</v>
      </c>
      <c r="B2272" s="260">
        <v>2043</v>
      </c>
      <c r="C2272" s="260" t="s">
        <v>1920</v>
      </c>
      <c r="D2272" s="249">
        <v>317.19374891158117</v>
      </c>
      <c r="E2272" s="250">
        <v>22</v>
      </c>
      <c r="F2272" s="251">
        <f>(SUM(D2272:D2279)+E2272*D2279)/1000000</f>
        <v>9.4433972174946968E-3</v>
      </c>
      <c r="G2272" s="229"/>
      <c r="H2272" s="229"/>
    </row>
    <row r="2273" spans="1:8" ht="15.6" x14ac:dyDescent="0.3">
      <c r="A2273" s="259" t="s">
        <v>134</v>
      </c>
      <c r="B2273" s="260">
        <v>2044</v>
      </c>
      <c r="C2273" s="260" t="s">
        <v>1921</v>
      </c>
      <c r="D2273" s="249">
        <v>316.56239627386191</v>
      </c>
      <c r="E2273" s="250">
        <v>23</v>
      </c>
      <c r="F2273" s="251">
        <f>(SUM(D2273:D2279)+E2273*D2279)/1000000</f>
        <v>9.4406891177073807E-3</v>
      </c>
      <c r="G2273" s="229"/>
      <c r="H2273" s="229"/>
    </row>
    <row r="2274" spans="1:8" ht="15.6" x14ac:dyDescent="0.3">
      <c r="A2274" s="259" t="s">
        <v>134</v>
      </c>
      <c r="B2274" s="260">
        <v>2045</v>
      </c>
      <c r="C2274" s="260" t="s">
        <v>1922</v>
      </c>
      <c r="D2274" s="249">
        <v>316.03697787243055</v>
      </c>
      <c r="E2274" s="250">
        <v>24</v>
      </c>
      <c r="F2274" s="251">
        <f>(SUM(D2274:D2279)+E2274*D2279)/1000000</f>
        <v>9.4386123705577866E-3</v>
      </c>
      <c r="G2274" s="229"/>
      <c r="H2274" s="229"/>
    </row>
    <row r="2275" spans="1:8" ht="15.6" x14ac:dyDescent="0.3">
      <c r="A2275" s="259" t="s">
        <v>134</v>
      </c>
      <c r="B2275" s="260">
        <v>2046</v>
      </c>
      <c r="C2275" s="260" t="s">
        <v>1923</v>
      </c>
      <c r="D2275" s="249">
        <v>315.59145699641346</v>
      </c>
      <c r="E2275" s="250">
        <v>25</v>
      </c>
      <c r="F2275" s="251">
        <f>(SUM(D2275:D2279)+E2275*D2279)/1000000</f>
        <v>9.4370610418096218E-3</v>
      </c>
      <c r="G2275" s="229"/>
      <c r="H2275" s="229"/>
    </row>
    <row r="2276" spans="1:8" ht="15.6" x14ac:dyDescent="0.3">
      <c r="A2276" s="259" t="s">
        <v>134</v>
      </c>
      <c r="B2276" s="260">
        <v>2047</v>
      </c>
      <c r="C2276" s="260" t="s">
        <v>1924</v>
      </c>
      <c r="D2276" s="249">
        <v>315.23931021538709</v>
      </c>
      <c r="E2276" s="250">
        <v>26</v>
      </c>
      <c r="F2276" s="251">
        <f>(SUM(D2276:D2279)+E2276*D2279)/1000000</f>
        <v>9.4359552339374746E-3</v>
      </c>
      <c r="G2276" s="229"/>
      <c r="H2276" s="229"/>
    </row>
    <row r="2277" spans="1:8" ht="15.6" x14ac:dyDescent="0.3">
      <c r="A2277" s="259" t="s">
        <v>134</v>
      </c>
      <c r="B2277" s="260">
        <v>2048</v>
      </c>
      <c r="C2277" s="260" t="s">
        <v>1925</v>
      </c>
      <c r="D2277" s="249">
        <v>314.92119527841527</v>
      </c>
      <c r="E2277" s="250">
        <v>27</v>
      </c>
      <c r="F2277" s="251">
        <f>(SUM(D2277:D2279)+E2277*D2279)/1000000</f>
        <v>9.4352015728463544E-3</v>
      </c>
      <c r="G2277" s="229"/>
      <c r="H2277" s="229"/>
    </row>
    <row r="2278" spans="1:8" ht="15.6" x14ac:dyDescent="0.3">
      <c r="A2278" s="259" t="s">
        <v>134</v>
      </c>
      <c r="B2278" s="260">
        <v>2049</v>
      </c>
      <c r="C2278" s="260" t="s">
        <v>1926</v>
      </c>
      <c r="D2278" s="249">
        <v>314.68220208847742</v>
      </c>
      <c r="E2278" s="250">
        <v>28</v>
      </c>
      <c r="F2278" s="251">
        <f>(SUM(D2278:D2279)+E2278*D2279)/1000000</f>
        <v>9.4347660266922064E-3</v>
      </c>
      <c r="G2278" s="229"/>
      <c r="H2278" s="229"/>
    </row>
    <row r="2279" spans="1:8" ht="15.6" x14ac:dyDescent="0.3">
      <c r="A2279" s="259" t="s">
        <v>134</v>
      </c>
      <c r="B2279" s="260">
        <v>2050</v>
      </c>
      <c r="C2279" s="260" t="s">
        <v>1927</v>
      </c>
      <c r="D2279" s="249">
        <v>314.4856491242665</v>
      </c>
      <c r="E2279" s="250">
        <v>29</v>
      </c>
      <c r="F2279" s="251">
        <f>(SUM(D2279:D2279)+E2279*D2279)/1000000</f>
        <v>9.4345694737279964E-3</v>
      </c>
      <c r="G2279" s="229"/>
      <c r="H2279" s="229"/>
    </row>
    <row r="2280" spans="1:8" ht="15.6" x14ac:dyDescent="0.3">
      <c r="A2280" s="259" t="s">
        <v>135</v>
      </c>
      <c r="B2280" s="260">
        <v>2017</v>
      </c>
      <c r="C2280" s="260" t="s">
        <v>1928</v>
      </c>
      <c r="D2280" s="249">
        <v>503.67097370015915</v>
      </c>
      <c r="E2280" s="252">
        <v>0</v>
      </c>
      <c r="F2280" s="251">
        <f>(SUM(D2280:D2309))/1000000</f>
        <v>1.1358012270965435E-2</v>
      </c>
      <c r="G2280" s="229"/>
      <c r="H2280" s="229"/>
    </row>
    <row r="2281" spans="1:8" ht="15.6" x14ac:dyDescent="0.3">
      <c r="A2281" s="259" t="s">
        <v>135</v>
      </c>
      <c r="B2281" s="260">
        <v>2018</v>
      </c>
      <c r="C2281" s="260" t="s">
        <v>1929</v>
      </c>
      <c r="D2281" s="249">
        <v>489.67342738581107</v>
      </c>
      <c r="E2281" s="250">
        <v>0</v>
      </c>
      <c r="F2281" s="251">
        <f>(SUM(D2281:D2310))/1000000</f>
        <v>1.1183412137337709E-2</v>
      </c>
      <c r="G2281" s="229"/>
      <c r="H2281" s="229"/>
    </row>
    <row r="2282" spans="1:8" ht="15.6" x14ac:dyDescent="0.3">
      <c r="A2282" s="259" t="s">
        <v>135</v>
      </c>
      <c r="B2282" s="260">
        <v>2019</v>
      </c>
      <c r="C2282" s="260" t="s">
        <v>1930</v>
      </c>
      <c r="D2282" s="249">
        <v>475.26135207868037</v>
      </c>
      <c r="E2282" s="250">
        <v>0</v>
      </c>
      <c r="F2282" s="251">
        <f>(SUM(D2282:D2311))/1000000</f>
        <v>1.102247770995163E-2</v>
      </c>
      <c r="G2282" s="229"/>
      <c r="H2282" s="229"/>
    </row>
    <row r="2283" spans="1:8" ht="15.6" x14ac:dyDescent="0.3">
      <c r="A2283" s="259" t="s">
        <v>135</v>
      </c>
      <c r="B2283" s="260">
        <v>2020</v>
      </c>
      <c r="C2283" s="260" t="s">
        <v>1931</v>
      </c>
      <c r="D2283" s="249">
        <v>460.68928656167691</v>
      </c>
      <c r="E2283" s="250">
        <v>0</v>
      </c>
      <c r="F2283" s="251">
        <f>(SUM(D2283:D2312))/1000000</f>
        <v>1.0875700279682082E-2</v>
      </c>
      <c r="G2283" s="229"/>
      <c r="H2283" s="229"/>
    </row>
    <row r="2284" spans="1:8" ht="15.6" x14ac:dyDescent="0.3">
      <c r="A2284" s="259" t="s">
        <v>135</v>
      </c>
      <c r="B2284" s="260">
        <v>2021</v>
      </c>
      <c r="C2284" s="260" t="s">
        <v>1932</v>
      </c>
      <c r="D2284" s="249">
        <v>447.09066677180402</v>
      </c>
      <c r="E2284" s="250">
        <v>0</v>
      </c>
      <c r="F2284" s="251">
        <f>(SUM(D2284:D2313))/1000000</f>
        <v>1.0743286047487581E-2</v>
      </c>
      <c r="G2284" s="229"/>
      <c r="H2284" s="229"/>
    </row>
    <row r="2285" spans="1:8" ht="15.6" x14ac:dyDescent="0.3">
      <c r="A2285" s="259" t="s">
        <v>135</v>
      </c>
      <c r="B2285" s="260">
        <v>2022</v>
      </c>
      <c r="C2285" s="260" t="s">
        <v>1933</v>
      </c>
      <c r="D2285" s="249">
        <v>434.51497754711011</v>
      </c>
      <c r="E2285" s="250">
        <v>1</v>
      </c>
      <c r="F2285" s="251">
        <f>(SUM(D2285:D2313)+E2285*D2313)/1000000</f>
        <v>1.0624470435082953E-2</v>
      </c>
      <c r="G2285" s="229"/>
      <c r="H2285" s="229"/>
    </row>
    <row r="2286" spans="1:8" ht="15.6" x14ac:dyDescent="0.3">
      <c r="A2286" s="259" t="s">
        <v>135</v>
      </c>
      <c r="B2286" s="260">
        <v>2023</v>
      </c>
      <c r="C2286" s="260" t="s">
        <v>1934</v>
      </c>
      <c r="D2286" s="249">
        <v>422.88194990104739</v>
      </c>
      <c r="E2286" s="250">
        <v>2</v>
      </c>
      <c r="F2286" s="251">
        <f>(SUM(D2286:D2313)+E2286*D2313)/1000000</f>
        <v>1.0518230511903018E-2</v>
      </c>
      <c r="G2286" s="229"/>
      <c r="H2286" s="229"/>
    </row>
    <row r="2287" spans="1:8" ht="15.6" x14ac:dyDescent="0.3">
      <c r="A2287" s="259" t="s">
        <v>135</v>
      </c>
      <c r="B2287" s="260">
        <v>2024</v>
      </c>
      <c r="C2287" s="260" t="s">
        <v>1935</v>
      </c>
      <c r="D2287" s="249">
        <v>412.186806157999</v>
      </c>
      <c r="E2287" s="250">
        <v>3</v>
      </c>
      <c r="F2287" s="251">
        <f>(SUM(D2287:D2313)+E2287*D2313)/1000000</f>
        <v>1.0423623616369147E-2</v>
      </c>
      <c r="G2287" s="229"/>
      <c r="H2287" s="229"/>
    </row>
    <row r="2288" spans="1:8" ht="15.6" x14ac:dyDescent="0.3">
      <c r="A2288" s="259" t="s">
        <v>135</v>
      </c>
      <c r="B2288" s="260">
        <v>2025</v>
      </c>
      <c r="C2288" s="260" t="s">
        <v>1936</v>
      </c>
      <c r="D2288" s="249">
        <v>402.39612831665914</v>
      </c>
      <c r="E2288" s="250">
        <v>4</v>
      </c>
      <c r="F2288" s="251">
        <f>(SUM(D2288:D2313)+E2288*D2313)/1000000</f>
        <v>1.0339711864578324E-2</v>
      </c>
      <c r="G2288" s="229"/>
      <c r="H2288" s="229"/>
    </row>
    <row r="2289" spans="1:8" ht="15.6" x14ac:dyDescent="0.3">
      <c r="A2289" s="259" t="s">
        <v>135</v>
      </c>
      <c r="B2289" s="260">
        <v>2026</v>
      </c>
      <c r="C2289" s="260" t="s">
        <v>1937</v>
      </c>
      <c r="D2289" s="249">
        <v>392.97138788498938</v>
      </c>
      <c r="E2289" s="250">
        <v>5</v>
      </c>
      <c r="F2289" s="251">
        <f>(SUM(D2289:D2313)+E2289*D2313)/1000000</f>
        <v>1.0265590790628842E-2</v>
      </c>
      <c r="G2289" s="229"/>
      <c r="H2289" s="229"/>
    </row>
    <row r="2290" spans="1:8" ht="15.6" x14ac:dyDescent="0.3">
      <c r="A2290" s="259" t="s">
        <v>135</v>
      </c>
      <c r="B2290" s="260">
        <v>2027</v>
      </c>
      <c r="C2290" s="260" t="s">
        <v>1938</v>
      </c>
      <c r="D2290" s="249">
        <v>384.33555749710945</v>
      </c>
      <c r="E2290" s="250">
        <v>6</v>
      </c>
      <c r="F2290" s="251">
        <f>(SUM(D2290:D2313)+E2290*D2313)/1000000</f>
        <v>1.0200894457111028E-2</v>
      </c>
      <c r="G2290" s="229"/>
      <c r="H2290" s="229"/>
    </row>
    <row r="2291" spans="1:8" ht="15.6" x14ac:dyDescent="0.3">
      <c r="A2291" s="259" t="s">
        <v>135</v>
      </c>
      <c r="B2291" s="260">
        <v>2028</v>
      </c>
      <c r="C2291" s="260" t="s">
        <v>1939</v>
      </c>
      <c r="D2291" s="249">
        <v>376.65989092582231</v>
      </c>
      <c r="E2291" s="250">
        <v>7</v>
      </c>
      <c r="F2291" s="251">
        <f>(SUM(D2291:D2313)+E2291*D2313)/1000000</f>
        <v>1.0144833953981094E-2</v>
      </c>
      <c r="G2291" s="229"/>
      <c r="H2291" s="229"/>
    </row>
    <row r="2292" spans="1:8" ht="15.6" x14ac:dyDescent="0.3">
      <c r="A2292" s="259" t="s">
        <v>135</v>
      </c>
      <c r="B2292" s="260">
        <v>2029</v>
      </c>
      <c r="C2292" s="260" t="s">
        <v>1940</v>
      </c>
      <c r="D2292" s="249">
        <v>369.80939135931692</v>
      </c>
      <c r="E2292" s="250">
        <v>8</v>
      </c>
      <c r="F2292" s="251">
        <f>(SUM(D2292:D2313)+E2292*D2313)/1000000</f>
        <v>1.0096449117422449E-2</v>
      </c>
      <c r="G2292" s="229"/>
      <c r="H2292" s="229"/>
    </row>
    <row r="2293" spans="1:8" ht="15.6" x14ac:dyDescent="0.3">
      <c r="A2293" s="259" t="s">
        <v>135</v>
      </c>
      <c r="B2293" s="260">
        <v>2030</v>
      </c>
      <c r="C2293" s="260" t="s">
        <v>1941</v>
      </c>
      <c r="D2293" s="249">
        <v>363.80741367145583</v>
      </c>
      <c r="E2293" s="250">
        <v>9</v>
      </c>
      <c r="F2293" s="251">
        <f>(SUM(D2293:D2313)+E2293*D2313)/1000000</f>
        <v>1.0054914780430311E-2</v>
      </c>
      <c r="G2293" s="229"/>
      <c r="H2293" s="229"/>
    </row>
    <row r="2294" spans="1:8" ht="15.6" x14ac:dyDescent="0.3">
      <c r="A2294" s="259" t="s">
        <v>135</v>
      </c>
      <c r="B2294" s="260">
        <v>2031</v>
      </c>
      <c r="C2294" s="260" t="s">
        <v>1942</v>
      </c>
      <c r="D2294" s="249">
        <v>358.49719722316996</v>
      </c>
      <c r="E2294" s="250">
        <v>10</v>
      </c>
      <c r="F2294" s="251">
        <f>(SUM(D2294:D2313)+E2294*D2313)/1000000</f>
        <v>1.0019382421126028E-2</v>
      </c>
      <c r="G2294" s="229"/>
      <c r="H2294" s="229"/>
    </row>
    <row r="2295" spans="1:8" ht="15.6" x14ac:dyDescent="0.3">
      <c r="A2295" s="259" t="s">
        <v>135</v>
      </c>
      <c r="B2295" s="260">
        <v>2032</v>
      </c>
      <c r="C2295" s="260" t="s">
        <v>1943</v>
      </c>
      <c r="D2295" s="249">
        <v>353.87122302339583</v>
      </c>
      <c r="E2295" s="250">
        <v>11</v>
      </c>
      <c r="F2295" s="251">
        <f>(SUM(D2295:D2313)+E2295*D2313)/1000000</f>
        <v>9.9891602782700342E-3</v>
      </c>
      <c r="G2295" s="229"/>
      <c r="H2295" s="229"/>
    </row>
    <row r="2296" spans="1:8" ht="15.6" x14ac:dyDescent="0.3">
      <c r="A2296" s="259" t="s">
        <v>135</v>
      </c>
      <c r="B2296" s="260">
        <v>2033</v>
      </c>
      <c r="C2296" s="260" t="s">
        <v>1944</v>
      </c>
      <c r="D2296" s="249">
        <v>349.82795445128994</v>
      </c>
      <c r="E2296" s="250">
        <v>12</v>
      </c>
      <c r="F2296" s="251">
        <f>(SUM(D2296:D2313)+E2296*D2313)/1000000</f>
        <v>9.9635641096138174E-3</v>
      </c>
      <c r="G2296" s="229"/>
      <c r="H2296" s="229"/>
    </row>
    <row r="2297" spans="1:8" ht="15.6" x14ac:dyDescent="0.3">
      <c r="A2297" s="259" t="s">
        <v>135</v>
      </c>
      <c r="B2297" s="260">
        <v>2034</v>
      </c>
      <c r="C2297" s="260" t="s">
        <v>1945</v>
      </c>
      <c r="D2297" s="249">
        <v>346.31532958337993</v>
      </c>
      <c r="E2297" s="250">
        <v>13</v>
      </c>
      <c r="F2297" s="251">
        <f>(SUM(D2297:D2313)+E2297*D2313)/1000000</f>
        <v>9.9420112095297015E-3</v>
      </c>
      <c r="G2297" s="229"/>
      <c r="H2297" s="229"/>
    </row>
    <row r="2298" spans="1:8" ht="15.6" x14ac:dyDescent="0.3">
      <c r="A2298" s="259" t="s">
        <v>135</v>
      </c>
      <c r="B2298" s="260">
        <v>2035</v>
      </c>
      <c r="C2298" s="260" t="s">
        <v>1946</v>
      </c>
      <c r="D2298" s="249">
        <v>343.32213410806031</v>
      </c>
      <c r="E2298" s="250">
        <v>14</v>
      </c>
      <c r="F2298" s="251">
        <f>(SUM(D2298:D2313)+E2298*D2313)/1000000</f>
        <v>9.9239709343134971E-3</v>
      </c>
      <c r="G2298" s="229"/>
      <c r="H2298" s="229"/>
    </row>
    <row r="2299" spans="1:8" ht="15.6" x14ac:dyDescent="0.3">
      <c r="A2299" s="259" t="s">
        <v>135</v>
      </c>
      <c r="B2299" s="260">
        <v>2036</v>
      </c>
      <c r="C2299" s="260" t="s">
        <v>1947</v>
      </c>
      <c r="D2299" s="249">
        <v>340.73254476421539</v>
      </c>
      <c r="E2299" s="250">
        <v>15</v>
      </c>
      <c r="F2299" s="251">
        <f>(SUM(D2299:D2313)+E2299*D2313)/1000000</f>
        <v>9.9089238545726141E-3</v>
      </c>
      <c r="G2299" s="229"/>
      <c r="H2299" s="229"/>
    </row>
    <row r="2300" spans="1:8" ht="15.6" x14ac:dyDescent="0.3">
      <c r="A2300" s="259" t="s">
        <v>135</v>
      </c>
      <c r="B2300" s="260">
        <v>2037</v>
      </c>
      <c r="C2300" s="260" t="s">
        <v>1948</v>
      </c>
      <c r="D2300" s="249">
        <v>338.53712208196731</v>
      </c>
      <c r="E2300" s="250">
        <v>16</v>
      </c>
      <c r="F2300" s="251">
        <f>(SUM(D2300:D2313)+E2300*D2313)/1000000</f>
        <v>9.8964663641755747E-3</v>
      </c>
      <c r="G2300" s="229"/>
      <c r="H2300" s="229"/>
    </row>
    <row r="2301" spans="1:8" ht="15.6" x14ac:dyDescent="0.3">
      <c r="A2301" s="259" t="s">
        <v>135</v>
      </c>
      <c r="B2301" s="260">
        <v>2038</v>
      </c>
      <c r="C2301" s="260" t="s">
        <v>1949</v>
      </c>
      <c r="D2301" s="249">
        <v>336.68397438422119</v>
      </c>
      <c r="E2301" s="250">
        <v>17</v>
      </c>
      <c r="F2301" s="251">
        <f>(SUM(D2301:D2313)+E2301*D2313)/1000000</f>
        <v>9.8862042964607839E-3</v>
      </c>
      <c r="G2301" s="229"/>
      <c r="H2301" s="229"/>
    </row>
    <row r="2302" spans="1:8" ht="15.6" x14ac:dyDescent="0.3">
      <c r="A2302" s="259" t="s">
        <v>135</v>
      </c>
      <c r="B2302" s="260">
        <v>2039</v>
      </c>
      <c r="C2302" s="260" t="s">
        <v>1950</v>
      </c>
      <c r="D2302" s="249">
        <v>335.106951763052</v>
      </c>
      <c r="E2302" s="250">
        <v>18</v>
      </c>
      <c r="F2302" s="251">
        <f>(SUM(D2302:D2313)+E2302*D2313)/1000000</f>
        <v>9.8777953764437373E-3</v>
      </c>
      <c r="G2302" s="229"/>
      <c r="H2302" s="229"/>
    </row>
    <row r="2303" spans="1:8" ht="15.6" x14ac:dyDescent="0.3">
      <c r="A2303" s="259" t="s">
        <v>135</v>
      </c>
      <c r="B2303" s="260">
        <v>2040</v>
      </c>
      <c r="C2303" s="260" t="s">
        <v>1951</v>
      </c>
      <c r="D2303" s="249">
        <v>333.79661858229707</v>
      </c>
      <c r="E2303" s="250">
        <v>19</v>
      </c>
      <c r="F2303" s="251">
        <f>(SUM(D2303:D2313)+E2303*D2313)/1000000</f>
        <v>9.8709634790478638E-3</v>
      </c>
      <c r="G2303" s="229"/>
      <c r="H2303" s="229"/>
    </row>
    <row r="2304" spans="1:8" ht="15.6" x14ac:dyDescent="0.3">
      <c r="A2304" s="259" t="s">
        <v>135</v>
      </c>
      <c r="B2304" s="260">
        <v>2041</v>
      </c>
      <c r="C2304" s="260" t="s">
        <v>1952</v>
      </c>
      <c r="D2304" s="249">
        <v>332.72160602443671</v>
      </c>
      <c r="E2304" s="250">
        <v>20</v>
      </c>
      <c r="F2304" s="251">
        <f>(SUM(D2304:D2313)+E2304*D2313)/1000000</f>
        <v>9.8654419148327416E-3</v>
      </c>
      <c r="G2304" s="229"/>
      <c r="H2304" s="229"/>
    </row>
    <row r="2305" spans="1:8" ht="15.6" x14ac:dyDescent="0.3">
      <c r="A2305" s="259" t="s">
        <v>135</v>
      </c>
      <c r="B2305" s="260">
        <v>2042</v>
      </c>
      <c r="C2305" s="260" t="s">
        <v>1953</v>
      </c>
      <c r="D2305" s="249">
        <v>331.82236860669013</v>
      </c>
      <c r="E2305" s="250">
        <v>21</v>
      </c>
      <c r="F2305" s="251">
        <f>(SUM(D2305:D2313)+E2305*D2313)/1000000</f>
        <v>9.8609953631754801E-3</v>
      </c>
      <c r="G2305" s="229"/>
      <c r="H2305" s="229"/>
    </row>
    <row r="2306" spans="1:8" ht="15.6" x14ac:dyDescent="0.3">
      <c r="A2306" s="259" t="s">
        <v>135</v>
      </c>
      <c r="B2306" s="260">
        <v>2043</v>
      </c>
      <c r="C2306" s="260" t="s">
        <v>1954</v>
      </c>
      <c r="D2306" s="249">
        <v>331.0576981578692</v>
      </c>
      <c r="E2306" s="250">
        <v>22</v>
      </c>
      <c r="F2306" s="251">
        <f>(SUM(D2306:D2313)+E2306*D2313)/1000000</f>
        <v>9.8574480489359659E-3</v>
      </c>
      <c r="G2306" s="229"/>
      <c r="H2306" s="229"/>
    </row>
    <row r="2307" spans="1:8" ht="15.6" x14ac:dyDescent="0.3">
      <c r="A2307" s="259" t="s">
        <v>135</v>
      </c>
      <c r="B2307" s="260">
        <v>2044</v>
      </c>
      <c r="C2307" s="260" t="s">
        <v>1955</v>
      </c>
      <c r="D2307" s="249">
        <v>330.43380966173544</v>
      </c>
      <c r="E2307" s="250">
        <v>23</v>
      </c>
      <c r="F2307" s="251">
        <f>(SUM(D2307:D2313)+E2307*D2313)/1000000</f>
        <v>9.8546654051452735E-3</v>
      </c>
      <c r="G2307" s="229"/>
      <c r="H2307" s="229"/>
    </row>
    <row r="2308" spans="1:8" ht="15.6" x14ac:dyDescent="0.3">
      <c r="A2308" s="259" t="s">
        <v>135</v>
      </c>
      <c r="B2308" s="260">
        <v>2045</v>
      </c>
      <c r="C2308" s="260" t="s">
        <v>1956</v>
      </c>
      <c r="D2308" s="249">
        <v>329.89677154663082</v>
      </c>
      <c r="E2308" s="250">
        <v>24</v>
      </c>
      <c r="F2308" s="251">
        <f>(SUM(D2308:D2313)+E2308*D2313)/1000000</f>
        <v>9.8525066498507136E-3</v>
      </c>
      <c r="G2308" s="229"/>
      <c r="H2308" s="229"/>
    </row>
    <row r="2309" spans="1:8" ht="15.6" x14ac:dyDescent="0.3">
      <c r="A2309" s="259" t="s">
        <v>135</v>
      </c>
      <c r="B2309" s="260">
        <v>2046</v>
      </c>
      <c r="C2309" s="260" t="s">
        <v>1957</v>
      </c>
      <c r="D2309" s="249">
        <v>329.43975724338355</v>
      </c>
      <c r="E2309" s="250">
        <v>25</v>
      </c>
      <c r="F2309" s="251">
        <f>(SUM(D2309:D2313)+E2309*D2313)/1000000</f>
        <v>9.8508849326712604E-3</v>
      </c>
      <c r="G2309" s="229"/>
      <c r="H2309" s="229"/>
    </row>
    <row r="2310" spans="1:8" ht="15.6" x14ac:dyDescent="0.3">
      <c r="A2310" s="259" t="s">
        <v>135</v>
      </c>
      <c r="B2310" s="260">
        <v>2047</v>
      </c>
      <c r="C2310" s="260" t="s">
        <v>1958</v>
      </c>
      <c r="D2310" s="249">
        <v>329.07084007243162</v>
      </c>
      <c r="E2310" s="250">
        <v>26</v>
      </c>
      <c r="F2310" s="251">
        <f>(SUM(D2310:D2313)+E2310*D2313)/1000000</f>
        <v>9.8497202297950521E-3</v>
      </c>
      <c r="G2310" s="229"/>
      <c r="H2310" s="229"/>
    </row>
    <row r="2311" spans="1:8" ht="15.6" x14ac:dyDescent="0.3">
      <c r="A2311" s="259" t="s">
        <v>135</v>
      </c>
      <c r="B2311" s="260">
        <v>2048</v>
      </c>
      <c r="C2311" s="260" t="s">
        <v>1959</v>
      </c>
      <c r="D2311" s="249">
        <v>328.73899999973264</v>
      </c>
      <c r="E2311" s="250">
        <v>27</v>
      </c>
      <c r="F2311" s="251">
        <f>(SUM(D2311:D2313)+E2311*D2313)/1000000</f>
        <v>9.8489244440897964E-3</v>
      </c>
      <c r="G2311" s="229"/>
      <c r="H2311" s="229"/>
    </row>
    <row r="2312" spans="1:8" ht="15.6" x14ac:dyDescent="0.3">
      <c r="A2312" s="259" t="s">
        <v>135</v>
      </c>
      <c r="B2312" s="260">
        <v>2049</v>
      </c>
      <c r="C2312" s="260" t="s">
        <v>1960</v>
      </c>
      <c r="D2312" s="249">
        <v>328.48392180913322</v>
      </c>
      <c r="E2312" s="250">
        <v>28</v>
      </c>
      <c r="F2312" s="251">
        <f>(SUM(D2312:D2313)+E2312*D2313)/1000000</f>
        <v>9.8484604984572389E-3</v>
      </c>
      <c r="G2312" s="229"/>
      <c r="H2312" s="229"/>
    </row>
    <row r="2313" spans="1:8" ht="15.6" x14ac:dyDescent="0.3">
      <c r="A2313" s="259" t="s">
        <v>135</v>
      </c>
      <c r="B2313" s="260">
        <v>2050</v>
      </c>
      <c r="C2313" s="260" t="s">
        <v>1961</v>
      </c>
      <c r="D2313" s="249">
        <v>328.2750543671761</v>
      </c>
      <c r="E2313" s="250">
        <v>29</v>
      </c>
      <c r="F2313" s="251">
        <f>(SUM(D2313:D2313)+E2313*D2313)/1000000</f>
        <v>9.8482516310152823E-3</v>
      </c>
      <c r="G2313" s="229"/>
      <c r="H2313" s="229"/>
    </row>
    <row r="2314" spans="1:8" ht="15.6" x14ac:dyDescent="0.3">
      <c r="A2314" s="259" t="s">
        <v>136</v>
      </c>
      <c r="B2314" s="260">
        <v>2017</v>
      </c>
      <c r="C2314" s="260" t="s">
        <v>1962</v>
      </c>
      <c r="D2314" s="249">
        <v>565.75263622182047</v>
      </c>
      <c r="E2314" s="252">
        <v>0</v>
      </c>
      <c r="F2314" s="251">
        <f>(SUM(D2314:D2343))/1000000</f>
        <v>1.2920275584678634E-2</v>
      </c>
      <c r="G2314" s="229"/>
      <c r="H2314" s="229"/>
    </row>
    <row r="2315" spans="1:8" ht="15.6" x14ac:dyDescent="0.3">
      <c r="A2315" s="259" t="s">
        <v>136</v>
      </c>
      <c r="B2315" s="260">
        <v>2018</v>
      </c>
      <c r="C2315" s="260" t="s">
        <v>1963</v>
      </c>
      <c r="D2315" s="249">
        <v>551.25797580938536</v>
      </c>
      <c r="E2315" s="250">
        <v>0</v>
      </c>
      <c r="F2315" s="251">
        <f>(SUM(D2315:D2344))/1000000</f>
        <v>1.2727671737675736E-2</v>
      </c>
      <c r="G2315" s="229"/>
      <c r="H2315" s="229"/>
    </row>
    <row r="2316" spans="1:8" ht="15.6" x14ac:dyDescent="0.3">
      <c r="A2316" s="259" t="s">
        <v>136</v>
      </c>
      <c r="B2316" s="260">
        <v>2019</v>
      </c>
      <c r="C2316" s="260" t="s">
        <v>1964</v>
      </c>
      <c r="D2316" s="249">
        <v>536.20486433466669</v>
      </c>
      <c r="E2316" s="250">
        <v>0</v>
      </c>
      <c r="F2316" s="251">
        <f>(SUM(D2316:D2345))/1000000</f>
        <v>1.2549009575500923E-2</v>
      </c>
      <c r="G2316" s="229"/>
      <c r="H2316" s="229"/>
    </row>
    <row r="2317" spans="1:8" ht="15.6" x14ac:dyDescent="0.3">
      <c r="A2317" s="259" t="s">
        <v>136</v>
      </c>
      <c r="B2317" s="260">
        <v>2020</v>
      </c>
      <c r="C2317" s="260" t="s">
        <v>1965</v>
      </c>
      <c r="D2317" s="249">
        <v>520.90892119748935</v>
      </c>
      <c r="E2317" s="250">
        <v>0</v>
      </c>
      <c r="F2317" s="251">
        <f>(SUM(D2317:D2346))/1000000</f>
        <v>1.2384953960966089E-2</v>
      </c>
      <c r="G2317" s="229"/>
      <c r="H2317" s="229"/>
    </row>
    <row r="2318" spans="1:8" ht="15.6" x14ac:dyDescent="0.3">
      <c r="A2318" s="259" t="s">
        <v>136</v>
      </c>
      <c r="B2318" s="260">
        <v>2021</v>
      </c>
      <c r="C2318" s="260" t="s">
        <v>1966</v>
      </c>
      <c r="D2318" s="249">
        <v>506.50325961013021</v>
      </c>
      <c r="E2318" s="250">
        <v>0</v>
      </c>
      <c r="F2318" s="251">
        <f>(SUM(D2318:D2347))/1000000</f>
        <v>1.2235813755582319E-2</v>
      </c>
      <c r="G2318" s="229"/>
      <c r="H2318" s="229"/>
    </row>
    <row r="2319" spans="1:8" ht="15.6" x14ac:dyDescent="0.3">
      <c r="A2319" s="259" t="s">
        <v>136</v>
      </c>
      <c r="B2319" s="260">
        <v>2022</v>
      </c>
      <c r="C2319" s="260" t="s">
        <v>1967</v>
      </c>
      <c r="D2319" s="249">
        <v>493.20566364090553</v>
      </c>
      <c r="E2319" s="250">
        <v>1</v>
      </c>
      <c r="F2319" s="251">
        <f>(SUM(D2319:D2347)+E2319*D2347)/1000000</f>
        <v>1.2101079211785911E-2</v>
      </c>
      <c r="G2319" s="229"/>
      <c r="H2319" s="229"/>
    </row>
    <row r="2320" spans="1:8" ht="15.6" x14ac:dyDescent="0.3">
      <c r="A2320" s="259" t="s">
        <v>136</v>
      </c>
      <c r="B2320" s="260">
        <v>2023</v>
      </c>
      <c r="C2320" s="260" t="s">
        <v>1968</v>
      </c>
      <c r="D2320" s="249">
        <v>480.75771737454761</v>
      </c>
      <c r="E2320" s="250">
        <v>2</v>
      </c>
      <c r="F2320" s="251">
        <f>(SUM(D2320:D2347)+E2320*D2347)/1000000</f>
        <v>1.1979642263958725E-2</v>
      </c>
      <c r="G2320" s="229"/>
      <c r="H2320" s="229"/>
    </row>
    <row r="2321" spans="1:8" ht="15.6" x14ac:dyDescent="0.3">
      <c r="A2321" s="259" t="s">
        <v>136</v>
      </c>
      <c r="B2321" s="260">
        <v>2024</v>
      </c>
      <c r="C2321" s="260" t="s">
        <v>1969</v>
      </c>
      <c r="D2321" s="249">
        <v>469.24779618903278</v>
      </c>
      <c r="E2321" s="250">
        <v>3</v>
      </c>
      <c r="F2321" s="251">
        <f>(SUM(D2321:D2347)+E2321*D2347)/1000000</f>
        <v>1.1870653262397899E-2</v>
      </c>
      <c r="G2321" s="229"/>
      <c r="H2321" s="229"/>
    </row>
    <row r="2322" spans="1:8" ht="15.6" x14ac:dyDescent="0.3">
      <c r="A2322" s="259" t="s">
        <v>136</v>
      </c>
      <c r="B2322" s="260">
        <v>2025</v>
      </c>
      <c r="C2322" s="260" t="s">
        <v>1970</v>
      </c>
      <c r="D2322" s="249">
        <v>458.64548496388306</v>
      </c>
      <c r="E2322" s="250">
        <v>4</v>
      </c>
      <c r="F2322" s="251">
        <f>(SUM(D2322:D2347)+E2322*D2347)/1000000</f>
        <v>1.1773174182022587E-2</v>
      </c>
      <c r="G2322" s="229"/>
      <c r="H2322" s="229"/>
    </row>
    <row r="2323" spans="1:8" ht="15.6" x14ac:dyDescent="0.3">
      <c r="A2323" s="259" t="s">
        <v>136</v>
      </c>
      <c r="B2323" s="260">
        <v>2026</v>
      </c>
      <c r="C2323" s="260" t="s">
        <v>1971</v>
      </c>
      <c r="D2323" s="249">
        <v>448.42998888376167</v>
      </c>
      <c r="E2323" s="250">
        <v>5</v>
      </c>
      <c r="F2323" s="251">
        <f>(SUM(D2323:D2347)+E2323*D2347)/1000000</f>
        <v>1.1686297412872425E-2</v>
      </c>
      <c r="G2323" s="229"/>
      <c r="H2323" s="229"/>
    </row>
    <row r="2324" spans="1:8" ht="15.6" x14ac:dyDescent="0.3">
      <c r="A2324" s="259" t="s">
        <v>136</v>
      </c>
      <c r="B2324" s="260">
        <v>2027</v>
      </c>
      <c r="C2324" s="260" t="s">
        <v>1972</v>
      </c>
      <c r="D2324" s="249">
        <v>439.03920617836906</v>
      </c>
      <c r="E2324" s="250">
        <v>6</v>
      </c>
      <c r="F2324" s="251">
        <f>(SUM(D2324:D2347)+E2324*D2347)/1000000</f>
        <v>1.1609636139802388E-2</v>
      </c>
      <c r="G2324" s="229"/>
      <c r="H2324" s="229"/>
    </row>
    <row r="2325" spans="1:8" ht="15.6" x14ac:dyDescent="0.3">
      <c r="A2325" s="259" t="s">
        <v>136</v>
      </c>
      <c r="B2325" s="260">
        <v>2028</v>
      </c>
      <c r="C2325" s="260" t="s">
        <v>1973</v>
      </c>
      <c r="D2325" s="249">
        <v>430.59172497148091</v>
      </c>
      <c r="E2325" s="250">
        <v>7</v>
      </c>
      <c r="F2325" s="251">
        <f>(SUM(D2325:D2347)+E2325*D2347)/1000000</f>
        <v>1.1542365649437739E-2</v>
      </c>
      <c r="G2325" s="229"/>
      <c r="H2325" s="229"/>
    </row>
    <row r="2326" spans="1:8" ht="15.6" x14ac:dyDescent="0.3">
      <c r="A2326" s="259" t="s">
        <v>136</v>
      </c>
      <c r="B2326" s="260">
        <v>2029</v>
      </c>
      <c r="C2326" s="260" t="s">
        <v>1974</v>
      </c>
      <c r="D2326" s="249">
        <v>422.98799341625909</v>
      </c>
      <c r="E2326" s="250">
        <v>8</v>
      </c>
      <c r="F2326" s="251">
        <f>(SUM(D2326:D2347)+E2326*D2347)/1000000</f>
        <v>1.1483542640279983E-2</v>
      </c>
      <c r="G2326" s="229"/>
      <c r="H2326" s="229"/>
    </row>
    <row r="2327" spans="1:8" ht="15.6" x14ac:dyDescent="0.3">
      <c r="A2327" s="259" t="s">
        <v>136</v>
      </c>
      <c r="B2327" s="260">
        <v>2030</v>
      </c>
      <c r="C2327" s="260" t="s">
        <v>1975</v>
      </c>
      <c r="D2327" s="249">
        <v>416.24869001829944</v>
      </c>
      <c r="E2327" s="250">
        <v>9</v>
      </c>
      <c r="F2327" s="251">
        <f>(SUM(D2327:D2347)+E2327*D2347)/1000000</f>
        <v>1.1432323362677441E-2</v>
      </c>
      <c r="G2327" s="229"/>
      <c r="H2327" s="229"/>
    </row>
    <row r="2328" spans="1:8" ht="15.6" x14ac:dyDescent="0.3">
      <c r="A2328" s="259" t="s">
        <v>136</v>
      </c>
      <c r="B2328" s="260">
        <v>2031</v>
      </c>
      <c r="C2328" s="260" t="s">
        <v>1976</v>
      </c>
      <c r="D2328" s="249">
        <v>410.17902855257194</v>
      </c>
      <c r="E2328" s="250">
        <v>10</v>
      </c>
      <c r="F2328" s="251">
        <f>(SUM(D2328:D2347)+E2328*D2347)/1000000</f>
        <v>1.1387843388472865E-2</v>
      </c>
      <c r="G2328" s="229"/>
      <c r="H2328" s="229"/>
    </row>
    <row r="2329" spans="1:8" ht="15.6" x14ac:dyDescent="0.3">
      <c r="A2329" s="259" t="s">
        <v>136</v>
      </c>
      <c r="B2329" s="260">
        <v>2032</v>
      </c>
      <c r="C2329" s="260" t="s">
        <v>1977</v>
      </c>
      <c r="D2329" s="249">
        <v>404.8305219791975</v>
      </c>
      <c r="E2329" s="250">
        <v>11</v>
      </c>
      <c r="F2329" s="251">
        <f>(SUM(D2329:D2347)+E2329*D2347)/1000000</f>
        <v>1.1349433075734015E-2</v>
      </c>
      <c r="G2329" s="229"/>
      <c r="H2329" s="229"/>
    </row>
    <row r="2330" spans="1:8" ht="15.6" x14ac:dyDescent="0.3">
      <c r="A2330" s="259" t="s">
        <v>136</v>
      </c>
      <c r="B2330" s="260">
        <v>2033</v>
      </c>
      <c r="C2330" s="260" t="s">
        <v>1978</v>
      </c>
      <c r="D2330" s="249">
        <v>400.07735299544106</v>
      </c>
      <c r="E2330" s="250">
        <v>12</v>
      </c>
      <c r="F2330" s="251">
        <f>(SUM(D2330:D2347)+E2330*D2347)/1000000</f>
        <v>1.131637126956854E-2</v>
      </c>
      <c r="G2330" s="229"/>
      <c r="H2330" s="229"/>
    </row>
    <row r="2331" spans="1:8" ht="15.6" x14ac:dyDescent="0.3">
      <c r="A2331" s="259" t="s">
        <v>136</v>
      </c>
      <c r="B2331" s="260">
        <v>2034</v>
      </c>
      <c r="C2331" s="260" t="s">
        <v>1979</v>
      </c>
      <c r="D2331" s="249">
        <v>395.88873275856878</v>
      </c>
      <c r="E2331" s="250">
        <v>13</v>
      </c>
      <c r="F2331" s="251">
        <f>(SUM(D2331:D2347)+E2331*D2347)/1000000</f>
        <v>1.128806263238682E-2</v>
      </c>
      <c r="G2331" s="229"/>
      <c r="H2331" s="229"/>
    </row>
    <row r="2332" spans="1:8" ht="15.6" x14ac:dyDescent="0.3">
      <c r="A2332" s="259" t="s">
        <v>136</v>
      </c>
      <c r="B2332" s="260">
        <v>2035</v>
      </c>
      <c r="C2332" s="260" t="s">
        <v>1980</v>
      </c>
      <c r="D2332" s="249">
        <v>392.27914244726719</v>
      </c>
      <c r="E2332" s="250">
        <v>14</v>
      </c>
      <c r="F2332" s="251">
        <f>(SUM(D2332:D2347)+E2332*D2347)/1000000</f>
        <v>1.1263942615441974E-2</v>
      </c>
      <c r="G2332" s="229"/>
      <c r="H2332" s="229"/>
    </row>
    <row r="2333" spans="1:8" ht="15.6" x14ac:dyDescent="0.3">
      <c r="A2333" s="259" t="s">
        <v>136</v>
      </c>
      <c r="B2333" s="260">
        <v>2036</v>
      </c>
      <c r="C2333" s="260" t="s">
        <v>1981</v>
      </c>
      <c r="D2333" s="249">
        <v>389.07416732052536</v>
      </c>
      <c r="E2333" s="250">
        <v>15</v>
      </c>
      <c r="F2333" s="251">
        <f>(SUM(D2333:D2347)+E2333*D2347)/1000000</f>
        <v>1.1243432188808427E-2</v>
      </c>
      <c r="G2333" s="229"/>
      <c r="H2333" s="229"/>
    </row>
    <row r="2334" spans="1:8" ht="15.6" x14ac:dyDescent="0.3">
      <c r="A2334" s="259" t="s">
        <v>136</v>
      </c>
      <c r="B2334" s="260">
        <v>2037</v>
      </c>
      <c r="C2334" s="260" t="s">
        <v>1982</v>
      </c>
      <c r="D2334" s="249">
        <v>386.32249576881139</v>
      </c>
      <c r="E2334" s="250">
        <v>16</v>
      </c>
      <c r="F2334" s="251">
        <f>(SUM(D2334:D2347)+E2334*D2347)/1000000</f>
        <v>1.1226126737301624E-2</v>
      </c>
      <c r="G2334" s="229"/>
      <c r="H2334" s="229"/>
    </row>
    <row r="2335" spans="1:8" ht="15.6" x14ac:dyDescent="0.3">
      <c r="A2335" s="259" t="s">
        <v>136</v>
      </c>
      <c r="B2335" s="260">
        <v>2038</v>
      </c>
      <c r="C2335" s="260" t="s">
        <v>1983</v>
      </c>
      <c r="D2335" s="249">
        <v>383.96158678235292</v>
      </c>
      <c r="E2335" s="250">
        <v>17</v>
      </c>
      <c r="F2335" s="251">
        <f>(SUM(D2335:D2347)+E2335*D2347)/1000000</f>
        <v>1.1211572957346535E-2</v>
      </c>
      <c r="G2335" s="229"/>
      <c r="H2335" s="229"/>
    </row>
    <row r="2336" spans="1:8" ht="15.6" x14ac:dyDescent="0.3">
      <c r="A2336" s="259" t="s">
        <v>136</v>
      </c>
      <c r="B2336" s="260">
        <v>2039</v>
      </c>
      <c r="C2336" s="260" t="s">
        <v>1984</v>
      </c>
      <c r="D2336" s="249">
        <v>381.89891161554385</v>
      </c>
      <c r="E2336" s="250">
        <v>18</v>
      </c>
      <c r="F2336" s="251">
        <f>(SUM(D2336:D2347)+E2336*D2347)/1000000</f>
        <v>1.1199380086377903E-2</v>
      </c>
      <c r="G2336" s="229"/>
      <c r="H2336" s="229"/>
    </row>
    <row r="2337" spans="1:8" ht="15.6" x14ac:dyDescent="0.3">
      <c r="A2337" s="259" t="s">
        <v>136</v>
      </c>
      <c r="B2337" s="260">
        <v>2040</v>
      </c>
      <c r="C2337" s="260" t="s">
        <v>1985</v>
      </c>
      <c r="D2337" s="249">
        <v>380.11524188953467</v>
      </c>
      <c r="E2337" s="250">
        <v>19</v>
      </c>
      <c r="F2337" s="251">
        <f>(SUM(D2337:D2347)+E2337*D2347)/1000000</f>
        <v>1.118924989057608E-2</v>
      </c>
      <c r="G2337" s="229"/>
      <c r="H2337" s="229"/>
    </row>
    <row r="2338" spans="1:8" ht="15.6" x14ac:dyDescent="0.3">
      <c r="A2338" s="259" t="s">
        <v>136</v>
      </c>
      <c r="B2338" s="260">
        <v>2041</v>
      </c>
      <c r="C2338" s="260" t="s">
        <v>1986</v>
      </c>
      <c r="D2338" s="249">
        <v>378.64596897936775</v>
      </c>
      <c r="E2338" s="250">
        <v>20</v>
      </c>
      <c r="F2338" s="251">
        <f>(SUM(D2338:D2347)+E2338*D2347)/1000000</f>
        <v>1.1180903364500267E-2</v>
      </c>
      <c r="G2338" s="229"/>
      <c r="H2338" s="229"/>
    </row>
    <row r="2339" spans="1:8" ht="15.6" x14ac:dyDescent="0.3">
      <c r="A2339" s="259" t="s">
        <v>136</v>
      </c>
      <c r="B2339" s="260">
        <v>2042</v>
      </c>
      <c r="C2339" s="260" t="s">
        <v>1987</v>
      </c>
      <c r="D2339" s="249">
        <v>377.36900113764864</v>
      </c>
      <c r="E2339" s="250">
        <v>21</v>
      </c>
      <c r="F2339" s="251">
        <f>(SUM(D2339:D2347)+E2339*D2347)/1000000</f>
        <v>1.117402611133462E-2</v>
      </c>
      <c r="G2339" s="229"/>
      <c r="H2339" s="229"/>
    </row>
    <row r="2340" spans="1:8" ht="15.6" x14ac:dyDescent="0.3">
      <c r="A2340" s="259" t="s">
        <v>136</v>
      </c>
      <c r="B2340" s="260">
        <v>2043</v>
      </c>
      <c r="C2340" s="260" t="s">
        <v>1988</v>
      </c>
      <c r="D2340" s="249">
        <v>376.26266995926773</v>
      </c>
      <c r="E2340" s="250">
        <v>22</v>
      </c>
      <c r="F2340" s="251">
        <f>(SUM(D2340:D2347)+E2340*D2347)/1000000</f>
        <v>1.1168425826010695E-2</v>
      </c>
      <c r="G2340" s="229"/>
      <c r="H2340" s="229"/>
    </row>
    <row r="2341" spans="1:8" ht="15.6" x14ac:dyDescent="0.3">
      <c r="A2341" s="259" t="s">
        <v>136</v>
      </c>
      <c r="B2341" s="260">
        <v>2044</v>
      </c>
      <c r="C2341" s="260" t="s">
        <v>1989</v>
      </c>
      <c r="D2341" s="249">
        <v>375.32825406665586</v>
      </c>
      <c r="E2341" s="250">
        <v>23</v>
      </c>
      <c r="F2341" s="251">
        <f>(SUM(D2341:D2347)+E2341*D2347)/1000000</f>
        <v>1.1163931871865146E-2</v>
      </c>
      <c r="G2341" s="229"/>
      <c r="H2341" s="229"/>
    </row>
    <row r="2342" spans="1:8" ht="15.6" x14ac:dyDescent="0.3">
      <c r="A2342" s="259" t="s">
        <v>136</v>
      </c>
      <c r="B2342" s="260">
        <v>2045</v>
      </c>
      <c r="C2342" s="260" t="s">
        <v>1990</v>
      </c>
      <c r="D2342" s="249">
        <v>374.49465978560443</v>
      </c>
      <c r="E2342" s="250">
        <v>24</v>
      </c>
      <c r="F2342" s="251">
        <f>(SUM(D2342:D2347)+E2342*D2347)/1000000</f>
        <v>1.1160372333612213E-2</v>
      </c>
      <c r="G2342" s="229"/>
      <c r="H2342" s="229"/>
    </row>
    <row r="2343" spans="1:8" ht="15.6" x14ac:dyDescent="0.3">
      <c r="A2343" s="259" t="s">
        <v>136</v>
      </c>
      <c r="B2343" s="260">
        <v>2046</v>
      </c>
      <c r="C2343" s="260" t="s">
        <v>1991</v>
      </c>
      <c r="D2343" s="249">
        <v>373.76592583024473</v>
      </c>
      <c r="E2343" s="250">
        <v>25</v>
      </c>
      <c r="F2343" s="251">
        <f>(SUM(D2343:D2347)+E2343*D2347)/1000000</f>
        <v>1.1157646389640331E-2</v>
      </c>
      <c r="G2343" s="229"/>
      <c r="H2343" s="229"/>
    </row>
    <row r="2344" spans="1:8" ht="15.6" x14ac:dyDescent="0.3">
      <c r="A2344" s="259" t="s">
        <v>136</v>
      </c>
      <c r="B2344" s="260">
        <v>2047</v>
      </c>
      <c r="C2344" s="260" t="s">
        <v>1992</v>
      </c>
      <c r="D2344" s="249">
        <v>373.14878921892245</v>
      </c>
      <c r="E2344" s="250">
        <v>26</v>
      </c>
      <c r="F2344" s="251">
        <f>(SUM(D2344:D2347)+E2344*D2347)/1000000</f>
        <v>1.1155649179623807E-2</v>
      </c>
      <c r="G2344" s="229"/>
      <c r="H2344" s="229"/>
    </row>
    <row r="2345" spans="1:8" ht="15.6" x14ac:dyDescent="0.3">
      <c r="A2345" s="259" t="s">
        <v>136</v>
      </c>
      <c r="B2345" s="260">
        <v>2048</v>
      </c>
      <c r="C2345" s="260" t="s">
        <v>1993</v>
      </c>
      <c r="D2345" s="249">
        <v>372.59581363457153</v>
      </c>
      <c r="E2345" s="250">
        <v>27</v>
      </c>
      <c r="F2345" s="251">
        <f>(SUM(D2345:D2347)+E2345*D2347)/1000000</f>
        <v>1.1154269106218606E-2</v>
      </c>
      <c r="G2345" s="229"/>
      <c r="H2345" s="229"/>
    </row>
    <row r="2346" spans="1:8" ht="15.6" x14ac:dyDescent="0.3">
      <c r="A2346" s="259" t="s">
        <v>136</v>
      </c>
      <c r="B2346" s="260">
        <v>2049</v>
      </c>
      <c r="C2346" s="260" t="s">
        <v>1994</v>
      </c>
      <c r="D2346" s="249">
        <v>372.14924979983147</v>
      </c>
      <c r="E2346" s="250">
        <v>28</v>
      </c>
      <c r="F2346" s="251">
        <f>(SUM(D2346:D2347)+E2346*D2347)/1000000</f>
        <v>1.1153442008397756E-2</v>
      </c>
      <c r="G2346" s="229"/>
      <c r="H2346" s="229"/>
    </row>
    <row r="2347" spans="1:8" ht="15.6" x14ac:dyDescent="0.3">
      <c r="A2347" s="259" t="s">
        <v>136</v>
      </c>
      <c r="B2347" s="260">
        <v>2050</v>
      </c>
      <c r="C2347" s="260" t="s">
        <v>1995</v>
      </c>
      <c r="D2347" s="249">
        <v>371.76871581372154</v>
      </c>
      <c r="E2347" s="250">
        <v>29</v>
      </c>
      <c r="F2347" s="251">
        <f>(SUM(D2347:D2347)+E2347*D2347)/1000000</f>
        <v>1.1153061474411646E-2</v>
      </c>
      <c r="G2347" s="229"/>
      <c r="H2347" s="229"/>
    </row>
    <row r="2348" spans="1:8" ht="15.6" x14ac:dyDescent="0.3">
      <c r="A2348" s="259" t="s">
        <v>137</v>
      </c>
      <c r="B2348" s="260">
        <v>2017</v>
      </c>
      <c r="C2348" s="260" t="s">
        <v>1996</v>
      </c>
      <c r="D2348" s="249">
        <v>500.58334946663507</v>
      </c>
      <c r="E2348" s="252">
        <v>0</v>
      </c>
      <c r="F2348" s="251">
        <f>(SUM(D2348:D2377))/1000000</f>
        <v>1.1217033377106835E-2</v>
      </c>
      <c r="G2348" s="229"/>
      <c r="H2348" s="229"/>
    </row>
    <row r="2349" spans="1:8" ht="15.6" x14ac:dyDescent="0.3">
      <c r="A2349" s="259" t="s">
        <v>137</v>
      </c>
      <c r="B2349" s="260">
        <v>2018</v>
      </c>
      <c r="C2349" s="260" t="s">
        <v>1997</v>
      </c>
      <c r="D2349" s="249">
        <v>486.2130887275365</v>
      </c>
      <c r="E2349" s="250">
        <v>0</v>
      </c>
      <c r="F2349" s="251">
        <f>(SUM(D2349:D2378))/1000000</f>
        <v>1.1037463439291909E-2</v>
      </c>
      <c r="G2349" s="229"/>
      <c r="H2349" s="229"/>
    </row>
    <row r="2350" spans="1:8" ht="15.6" x14ac:dyDescent="0.3">
      <c r="A2350" s="259" t="s">
        <v>137</v>
      </c>
      <c r="B2350" s="260">
        <v>2019</v>
      </c>
      <c r="C2350" s="260" t="s">
        <v>1998</v>
      </c>
      <c r="D2350" s="249">
        <v>472.3536646444885</v>
      </c>
      <c r="E2350" s="250">
        <v>0</v>
      </c>
      <c r="F2350" s="251">
        <f>(SUM(D2350:D2379))/1000000</f>
        <v>1.0871891021695069E-2</v>
      </c>
      <c r="G2350" s="229"/>
      <c r="H2350" s="229"/>
    </row>
    <row r="2351" spans="1:8" ht="15.6" x14ac:dyDescent="0.3">
      <c r="A2351" s="259" t="s">
        <v>137</v>
      </c>
      <c r="B2351" s="260">
        <v>2020</v>
      </c>
      <c r="C2351" s="260" t="s">
        <v>1999</v>
      </c>
      <c r="D2351" s="249">
        <v>458.25184172722106</v>
      </c>
      <c r="E2351" s="250">
        <v>0</v>
      </c>
      <c r="F2351" s="251">
        <f>(SUM(D2351:D2380))/1000000</f>
        <v>1.0719890301689345E-2</v>
      </c>
      <c r="G2351" s="229"/>
      <c r="H2351" s="229"/>
    </row>
    <row r="2352" spans="1:8" ht="15.6" x14ac:dyDescent="0.3">
      <c r="A2352" s="259" t="s">
        <v>137</v>
      </c>
      <c r="B2352" s="260">
        <v>2021</v>
      </c>
      <c r="C2352" s="260" t="s">
        <v>2000</v>
      </c>
      <c r="D2352" s="249">
        <v>445.32593950755017</v>
      </c>
      <c r="E2352" s="250">
        <v>0</v>
      </c>
      <c r="F2352" s="251">
        <f>(SUM(D2352:D2381))/1000000</f>
        <v>1.0581759831994914E-2</v>
      </c>
      <c r="G2352" s="229"/>
      <c r="H2352" s="229"/>
    </row>
    <row r="2353" spans="1:8" ht="15.6" x14ac:dyDescent="0.3">
      <c r="A2353" s="259" t="s">
        <v>137</v>
      </c>
      <c r="B2353" s="260">
        <v>2022</v>
      </c>
      <c r="C2353" s="260" t="s">
        <v>2001</v>
      </c>
      <c r="D2353" s="249">
        <v>433.01868531670249</v>
      </c>
      <c r="E2353" s="250">
        <v>1</v>
      </c>
      <c r="F2353" s="251">
        <f>(SUM(D2353:D2381)+E2353*D2381)/1000000</f>
        <v>1.0456555264520152E-2</v>
      </c>
      <c r="G2353" s="229"/>
      <c r="H2353" s="229"/>
    </row>
    <row r="2354" spans="1:8" ht="15.6" x14ac:dyDescent="0.3">
      <c r="A2354" s="259" t="s">
        <v>137</v>
      </c>
      <c r="B2354" s="260">
        <v>2023</v>
      </c>
      <c r="C2354" s="260" t="s">
        <v>2002</v>
      </c>
      <c r="D2354" s="249">
        <v>421.53764093517435</v>
      </c>
      <c r="E2354" s="250">
        <v>2</v>
      </c>
      <c r="F2354" s="251">
        <f>(SUM(D2354:D2381)+E2354*D2381)/1000000</f>
        <v>1.0343657951236237E-2</v>
      </c>
      <c r="G2354" s="229"/>
      <c r="H2354" s="229"/>
    </row>
    <row r="2355" spans="1:8" ht="15.6" x14ac:dyDescent="0.3">
      <c r="A2355" s="259" t="s">
        <v>137</v>
      </c>
      <c r="B2355" s="260">
        <v>2024</v>
      </c>
      <c r="C2355" s="260" t="s">
        <v>2003</v>
      </c>
      <c r="D2355" s="249">
        <v>410.45131451739024</v>
      </c>
      <c r="E2355" s="250">
        <v>3</v>
      </c>
      <c r="F2355" s="251">
        <f>(SUM(D2355:D2381)+E2355*D2381)/1000000</f>
        <v>1.024224168233385E-2</v>
      </c>
      <c r="G2355" s="229"/>
      <c r="H2355" s="229"/>
    </row>
    <row r="2356" spans="1:8" ht="15.6" x14ac:dyDescent="0.3">
      <c r="A2356" s="259" t="s">
        <v>137</v>
      </c>
      <c r="B2356" s="260">
        <v>2025</v>
      </c>
      <c r="C2356" s="260" t="s">
        <v>2004</v>
      </c>
      <c r="D2356" s="249">
        <v>400.69554882794665</v>
      </c>
      <c r="E2356" s="250">
        <v>4</v>
      </c>
      <c r="F2356" s="251">
        <f>(SUM(D2356:D2381)+E2356*D2381)/1000000</f>
        <v>1.0151911739849247E-2</v>
      </c>
      <c r="G2356" s="229"/>
      <c r="H2356" s="229"/>
    </row>
    <row r="2357" spans="1:8" ht="15.6" x14ac:dyDescent="0.3">
      <c r="A2357" s="259" t="s">
        <v>137</v>
      </c>
      <c r="B2357" s="260">
        <v>2026</v>
      </c>
      <c r="C2357" s="260" t="s">
        <v>2005</v>
      </c>
      <c r="D2357" s="249">
        <v>390.4768856727004</v>
      </c>
      <c r="E2357" s="250">
        <v>5</v>
      </c>
      <c r="F2357" s="251">
        <f>(SUM(D2357:D2381)+E2357*D2381)/1000000</f>
        <v>1.0071337563054089E-2</v>
      </c>
      <c r="G2357" s="229"/>
      <c r="H2357" s="229"/>
    </row>
    <row r="2358" spans="1:8" ht="15.6" x14ac:dyDescent="0.3">
      <c r="A2358" s="259" t="s">
        <v>137</v>
      </c>
      <c r="B2358" s="260">
        <v>2027</v>
      </c>
      <c r="C2358" s="260" t="s">
        <v>2006</v>
      </c>
      <c r="D2358" s="249">
        <v>381.63537497067614</v>
      </c>
      <c r="E2358" s="250">
        <v>6</v>
      </c>
      <c r="F2358" s="251">
        <f>(SUM(D2358:D2381)+E2358*D2381)/1000000</f>
        <v>1.0000982049414174E-2</v>
      </c>
      <c r="G2358" s="229"/>
      <c r="H2358" s="229"/>
    </row>
    <row r="2359" spans="1:8" ht="15.6" x14ac:dyDescent="0.3">
      <c r="A2359" s="259" t="s">
        <v>137</v>
      </c>
      <c r="B2359" s="260">
        <v>2028</v>
      </c>
      <c r="C2359" s="260" t="s">
        <v>2007</v>
      </c>
      <c r="D2359" s="249">
        <v>373.67718620857522</v>
      </c>
      <c r="E2359" s="250">
        <v>7</v>
      </c>
      <c r="F2359" s="251">
        <f>(SUM(D2359:D2381)+E2359*D2381)/1000000</f>
        <v>9.939468046476288E-3</v>
      </c>
      <c r="G2359" s="229"/>
      <c r="H2359" s="229"/>
    </row>
    <row r="2360" spans="1:8" ht="15.6" x14ac:dyDescent="0.3">
      <c r="A2360" s="259" t="s">
        <v>137</v>
      </c>
      <c r="B2360" s="260">
        <v>2029</v>
      </c>
      <c r="C2360" s="260" t="s">
        <v>2008</v>
      </c>
      <c r="D2360" s="249">
        <v>366.47331600222992</v>
      </c>
      <c r="E2360" s="250">
        <v>8</v>
      </c>
      <c r="F2360" s="251">
        <f>(SUM(D2360:D2381)+E2360*D2381)/1000000</f>
        <v>9.8859122323005019E-3</v>
      </c>
      <c r="G2360" s="229"/>
      <c r="H2360" s="229"/>
    </row>
    <row r="2361" spans="1:8" ht="15.6" x14ac:dyDescent="0.3">
      <c r="A2361" s="259" t="s">
        <v>137</v>
      </c>
      <c r="B2361" s="260">
        <v>2030</v>
      </c>
      <c r="C2361" s="260" t="s">
        <v>2009</v>
      </c>
      <c r="D2361" s="249">
        <v>360.07577056471854</v>
      </c>
      <c r="E2361" s="250">
        <v>9</v>
      </c>
      <c r="F2361" s="251">
        <f>(SUM(D2361:D2381)+E2361*D2381)/1000000</f>
        <v>9.8395602883310611E-3</v>
      </c>
      <c r="G2361" s="229"/>
      <c r="H2361" s="229"/>
    </row>
    <row r="2362" spans="1:8" ht="15.6" x14ac:dyDescent="0.3">
      <c r="A2362" s="259" t="s">
        <v>137</v>
      </c>
      <c r="B2362" s="260">
        <v>2031</v>
      </c>
      <c r="C2362" s="260" t="s">
        <v>2010</v>
      </c>
      <c r="D2362" s="249">
        <v>354.35528341147159</v>
      </c>
      <c r="E2362" s="250">
        <v>10</v>
      </c>
      <c r="F2362" s="251">
        <f>(SUM(D2362:D2381)+E2362*D2381)/1000000</f>
        <v>9.7996058897991279E-3</v>
      </c>
      <c r="G2362" s="229"/>
      <c r="H2362" s="229"/>
    </row>
    <row r="2363" spans="1:8" ht="15.6" x14ac:dyDescent="0.3">
      <c r="A2363" s="259" t="s">
        <v>137</v>
      </c>
      <c r="B2363" s="260">
        <v>2032</v>
      </c>
      <c r="C2363" s="260" t="s">
        <v>2011</v>
      </c>
      <c r="D2363" s="249">
        <v>349.29361243492195</v>
      </c>
      <c r="E2363" s="250">
        <v>11</v>
      </c>
      <c r="F2363" s="251">
        <f>(SUM(D2363:D2381)+E2363*D2381)/1000000</f>
        <v>9.7653719784204455E-3</v>
      </c>
      <c r="G2363" s="229"/>
      <c r="H2363" s="229"/>
    </row>
    <row r="2364" spans="1:8" ht="15.6" x14ac:dyDescent="0.3">
      <c r="A2364" s="259" t="s">
        <v>137</v>
      </c>
      <c r="B2364" s="260">
        <v>2033</v>
      </c>
      <c r="C2364" s="260" t="s">
        <v>2012</v>
      </c>
      <c r="D2364" s="249">
        <v>344.8113690897531</v>
      </c>
      <c r="E2364" s="250">
        <v>12</v>
      </c>
      <c r="F2364" s="251">
        <f>(SUM(D2364:D2381)+E2364*D2381)/1000000</f>
        <v>9.7361997380183123E-3</v>
      </c>
      <c r="G2364" s="229"/>
      <c r="H2364" s="229"/>
    </row>
    <row r="2365" spans="1:8" ht="15.6" x14ac:dyDescent="0.3">
      <c r="A2365" s="259" t="s">
        <v>137</v>
      </c>
      <c r="B2365" s="260">
        <v>2034</v>
      </c>
      <c r="C2365" s="260" t="s">
        <v>2013</v>
      </c>
      <c r="D2365" s="249">
        <v>340.87688666928688</v>
      </c>
      <c r="E2365" s="250">
        <v>13</v>
      </c>
      <c r="F2365" s="251">
        <f>(SUM(D2365:D2381)+E2365*D2381)/1000000</f>
        <v>9.7115097409613479E-3</v>
      </c>
      <c r="G2365" s="229"/>
      <c r="H2365" s="229"/>
    </row>
    <row r="2366" spans="1:8" ht="15.6" x14ac:dyDescent="0.3">
      <c r="A2366" s="259" t="s">
        <v>137</v>
      </c>
      <c r="B2366" s="260">
        <v>2035</v>
      </c>
      <c r="C2366" s="260" t="s">
        <v>2014</v>
      </c>
      <c r="D2366" s="249">
        <v>337.49030397171771</v>
      </c>
      <c r="E2366" s="250">
        <v>14</v>
      </c>
      <c r="F2366" s="251">
        <f>(SUM(D2366:D2381)+E2366*D2381)/1000000</f>
        <v>9.6907542263248506E-3</v>
      </c>
      <c r="G2366" s="229"/>
      <c r="H2366" s="229"/>
    </row>
    <row r="2367" spans="1:8" ht="15.6" x14ac:dyDescent="0.3">
      <c r="A2367" s="259" t="s">
        <v>137</v>
      </c>
      <c r="B2367" s="260">
        <v>2036</v>
      </c>
      <c r="C2367" s="260" t="s">
        <v>2015</v>
      </c>
      <c r="D2367" s="249">
        <v>334.52652940966959</v>
      </c>
      <c r="E2367" s="250">
        <v>15</v>
      </c>
      <c r="F2367" s="251">
        <f>(SUM(D2367:D2381)+E2367*D2381)/1000000</f>
        <v>9.6733852943859198E-3</v>
      </c>
      <c r="G2367" s="229"/>
      <c r="H2367" s="229"/>
    </row>
    <row r="2368" spans="1:8" ht="15.6" x14ac:dyDescent="0.3">
      <c r="A2368" s="259" t="s">
        <v>137</v>
      </c>
      <c r="B2368" s="260">
        <v>2037</v>
      </c>
      <c r="C2368" s="260" t="s">
        <v>2016</v>
      </c>
      <c r="D2368" s="249">
        <v>331.98519473570832</v>
      </c>
      <c r="E2368" s="250">
        <v>16</v>
      </c>
      <c r="F2368" s="251">
        <f>(SUM(D2368:D2381)+E2368*D2381)/1000000</f>
        <v>9.6589801370090388E-3</v>
      </c>
      <c r="G2368" s="229"/>
      <c r="H2368" s="229"/>
    </row>
    <row r="2369" spans="1:8" ht="15.6" x14ac:dyDescent="0.3">
      <c r="A2369" s="259" t="s">
        <v>137</v>
      </c>
      <c r="B2369" s="260">
        <v>2038</v>
      </c>
      <c r="C2369" s="260" t="s">
        <v>2017</v>
      </c>
      <c r="D2369" s="249">
        <v>329.83021761221858</v>
      </c>
      <c r="E2369" s="250">
        <v>17</v>
      </c>
      <c r="F2369" s="251">
        <f>(SUM(D2369:D2381)+E2369*D2381)/1000000</f>
        <v>9.64711631430612E-3</v>
      </c>
      <c r="G2369" s="229"/>
      <c r="H2369" s="229"/>
    </row>
    <row r="2370" spans="1:8" ht="15.6" x14ac:dyDescent="0.3">
      <c r="A2370" s="259" t="s">
        <v>137</v>
      </c>
      <c r="B2370" s="260">
        <v>2039</v>
      </c>
      <c r="C2370" s="260" t="s">
        <v>2018</v>
      </c>
      <c r="D2370" s="249">
        <v>327.99285714140052</v>
      </c>
      <c r="E2370" s="250">
        <v>18</v>
      </c>
      <c r="F2370" s="251">
        <f>(SUM(D2370:D2381)+E2370*D2381)/1000000</f>
        <v>9.6374074687266883E-3</v>
      </c>
      <c r="G2370" s="229"/>
      <c r="H2370" s="229"/>
    </row>
    <row r="2371" spans="1:8" ht="15.6" x14ac:dyDescent="0.3">
      <c r="A2371" s="259" t="s">
        <v>137</v>
      </c>
      <c r="B2371" s="260">
        <v>2040</v>
      </c>
      <c r="C2371" s="260" t="s">
        <v>2019</v>
      </c>
      <c r="D2371" s="249">
        <v>326.46071844524528</v>
      </c>
      <c r="E2371" s="250">
        <v>19</v>
      </c>
      <c r="F2371" s="251">
        <f>(SUM(D2371:D2381)+E2371*D2381)/1000000</f>
        <v>9.6295359836180757E-3</v>
      </c>
      <c r="G2371" s="229"/>
      <c r="H2371" s="229"/>
    </row>
    <row r="2372" spans="1:8" ht="15.6" x14ac:dyDescent="0.3">
      <c r="A2372" s="259" t="s">
        <v>137</v>
      </c>
      <c r="B2372" s="260">
        <v>2041</v>
      </c>
      <c r="C2372" s="260" t="s">
        <v>2020</v>
      </c>
      <c r="D2372" s="249">
        <v>325.20439764327142</v>
      </c>
      <c r="E2372" s="250">
        <v>20</v>
      </c>
      <c r="F2372" s="251">
        <f>(SUM(D2372:D2381)+E2372*D2381)/1000000</f>
        <v>9.6231966372056187E-3</v>
      </c>
      <c r="G2372" s="229"/>
      <c r="H2372" s="229"/>
    </row>
    <row r="2373" spans="1:8" ht="15.6" x14ac:dyDescent="0.3">
      <c r="A2373" s="259" t="s">
        <v>137</v>
      </c>
      <c r="B2373" s="260">
        <v>2042</v>
      </c>
      <c r="C2373" s="260" t="s">
        <v>2021</v>
      </c>
      <c r="D2373" s="249">
        <v>324.16649855936402</v>
      </c>
      <c r="E2373" s="250">
        <v>21</v>
      </c>
      <c r="F2373" s="251">
        <f>(SUM(D2373:D2381)+E2373*D2381)/1000000</f>
        <v>9.618113611595135E-3</v>
      </c>
      <c r="G2373" s="229"/>
      <c r="H2373" s="229"/>
    </row>
    <row r="2374" spans="1:8" ht="15.6" x14ac:dyDescent="0.3">
      <c r="A2374" s="259" t="s">
        <v>137</v>
      </c>
      <c r="B2374" s="260">
        <v>2043</v>
      </c>
      <c r="C2374" s="260" t="s">
        <v>2022</v>
      </c>
      <c r="D2374" s="249">
        <v>323.29279132429423</v>
      </c>
      <c r="E2374" s="250">
        <v>22</v>
      </c>
      <c r="F2374" s="251">
        <f>(SUM(D2374:D2381)+E2374*D2381)/1000000</f>
        <v>9.6140684850685616E-3</v>
      </c>
      <c r="G2374" s="229"/>
      <c r="H2374" s="229"/>
    </row>
    <row r="2375" spans="1:8" ht="15.6" x14ac:dyDescent="0.3">
      <c r="A2375" s="259" t="s">
        <v>137</v>
      </c>
      <c r="B2375" s="260">
        <v>2044</v>
      </c>
      <c r="C2375" s="260" t="s">
        <v>2023</v>
      </c>
      <c r="D2375" s="249">
        <v>322.57627576549095</v>
      </c>
      <c r="E2375" s="250">
        <v>23</v>
      </c>
      <c r="F2375" s="251">
        <f>(SUM(D2375:D2381)+E2375*D2381)/1000000</f>
        <v>9.6108970657770541E-3</v>
      </c>
      <c r="G2375" s="229"/>
      <c r="H2375" s="229"/>
    </row>
    <row r="2376" spans="1:8" ht="15.6" x14ac:dyDescent="0.3">
      <c r="A2376" s="259" t="s">
        <v>137</v>
      </c>
      <c r="B2376" s="260">
        <v>2045</v>
      </c>
      <c r="C2376" s="260" t="s">
        <v>2024</v>
      </c>
      <c r="D2376" s="249">
        <v>321.96474972981866</v>
      </c>
      <c r="E2376" s="250">
        <v>24</v>
      </c>
      <c r="F2376" s="251">
        <f>(SUM(D2376:D2381)+E2376*D2381)/1000000</f>
        <v>9.6084421620443519E-3</v>
      </c>
      <c r="G2376" s="229"/>
      <c r="H2376" s="229"/>
    </row>
    <row r="2377" spans="1:8" ht="15.6" x14ac:dyDescent="0.3">
      <c r="A2377" s="259" t="s">
        <v>137</v>
      </c>
      <c r="B2377" s="260">
        <v>2046</v>
      </c>
      <c r="C2377" s="260" t="s">
        <v>2025</v>
      </c>
      <c r="D2377" s="249">
        <v>321.43608407365832</v>
      </c>
      <c r="E2377" s="250">
        <v>25</v>
      </c>
      <c r="F2377" s="251">
        <f>(SUM(D2377:D2381)+E2377*D2381)/1000000</f>
        <v>9.6065987843473206E-3</v>
      </c>
      <c r="G2377" s="229"/>
      <c r="H2377" s="229"/>
    </row>
    <row r="2378" spans="1:8" ht="15.6" x14ac:dyDescent="0.3">
      <c r="A2378" s="259" t="s">
        <v>137</v>
      </c>
      <c r="B2378" s="260">
        <v>2047</v>
      </c>
      <c r="C2378" s="260" t="s">
        <v>2026</v>
      </c>
      <c r="D2378" s="249">
        <v>321.01341165170777</v>
      </c>
      <c r="E2378" s="250">
        <v>26</v>
      </c>
      <c r="F2378" s="251">
        <f>(SUM(D2378:D2381)+E2378*D2381)/1000000</f>
        <v>9.6052840723064511E-3</v>
      </c>
      <c r="G2378" s="229"/>
      <c r="H2378" s="229"/>
    </row>
    <row r="2379" spans="1:8" ht="15.6" x14ac:dyDescent="0.3">
      <c r="A2379" s="259" t="s">
        <v>137</v>
      </c>
      <c r="B2379" s="260">
        <v>2048</v>
      </c>
      <c r="C2379" s="260" t="s">
        <v>2027</v>
      </c>
      <c r="D2379" s="249">
        <v>320.64067113069643</v>
      </c>
      <c r="E2379" s="250">
        <v>27</v>
      </c>
      <c r="F2379" s="251">
        <f>(SUM(D2379:D2381)+E2379*D2381)/1000000</f>
        <v>9.6043920326875313E-3</v>
      </c>
      <c r="G2379" s="229"/>
      <c r="H2379" s="229"/>
    </row>
    <row r="2380" spans="1:8" ht="15.6" x14ac:dyDescent="0.3">
      <c r="A2380" s="259" t="s">
        <v>137</v>
      </c>
      <c r="B2380" s="260">
        <v>2049</v>
      </c>
      <c r="C2380" s="260" t="s">
        <v>2028</v>
      </c>
      <c r="D2380" s="249">
        <v>320.3529446387638</v>
      </c>
      <c r="E2380" s="250">
        <v>28</v>
      </c>
      <c r="F2380" s="251">
        <f>(SUM(D2380:D2381)+E2380*D2381)/1000000</f>
        <v>9.6038727335896242E-3</v>
      </c>
      <c r="G2380" s="229"/>
      <c r="H2380" s="229"/>
    </row>
    <row r="2381" spans="1:8" ht="15.6" x14ac:dyDescent="0.3">
      <c r="A2381" s="259" t="s">
        <v>137</v>
      </c>
      <c r="B2381" s="260">
        <v>2050</v>
      </c>
      <c r="C2381" s="260" t="s">
        <v>2029</v>
      </c>
      <c r="D2381" s="249">
        <v>320.12137203278826</v>
      </c>
      <c r="E2381" s="250">
        <v>29</v>
      </c>
      <c r="F2381" s="251">
        <f>(SUM(D2381:D2381)+E2381*D2381)/1000000</f>
        <v>9.6036411609836479E-3</v>
      </c>
      <c r="G2381" s="229"/>
      <c r="H2381" s="229"/>
    </row>
    <row r="2382" spans="1:8" ht="15.6" x14ac:dyDescent="0.3">
      <c r="A2382" s="259" t="s">
        <v>138</v>
      </c>
      <c r="B2382" s="260">
        <v>2017</v>
      </c>
      <c r="C2382" s="260" t="s">
        <v>2030</v>
      </c>
      <c r="D2382" s="249">
        <v>535.56398218946083</v>
      </c>
      <c r="E2382" s="252">
        <v>0</v>
      </c>
      <c r="F2382" s="251">
        <f>(SUM(D2382:D2411))/1000000</f>
        <v>1.2007764739356247E-2</v>
      </c>
      <c r="G2382" s="229"/>
      <c r="H2382" s="229"/>
    </row>
    <row r="2383" spans="1:8" ht="15.6" x14ac:dyDescent="0.3">
      <c r="A2383" s="259" t="s">
        <v>138</v>
      </c>
      <c r="B2383" s="260">
        <v>2018</v>
      </c>
      <c r="C2383" s="260" t="s">
        <v>2031</v>
      </c>
      <c r="D2383" s="249">
        <v>523.23890564113435</v>
      </c>
      <c r="E2383" s="250">
        <v>0</v>
      </c>
      <c r="F2383" s="251">
        <f>(SUM(D2383:D2412))/1000000</f>
        <v>1.1805526056901699E-2</v>
      </c>
      <c r="G2383" s="229"/>
      <c r="H2383" s="229"/>
    </row>
    <row r="2384" spans="1:8" ht="15.6" x14ac:dyDescent="0.3">
      <c r="A2384" s="259" t="s">
        <v>138</v>
      </c>
      <c r="B2384" s="260">
        <v>2019</v>
      </c>
      <c r="C2384" s="260" t="s">
        <v>2032</v>
      </c>
      <c r="D2384" s="249">
        <v>509.95917691089835</v>
      </c>
      <c r="E2384" s="250">
        <v>0</v>
      </c>
      <c r="F2384" s="251">
        <f>(SUM(D2384:D2413))/1000000</f>
        <v>1.1614665438184832E-2</v>
      </c>
      <c r="G2384" s="229"/>
      <c r="H2384" s="229"/>
    </row>
    <row r="2385" spans="1:8" ht="15.6" x14ac:dyDescent="0.3">
      <c r="A2385" s="259" t="s">
        <v>138</v>
      </c>
      <c r="B2385" s="260">
        <v>2020</v>
      </c>
      <c r="C2385" s="260" t="s">
        <v>2033</v>
      </c>
      <c r="D2385" s="249">
        <v>495.97511406648135</v>
      </c>
      <c r="E2385" s="250">
        <v>0</v>
      </c>
      <c r="F2385" s="251">
        <f>(SUM(D2385:D2414))/1000000</f>
        <v>1.1436310577733385E-2</v>
      </c>
      <c r="G2385" s="229"/>
      <c r="H2385" s="229"/>
    </row>
    <row r="2386" spans="1:8" ht="15.6" x14ac:dyDescent="0.3">
      <c r="A2386" s="259" t="s">
        <v>138</v>
      </c>
      <c r="B2386" s="260">
        <v>2021</v>
      </c>
      <c r="C2386" s="260" t="s">
        <v>2034</v>
      </c>
      <c r="D2386" s="249">
        <v>482.45210564054622</v>
      </c>
      <c r="E2386" s="250">
        <v>0</v>
      </c>
      <c r="F2386" s="251">
        <f>(SUM(D2386:D2415))/1000000</f>
        <v>1.1271225462190677E-2</v>
      </c>
      <c r="G2386" s="229"/>
      <c r="H2386" s="229"/>
    </row>
    <row r="2387" spans="1:8" ht="15.6" x14ac:dyDescent="0.3">
      <c r="A2387" s="259" t="s">
        <v>138</v>
      </c>
      <c r="B2387" s="260">
        <v>2022</v>
      </c>
      <c r="C2387" s="260" t="s">
        <v>2035</v>
      </c>
      <c r="D2387" s="249">
        <v>469.49407862493513</v>
      </c>
      <c r="E2387" s="250">
        <v>1</v>
      </c>
      <c r="F2387" s="251">
        <f>(SUM(D2387:D2415)+E2387*D2415)/1000000</f>
        <v>1.1119663355073904E-2</v>
      </c>
      <c r="G2387" s="229"/>
      <c r="H2387" s="229"/>
    </row>
    <row r="2388" spans="1:8" ht="15.6" x14ac:dyDescent="0.3">
      <c r="A2388" s="259" t="s">
        <v>138</v>
      </c>
      <c r="B2388" s="260">
        <v>2023</v>
      </c>
      <c r="C2388" s="260" t="s">
        <v>2036</v>
      </c>
      <c r="D2388" s="249">
        <v>457.24245671672418</v>
      </c>
      <c r="E2388" s="250">
        <v>2</v>
      </c>
      <c r="F2388" s="251">
        <f>(SUM(D2388:D2415)+E2388*D2415)/1000000</f>
        <v>1.0981059274972742E-2</v>
      </c>
      <c r="G2388" s="229"/>
      <c r="H2388" s="229"/>
    </row>
    <row r="2389" spans="1:8" ht="15.6" x14ac:dyDescent="0.3">
      <c r="A2389" s="259" t="s">
        <v>138</v>
      </c>
      <c r="B2389" s="260">
        <v>2024</v>
      </c>
      <c r="C2389" s="260" t="s">
        <v>2037</v>
      </c>
      <c r="D2389" s="249">
        <v>445.66908040829151</v>
      </c>
      <c r="E2389" s="250">
        <v>3</v>
      </c>
      <c r="F2389" s="251">
        <f>(SUM(D2389:D2415)+E2389*D2415)/1000000</f>
        <v>1.0854706816779792E-2</v>
      </c>
      <c r="G2389" s="229"/>
      <c r="H2389" s="229"/>
    </row>
    <row r="2390" spans="1:8" ht="15.6" x14ac:dyDescent="0.3">
      <c r="A2390" s="259" t="s">
        <v>138</v>
      </c>
      <c r="B2390" s="260">
        <v>2025</v>
      </c>
      <c r="C2390" s="260" t="s">
        <v>2038</v>
      </c>
      <c r="D2390" s="249">
        <v>435.11764865006529</v>
      </c>
      <c r="E2390" s="250">
        <v>4</v>
      </c>
      <c r="F2390" s="251">
        <f>(SUM(D2390:D2415)+E2390*D2415)/1000000</f>
        <v>1.0739927734895275E-2</v>
      </c>
      <c r="G2390" s="229"/>
      <c r="H2390" s="229"/>
    </row>
    <row r="2391" spans="1:8" ht="15.6" x14ac:dyDescent="0.3">
      <c r="A2391" s="259" t="s">
        <v>138</v>
      </c>
      <c r="B2391" s="260">
        <v>2026</v>
      </c>
      <c r="C2391" s="260" t="s">
        <v>2039</v>
      </c>
      <c r="D2391" s="249">
        <v>424.58622032773985</v>
      </c>
      <c r="E2391" s="250">
        <v>5</v>
      </c>
      <c r="F2391" s="251">
        <f>(SUM(D2391:D2415)+E2391*D2415)/1000000</f>
        <v>1.0635700084768983E-2</v>
      </c>
      <c r="G2391" s="229"/>
      <c r="H2391" s="229"/>
    </row>
    <row r="2392" spans="1:8" ht="15.6" x14ac:dyDescent="0.3">
      <c r="A2392" s="259" t="s">
        <v>138</v>
      </c>
      <c r="B2392" s="260">
        <v>2027</v>
      </c>
      <c r="C2392" s="260" t="s">
        <v>2040</v>
      </c>
      <c r="D2392" s="249">
        <v>414.54230163774639</v>
      </c>
      <c r="E2392" s="250">
        <v>6</v>
      </c>
      <c r="F2392" s="251">
        <f>(SUM(D2392:D2415)+E2392*D2415)/1000000</f>
        <v>1.0542003862965017E-2</v>
      </c>
      <c r="G2392" s="229"/>
      <c r="H2392" s="229"/>
    </row>
    <row r="2393" spans="1:8" ht="15.6" x14ac:dyDescent="0.3">
      <c r="A2393" s="259" t="s">
        <v>138</v>
      </c>
      <c r="B2393" s="260">
        <v>2028</v>
      </c>
      <c r="C2393" s="260" t="s">
        <v>2041</v>
      </c>
      <c r="D2393" s="249">
        <v>405.22227143538026</v>
      </c>
      <c r="E2393" s="250">
        <v>7</v>
      </c>
      <c r="F2393" s="251">
        <f>(SUM(D2393:D2415)+E2393*D2415)/1000000</f>
        <v>1.0458351559851045E-2</v>
      </c>
      <c r="G2393" s="229"/>
      <c r="H2393" s="229"/>
    </row>
    <row r="2394" spans="1:8" ht="15.6" x14ac:dyDescent="0.3">
      <c r="A2394" s="259" t="s">
        <v>138</v>
      </c>
      <c r="B2394" s="260">
        <v>2029</v>
      </c>
      <c r="C2394" s="260" t="s">
        <v>2042</v>
      </c>
      <c r="D2394" s="249">
        <v>396.54337666367167</v>
      </c>
      <c r="E2394" s="250">
        <v>8</v>
      </c>
      <c r="F2394" s="251">
        <f>(SUM(D2394:D2415)+E2394*D2415)/1000000</f>
        <v>1.0384019286939437E-2</v>
      </c>
      <c r="G2394" s="229"/>
      <c r="H2394" s="229"/>
    </row>
    <row r="2395" spans="1:8" ht="15.6" x14ac:dyDescent="0.3">
      <c r="A2395" s="259" t="s">
        <v>138</v>
      </c>
      <c r="B2395" s="260">
        <v>2030</v>
      </c>
      <c r="C2395" s="260" t="s">
        <v>2043</v>
      </c>
      <c r="D2395" s="249">
        <v>388.70606456357621</v>
      </c>
      <c r="E2395" s="250">
        <v>9</v>
      </c>
      <c r="F2395" s="251">
        <f>(SUM(D2395:D2415)+E2395*D2415)/1000000</f>
        <v>1.0318365908799537E-2</v>
      </c>
      <c r="G2395" s="229"/>
      <c r="H2395" s="229"/>
    </row>
    <row r="2396" spans="1:8" ht="15.6" x14ac:dyDescent="0.3">
      <c r="A2396" s="259" t="s">
        <v>138</v>
      </c>
      <c r="B2396" s="260">
        <v>2031</v>
      </c>
      <c r="C2396" s="260" t="s">
        <v>2044</v>
      </c>
      <c r="D2396" s="249">
        <v>381.53198457810413</v>
      </c>
      <c r="E2396" s="250">
        <v>10</v>
      </c>
      <c r="F2396" s="251">
        <f>(SUM(D2396:D2415)+E2396*D2415)/1000000</f>
        <v>1.0260549842759734E-2</v>
      </c>
      <c r="G2396" s="229"/>
      <c r="H2396" s="229"/>
    </row>
    <row r="2397" spans="1:8" ht="15.6" x14ac:dyDescent="0.3">
      <c r="A2397" s="259" t="s">
        <v>138</v>
      </c>
      <c r="B2397" s="260">
        <v>2032</v>
      </c>
      <c r="C2397" s="260" t="s">
        <v>2045</v>
      </c>
      <c r="D2397" s="249">
        <v>375.11116094952695</v>
      </c>
      <c r="E2397" s="250">
        <v>11</v>
      </c>
      <c r="F2397" s="251">
        <f>(SUM(D2397:D2415)+E2397*D2415)/1000000</f>
        <v>1.0209907856705405E-2</v>
      </c>
      <c r="G2397" s="229"/>
      <c r="H2397" s="229"/>
    </row>
    <row r="2398" spans="1:8" ht="15.6" x14ac:dyDescent="0.3">
      <c r="A2398" s="259" t="s">
        <v>138</v>
      </c>
      <c r="B2398" s="260">
        <v>2033</v>
      </c>
      <c r="C2398" s="260" t="s">
        <v>2046</v>
      </c>
      <c r="D2398" s="249">
        <v>369.37041279442292</v>
      </c>
      <c r="E2398" s="250">
        <v>12</v>
      </c>
      <c r="F2398" s="251">
        <f>(SUM(D2398:D2415)+E2398*D2415)/1000000</f>
        <v>1.0165686694279651E-2</v>
      </c>
      <c r="G2398" s="229"/>
      <c r="H2398" s="229"/>
    </row>
    <row r="2399" spans="1:8" ht="15.6" x14ac:dyDescent="0.3">
      <c r="A2399" s="259" t="s">
        <v>138</v>
      </c>
      <c r="B2399" s="260">
        <v>2034</v>
      </c>
      <c r="C2399" s="260" t="s">
        <v>2047</v>
      </c>
      <c r="D2399" s="249">
        <v>364.18925459001861</v>
      </c>
      <c r="E2399" s="250">
        <v>13</v>
      </c>
      <c r="F2399" s="251">
        <f>(SUM(D2399:D2415)+E2399*D2415)/1000000</f>
        <v>1.0127206280008998E-2</v>
      </c>
      <c r="G2399" s="229"/>
      <c r="H2399" s="229"/>
    </row>
    <row r="2400" spans="1:8" ht="15.6" x14ac:dyDescent="0.3">
      <c r="A2400" s="259" t="s">
        <v>138</v>
      </c>
      <c r="B2400" s="260">
        <v>2035</v>
      </c>
      <c r="C2400" s="260" t="s">
        <v>2048</v>
      </c>
      <c r="D2400" s="249">
        <v>359.6373801366762</v>
      </c>
      <c r="E2400" s="250">
        <v>14</v>
      </c>
      <c r="F2400" s="251">
        <f>(SUM(D2400:D2415)+E2400*D2415)/1000000</f>
        <v>1.0093907023942755E-2</v>
      </c>
      <c r="G2400" s="229"/>
      <c r="H2400" s="229"/>
    </row>
    <row r="2401" spans="1:8" ht="15.6" x14ac:dyDescent="0.3">
      <c r="A2401" s="259" t="s">
        <v>138</v>
      </c>
      <c r="B2401" s="260">
        <v>2036</v>
      </c>
      <c r="C2401" s="260" t="s">
        <v>2049</v>
      </c>
      <c r="D2401" s="249">
        <v>355.62554750175798</v>
      </c>
      <c r="E2401" s="250">
        <v>15</v>
      </c>
      <c r="F2401" s="251">
        <f>(SUM(D2401:D2415)+E2401*D2415)/1000000</f>
        <v>1.0065159642329851E-2</v>
      </c>
      <c r="G2401" s="229"/>
      <c r="H2401" s="229"/>
    </row>
    <row r="2402" spans="1:8" ht="15.6" x14ac:dyDescent="0.3">
      <c r="A2402" s="259" t="s">
        <v>138</v>
      </c>
      <c r="B2402" s="260">
        <v>2037</v>
      </c>
      <c r="C2402" s="260" t="s">
        <v>2050</v>
      </c>
      <c r="D2402" s="249">
        <v>352.05059228408209</v>
      </c>
      <c r="E2402" s="250">
        <v>16</v>
      </c>
      <c r="F2402" s="251">
        <f>(SUM(D2402:D2415)+E2402*D2415)/1000000</f>
        <v>1.0040424093351867E-2</v>
      </c>
      <c r="G2402" s="229"/>
      <c r="H2402" s="229"/>
    </row>
    <row r="2403" spans="1:8" ht="15.6" x14ac:dyDescent="0.3">
      <c r="A2403" s="259" t="s">
        <v>138</v>
      </c>
      <c r="B2403" s="260">
        <v>2038</v>
      </c>
      <c r="C2403" s="260" t="s">
        <v>2051</v>
      </c>
      <c r="D2403" s="249">
        <v>348.96045851009251</v>
      </c>
      <c r="E2403" s="250">
        <v>17</v>
      </c>
      <c r="F2403" s="251">
        <f>(SUM(D2403:D2415)+E2403*D2415)/1000000</f>
        <v>1.0019263499591558E-2</v>
      </c>
      <c r="G2403" s="229"/>
      <c r="H2403" s="229"/>
    </row>
    <row r="2404" spans="1:8" ht="15.6" x14ac:dyDescent="0.3">
      <c r="A2404" s="259" t="s">
        <v>138</v>
      </c>
      <c r="B2404" s="260">
        <v>2039</v>
      </c>
      <c r="C2404" s="260" t="s">
        <v>2052</v>
      </c>
      <c r="D2404" s="249">
        <v>346.22411502080098</v>
      </c>
      <c r="E2404" s="250">
        <v>18</v>
      </c>
      <c r="F2404" s="251">
        <f>(SUM(D2404:D2415)+E2404*D2415)/1000000</f>
        <v>1.0001193039605238E-2</v>
      </c>
      <c r="G2404" s="229"/>
      <c r="H2404" s="229"/>
    </row>
    <row r="2405" spans="1:8" ht="15.6" x14ac:dyDescent="0.3">
      <c r="A2405" s="259" t="s">
        <v>138</v>
      </c>
      <c r="B2405" s="260">
        <v>2040</v>
      </c>
      <c r="C2405" s="260" t="s">
        <v>2053</v>
      </c>
      <c r="D2405" s="249">
        <v>343.8176534584037</v>
      </c>
      <c r="E2405" s="250">
        <v>19</v>
      </c>
      <c r="F2405" s="251">
        <f>(SUM(D2405:D2415)+E2405*D2415)/1000000</f>
        <v>9.9858589231082099E-3</v>
      </c>
      <c r="G2405" s="229"/>
      <c r="H2405" s="229"/>
    </row>
    <row r="2406" spans="1:8" ht="15.6" x14ac:dyDescent="0.3">
      <c r="A2406" s="259" t="s">
        <v>138</v>
      </c>
      <c r="B2406" s="260">
        <v>2041</v>
      </c>
      <c r="C2406" s="260" t="s">
        <v>2054</v>
      </c>
      <c r="D2406" s="249">
        <v>341.77431139233772</v>
      </c>
      <c r="E2406" s="250">
        <v>20</v>
      </c>
      <c r="F2406" s="251">
        <f>(SUM(D2406:D2415)+E2406*D2415)/1000000</f>
        <v>9.9729312681735797E-3</v>
      </c>
      <c r="G2406" s="229"/>
      <c r="H2406" s="229"/>
    </row>
    <row r="2407" spans="1:8" ht="15.6" x14ac:dyDescent="0.3">
      <c r="A2407" s="259" t="s">
        <v>138</v>
      </c>
      <c r="B2407" s="260">
        <v>2042</v>
      </c>
      <c r="C2407" s="260" t="s">
        <v>2055</v>
      </c>
      <c r="D2407" s="249">
        <v>339.96705181597207</v>
      </c>
      <c r="E2407" s="250">
        <v>21</v>
      </c>
      <c r="F2407" s="251">
        <f>(SUM(D2407:D2415)+E2407*D2415)/1000000</f>
        <v>9.9620469553050144E-3</v>
      </c>
      <c r="G2407" s="229"/>
      <c r="H2407" s="229"/>
    </row>
    <row r="2408" spans="1:8" ht="15.6" x14ac:dyDescent="0.3">
      <c r="A2408" s="259" t="s">
        <v>138</v>
      </c>
      <c r="B2408" s="260">
        <v>2043</v>
      </c>
      <c r="C2408" s="260" t="s">
        <v>2056</v>
      </c>
      <c r="D2408" s="249">
        <v>338.35694164780602</v>
      </c>
      <c r="E2408" s="250">
        <v>22</v>
      </c>
      <c r="F2408" s="251">
        <f>(SUM(D2408:D2415)+E2408*D2415)/1000000</f>
        <v>9.9529699020128159E-3</v>
      </c>
      <c r="G2408" s="229"/>
      <c r="H2408" s="229"/>
    </row>
    <row r="2409" spans="1:8" ht="15.6" x14ac:dyDescent="0.3">
      <c r="A2409" s="259" t="s">
        <v>138</v>
      </c>
      <c r="B2409" s="260">
        <v>2044</v>
      </c>
      <c r="C2409" s="260" t="s">
        <v>2057</v>
      </c>
      <c r="D2409" s="249">
        <v>336.89160166023839</v>
      </c>
      <c r="E2409" s="250">
        <v>23</v>
      </c>
      <c r="F2409" s="251">
        <f>(SUM(D2409:D2415)+E2409*D2415)/1000000</f>
        <v>9.9455029588887828E-3</v>
      </c>
      <c r="G2409" s="229"/>
      <c r="H2409" s="229"/>
    </row>
    <row r="2410" spans="1:8" ht="15.6" x14ac:dyDescent="0.3">
      <c r="A2410" s="259" t="s">
        <v>138</v>
      </c>
      <c r="B2410" s="260">
        <v>2045</v>
      </c>
      <c r="C2410" s="260" t="s">
        <v>2058</v>
      </c>
      <c r="D2410" s="249">
        <v>335.56752926595686</v>
      </c>
      <c r="E2410" s="250">
        <v>24</v>
      </c>
      <c r="F2410" s="251">
        <f>(SUM(D2410:D2415)+E2410*D2415)/1000000</f>
        <v>9.9395013557523181E-3</v>
      </c>
      <c r="G2410" s="229"/>
      <c r="H2410" s="229"/>
    </row>
    <row r="2411" spans="1:8" ht="15.6" x14ac:dyDescent="0.3">
      <c r="A2411" s="259" t="s">
        <v>138</v>
      </c>
      <c r="B2411" s="260">
        <v>2046</v>
      </c>
      <c r="C2411" s="260" t="s">
        <v>2059</v>
      </c>
      <c r="D2411" s="249">
        <v>334.37596027339873</v>
      </c>
      <c r="E2411" s="250">
        <v>25</v>
      </c>
      <c r="F2411" s="251">
        <f>(SUM(D2411:D2415)+E2411*D2415)/1000000</f>
        <v>9.9348238250101355E-3</v>
      </c>
      <c r="G2411" s="229"/>
      <c r="H2411" s="229"/>
    </row>
    <row r="2412" spans="1:8" ht="15.6" x14ac:dyDescent="0.3">
      <c r="A2412" s="259" t="s">
        <v>138</v>
      </c>
      <c r="B2412" s="260">
        <v>2047</v>
      </c>
      <c r="C2412" s="260" t="s">
        <v>2060</v>
      </c>
      <c r="D2412" s="249">
        <v>333.32529973491432</v>
      </c>
      <c r="E2412" s="250">
        <v>26</v>
      </c>
      <c r="F2412" s="251">
        <f>(SUM(D2412:D2415)+E2412*D2415)/1000000</f>
        <v>9.9313378632605084E-3</v>
      </c>
      <c r="G2412" s="229"/>
      <c r="H2412" s="229"/>
    </row>
    <row r="2413" spans="1:8" ht="15.6" x14ac:dyDescent="0.3">
      <c r="A2413" s="259" t="s">
        <v>138</v>
      </c>
      <c r="B2413" s="260">
        <v>2048</v>
      </c>
      <c r="C2413" s="260" t="s">
        <v>2061</v>
      </c>
      <c r="D2413" s="249">
        <v>332.37828692426604</v>
      </c>
      <c r="E2413" s="250">
        <v>27</v>
      </c>
      <c r="F2413" s="251">
        <f>(SUM(D2413:D2415)+E2413*D2415)/1000000</f>
        <v>9.928902562049367E-3</v>
      </c>
      <c r="G2413" s="229"/>
      <c r="H2413" s="229"/>
    </row>
    <row r="2414" spans="1:8" ht="15.6" x14ac:dyDescent="0.3">
      <c r="A2414" s="259" t="s">
        <v>138</v>
      </c>
      <c r="B2414" s="260">
        <v>2049</v>
      </c>
      <c r="C2414" s="260" t="s">
        <v>2062</v>
      </c>
      <c r="D2414" s="249">
        <v>331.60431645945442</v>
      </c>
      <c r="E2414" s="250">
        <v>28</v>
      </c>
      <c r="F2414" s="251">
        <f>(SUM(D2414:D2415)+E2414*D2415)/1000000</f>
        <v>9.9274142736488734E-3</v>
      </c>
      <c r="G2414" s="229"/>
      <c r="H2414" s="229"/>
    </row>
    <row r="2415" spans="1:8" ht="15.6" x14ac:dyDescent="0.3">
      <c r="A2415" s="259" t="s">
        <v>138</v>
      </c>
      <c r="B2415" s="260">
        <v>2050</v>
      </c>
      <c r="C2415" s="260" t="s">
        <v>2063</v>
      </c>
      <c r="D2415" s="249">
        <v>330.8899985237731</v>
      </c>
      <c r="E2415" s="250">
        <v>29</v>
      </c>
      <c r="F2415" s="251">
        <f>(SUM(D2415:D2415)+E2415*D2415)/1000000</f>
        <v>9.9266999557131932E-3</v>
      </c>
      <c r="G2415" s="229"/>
      <c r="H2415" s="229"/>
    </row>
    <row r="2416" spans="1:8" ht="15.6" x14ac:dyDescent="0.3">
      <c r="A2416" s="259" t="s">
        <v>139</v>
      </c>
      <c r="B2416" s="260">
        <v>2017</v>
      </c>
      <c r="C2416" s="260" t="s">
        <v>2064</v>
      </c>
      <c r="D2416" s="249">
        <v>472.77689960777849</v>
      </c>
      <c r="E2416" s="252">
        <v>0</v>
      </c>
      <c r="F2416" s="251">
        <f>(SUM(D2416:D2445))/1000000</f>
        <v>1.0914052848596575E-2</v>
      </c>
      <c r="G2416" s="229"/>
      <c r="H2416" s="229"/>
    </row>
    <row r="2417" spans="1:8" ht="15.6" x14ac:dyDescent="0.3">
      <c r="A2417" s="259" t="s">
        <v>139</v>
      </c>
      <c r="B2417" s="260">
        <v>2018</v>
      </c>
      <c r="C2417" s="260" t="s">
        <v>2065</v>
      </c>
      <c r="D2417" s="249">
        <v>460.42761340154948</v>
      </c>
      <c r="E2417" s="250">
        <v>0</v>
      </c>
      <c r="F2417" s="251">
        <f>(SUM(D2417:D2446))/1000000</f>
        <v>1.076231584107965E-2</v>
      </c>
      <c r="G2417" s="229"/>
      <c r="H2417" s="229"/>
    </row>
    <row r="2418" spans="1:8" ht="15.6" x14ac:dyDescent="0.3">
      <c r="A2418" s="259" t="s">
        <v>139</v>
      </c>
      <c r="B2418" s="260">
        <v>2019</v>
      </c>
      <c r="C2418" s="260" t="s">
        <v>2066</v>
      </c>
      <c r="D2418" s="249">
        <v>448.48573657258942</v>
      </c>
      <c r="E2418" s="250">
        <v>0</v>
      </c>
      <c r="F2418" s="251">
        <f>(SUM(D2418:D2447))/1000000</f>
        <v>1.0622658154091264E-2</v>
      </c>
      <c r="G2418" s="229"/>
      <c r="H2418" s="229"/>
    </row>
    <row r="2419" spans="1:8" ht="15.6" x14ac:dyDescent="0.3">
      <c r="A2419" s="259" t="s">
        <v>139</v>
      </c>
      <c r="B2419" s="260">
        <v>2020</v>
      </c>
      <c r="C2419" s="260" t="s">
        <v>2067</v>
      </c>
      <c r="D2419" s="249">
        <v>435.48853898957435</v>
      </c>
      <c r="E2419" s="250">
        <v>0</v>
      </c>
      <c r="F2419" s="251">
        <f>(SUM(D2419:D2448))/1000000</f>
        <v>1.049474025166899E-2</v>
      </c>
      <c r="G2419" s="229"/>
      <c r="H2419" s="229"/>
    </row>
    <row r="2420" spans="1:8" ht="15.6" x14ac:dyDescent="0.3">
      <c r="A2420" s="259" t="s">
        <v>139</v>
      </c>
      <c r="B2420" s="260">
        <v>2021</v>
      </c>
      <c r="C2420" s="260" t="s">
        <v>2068</v>
      </c>
      <c r="D2420" s="249">
        <v>424.90664624472009</v>
      </c>
      <c r="E2420" s="250">
        <v>0</v>
      </c>
      <c r="F2420" s="251">
        <f>(SUM(D2420:D2449))/1000000</f>
        <v>1.0379667023660482E-2</v>
      </c>
      <c r="G2420" s="229"/>
      <c r="H2420" s="229"/>
    </row>
    <row r="2421" spans="1:8" ht="15.6" x14ac:dyDescent="0.3">
      <c r="A2421" s="259" t="s">
        <v>139</v>
      </c>
      <c r="B2421" s="260">
        <v>2022</v>
      </c>
      <c r="C2421" s="260" t="s">
        <v>2069</v>
      </c>
      <c r="D2421" s="249">
        <v>413.57109098677961</v>
      </c>
      <c r="E2421" s="250">
        <v>1</v>
      </c>
      <c r="F2421" s="251">
        <f>(SUM(D2421:D2449)+E2421*D2449)/1000000</f>
        <v>1.0275175688396827E-2</v>
      </c>
      <c r="G2421" s="229"/>
      <c r="H2421" s="229"/>
    </row>
    <row r="2422" spans="1:8" ht="15.6" x14ac:dyDescent="0.3">
      <c r="A2422" s="259" t="s">
        <v>139</v>
      </c>
      <c r="B2422" s="260">
        <v>2023</v>
      </c>
      <c r="C2422" s="260" t="s">
        <v>2070</v>
      </c>
      <c r="D2422" s="249">
        <v>402.97380491089467</v>
      </c>
      <c r="E2422" s="250">
        <v>2</v>
      </c>
      <c r="F2422" s="251">
        <f>(SUM(D2422:D2449)+E2422*D2449)/1000000</f>
        <v>1.0182019908391113E-2</v>
      </c>
      <c r="G2422" s="229"/>
      <c r="H2422" s="229"/>
    </row>
    <row r="2423" spans="1:8" ht="15.6" x14ac:dyDescent="0.3">
      <c r="A2423" s="259" t="s">
        <v>139</v>
      </c>
      <c r="B2423" s="260">
        <v>2024</v>
      </c>
      <c r="C2423" s="260" t="s">
        <v>2071</v>
      </c>
      <c r="D2423" s="249">
        <v>394.12313456790707</v>
      </c>
      <c r="E2423" s="250">
        <v>3</v>
      </c>
      <c r="F2423" s="251">
        <f>(SUM(D2423:D2449)+E2423*D2449)/1000000</f>
        <v>1.0099461414461282E-2</v>
      </c>
      <c r="G2423" s="229"/>
      <c r="H2423" s="229"/>
    </row>
    <row r="2424" spans="1:8" ht="15.6" x14ac:dyDescent="0.3">
      <c r="A2424" s="259" t="s">
        <v>139</v>
      </c>
      <c r="B2424" s="260">
        <v>2025</v>
      </c>
      <c r="C2424" s="260" t="s">
        <v>2072</v>
      </c>
      <c r="D2424" s="249">
        <v>384.98601418183711</v>
      </c>
      <c r="E2424" s="250">
        <v>4</v>
      </c>
      <c r="F2424" s="251">
        <f>(SUM(D2424:D2449)+E2424*D2449)/1000000</f>
        <v>1.0025753590874441E-2</v>
      </c>
      <c r="G2424" s="229"/>
      <c r="H2424" s="229"/>
    </row>
    <row r="2425" spans="1:8" ht="15.6" x14ac:dyDescent="0.3">
      <c r="A2425" s="259" t="s">
        <v>139</v>
      </c>
      <c r="B2425" s="260">
        <v>2026</v>
      </c>
      <c r="C2425" s="260" t="s">
        <v>2073</v>
      </c>
      <c r="D2425" s="249">
        <v>376.27925350867156</v>
      </c>
      <c r="E2425" s="250">
        <v>5</v>
      </c>
      <c r="F2425" s="251">
        <f>(SUM(D2425:D2449)+E2425*D2449)/1000000</f>
        <v>9.9611828876736697E-3</v>
      </c>
      <c r="G2425" s="229"/>
      <c r="H2425" s="229"/>
    </row>
    <row r="2426" spans="1:8" ht="15.6" x14ac:dyDescent="0.3">
      <c r="A2426" s="259" t="s">
        <v>139</v>
      </c>
      <c r="B2426" s="260">
        <v>2027</v>
      </c>
      <c r="C2426" s="260" t="s">
        <v>2074</v>
      </c>
      <c r="D2426" s="249">
        <v>368.37542399687368</v>
      </c>
      <c r="E2426" s="250">
        <v>6</v>
      </c>
      <c r="F2426" s="251">
        <f>(SUM(D2426:D2449)+E2426*D2449)/1000000</f>
        <v>9.9053189451460619E-3</v>
      </c>
      <c r="G2426" s="229"/>
      <c r="H2426" s="229"/>
    </row>
    <row r="2427" spans="1:8" ht="15.6" x14ac:dyDescent="0.3">
      <c r="A2427" s="259" t="s">
        <v>139</v>
      </c>
      <c r="B2427" s="260">
        <v>2028</v>
      </c>
      <c r="C2427" s="260" t="s">
        <v>2075</v>
      </c>
      <c r="D2427" s="249">
        <v>361.40110742082459</v>
      </c>
      <c r="E2427" s="250">
        <v>7</v>
      </c>
      <c r="F2427" s="251">
        <f>(SUM(D2427:D2449)+E2427*D2449)/1000000</f>
        <v>9.8573588321302537E-3</v>
      </c>
      <c r="G2427" s="229"/>
      <c r="H2427" s="229"/>
    </row>
    <row r="2428" spans="1:8" ht="15.6" x14ac:dyDescent="0.3">
      <c r="A2428" s="259" t="s">
        <v>139</v>
      </c>
      <c r="B2428" s="260">
        <v>2029</v>
      </c>
      <c r="C2428" s="260" t="s">
        <v>2076</v>
      </c>
      <c r="D2428" s="249">
        <v>355.19844403525099</v>
      </c>
      <c r="E2428" s="250">
        <v>8</v>
      </c>
      <c r="F2428" s="251">
        <f>(SUM(D2428:D2449)+E2428*D2449)/1000000</f>
        <v>9.816373035690492E-3</v>
      </c>
      <c r="G2428" s="229"/>
      <c r="H2428" s="229"/>
    </row>
    <row r="2429" spans="1:8" ht="15.6" x14ac:dyDescent="0.3">
      <c r="A2429" s="259" t="s">
        <v>139</v>
      </c>
      <c r="B2429" s="260">
        <v>2030</v>
      </c>
      <c r="C2429" s="260" t="s">
        <v>2077</v>
      </c>
      <c r="D2429" s="249">
        <v>349.79943472507665</v>
      </c>
      <c r="E2429" s="250">
        <v>9</v>
      </c>
      <c r="F2429" s="251">
        <f>(SUM(D2429:D2449)+E2429*D2449)/1000000</f>
        <v>9.781589902636308E-3</v>
      </c>
      <c r="G2429" s="229"/>
      <c r="H2429" s="229"/>
    </row>
    <row r="2430" spans="1:8" ht="15.6" x14ac:dyDescent="0.3">
      <c r="A2430" s="259" t="s">
        <v>139</v>
      </c>
      <c r="B2430" s="260">
        <v>2031</v>
      </c>
      <c r="C2430" s="260" t="s">
        <v>2078</v>
      </c>
      <c r="D2430" s="249">
        <v>346.0193419849702</v>
      </c>
      <c r="E2430" s="250">
        <v>10</v>
      </c>
      <c r="F2430" s="251">
        <f>(SUM(D2430:D2449)+E2430*D2449)/1000000</f>
        <v>9.752205778892296E-3</v>
      </c>
      <c r="G2430" s="229"/>
      <c r="H2430" s="229"/>
    </row>
    <row r="2431" spans="1:8" ht="15.6" x14ac:dyDescent="0.3">
      <c r="A2431" s="259" t="s">
        <v>139</v>
      </c>
      <c r="B2431" s="260">
        <v>2032</v>
      </c>
      <c r="C2431" s="260" t="s">
        <v>2079</v>
      </c>
      <c r="D2431" s="249">
        <v>341.88928223776304</v>
      </c>
      <c r="E2431" s="250">
        <v>11</v>
      </c>
      <c r="F2431" s="251">
        <f>(SUM(D2431:D2449)+E2431*D2449)/1000000</f>
        <v>9.7266017478883898E-3</v>
      </c>
      <c r="G2431" s="229"/>
      <c r="H2431" s="229"/>
    </row>
    <row r="2432" spans="1:8" ht="15.6" x14ac:dyDescent="0.3">
      <c r="A2432" s="259" t="s">
        <v>139</v>
      </c>
      <c r="B2432" s="260">
        <v>2033</v>
      </c>
      <c r="C2432" s="260" t="s">
        <v>2080</v>
      </c>
      <c r="D2432" s="249">
        <v>338.31265596955603</v>
      </c>
      <c r="E2432" s="250">
        <v>12</v>
      </c>
      <c r="F2432" s="251">
        <f>(SUM(D2432:D2449)+E2432*D2449)/1000000</f>
        <v>9.7051277766316921E-3</v>
      </c>
      <c r="G2432" s="229"/>
      <c r="H2432" s="229"/>
    </row>
    <row r="2433" spans="1:8" ht="15.6" x14ac:dyDescent="0.3">
      <c r="A2433" s="259" t="s">
        <v>139</v>
      </c>
      <c r="B2433" s="260">
        <v>2034</v>
      </c>
      <c r="C2433" s="260" t="s">
        <v>2081</v>
      </c>
      <c r="D2433" s="249">
        <v>335.23409297753636</v>
      </c>
      <c r="E2433" s="250">
        <v>13</v>
      </c>
      <c r="F2433" s="251">
        <f>(SUM(D2433:D2449)+E2433*D2449)/1000000</f>
        <v>9.6872304316432001E-3</v>
      </c>
      <c r="G2433" s="229"/>
      <c r="H2433" s="229"/>
    </row>
    <row r="2434" spans="1:8" ht="15.6" x14ac:dyDescent="0.3">
      <c r="A2434" s="259" t="s">
        <v>139</v>
      </c>
      <c r="B2434" s="260">
        <v>2035</v>
      </c>
      <c r="C2434" s="260" t="s">
        <v>2082</v>
      </c>
      <c r="D2434" s="249">
        <v>332.64594674599476</v>
      </c>
      <c r="E2434" s="250">
        <v>14</v>
      </c>
      <c r="F2434" s="251">
        <f>(SUM(D2434:D2449)+E2434*D2449)/1000000</f>
        <v>9.6724116496467293E-3</v>
      </c>
      <c r="G2434" s="229"/>
      <c r="H2434" s="229"/>
    </row>
    <row r="2435" spans="1:8" ht="15.6" x14ac:dyDescent="0.3">
      <c r="A2435" s="259" t="s">
        <v>139</v>
      </c>
      <c r="B2435" s="260">
        <v>2036</v>
      </c>
      <c r="C2435" s="260" t="s">
        <v>2083</v>
      </c>
      <c r="D2435" s="249">
        <v>330.43280142015095</v>
      </c>
      <c r="E2435" s="250">
        <v>15</v>
      </c>
      <c r="F2435" s="251">
        <f>(SUM(D2435:D2449)+E2435*D2449)/1000000</f>
        <v>9.6601810138818005E-3</v>
      </c>
      <c r="G2435" s="229"/>
      <c r="H2435" s="229"/>
    </row>
    <row r="2436" spans="1:8" ht="15.6" x14ac:dyDescent="0.3">
      <c r="A2436" s="259" t="s">
        <v>139</v>
      </c>
      <c r="B2436" s="260">
        <v>2037</v>
      </c>
      <c r="C2436" s="260" t="s">
        <v>2084</v>
      </c>
      <c r="D2436" s="249">
        <v>328.58470973610031</v>
      </c>
      <c r="E2436" s="250">
        <v>16</v>
      </c>
      <c r="F2436" s="251">
        <f>(SUM(D2436:D2449)+E2436*D2449)/1000000</f>
        <v>9.6501635234427126E-3</v>
      </c>
      <c r="G2436" s="229"/>
      <c r="H2436" s="229"/>
    </row>
    <row r="2437" spans="1:8" ht="15.6" x14ac:dyDescent="0.3">
      <c r="A2437" s="259" t="s">
        <v>139</v>
      </c>
      <c r="B2437" s="260">
        <v>2038</v>
      </c>
      <c r="C2437" s="260" t="s">
        <v>2085</v>
      </c>
      <c r="D2437" s="249">
        <v>327.04724098851449</v>
      </c>
      <c r="E2437" s="250">
        <v>17</v>
      </c>
      <c r="F2437" s="251">
        <f>(SUM(D2437:D2449)+E2437*D2449)/1000000</f>
        <v>9.6419941246876778E-3</v>
      </c>
      <c r="G2437" s="229"/>
      <c r="H2437" s="229"/>
    </row>
    <row r="2438" spans="1:8" ht="15.6" x14ac:dyDescent="0.3">
      <c r="A2438" s="259" t="s">
        <v>139</v>
      </c>
      <c r="B2438" s="260">
        <v>2039</v>
      </c>
      <c r="C2438" s="260" t="s">
        <v>2086</v>
      </c>
      <c r="D2438" s="249">
        <v>325.75716704787612</v>
      </c>
      <c r="E2438" s="250">
        <v>18</v>
      </c>
      <c r="F2438" s="251">
        <f>(SUM(D2438:D2449)+E2438*D2449)/1000000</f>
        <v>9.6353621946802265E-3</v>
      </c>
      <c r="G2438" s="229"/>
      <c r="H2438" s="229"/>
    </row>
    <row r="2439" spans="1:8" ht="15.6" x14ac:dyDescent="0.3">
      <c r="A2439" s="259" t="s">
        <v>139</v>
      </c>
      <c r="B2439" s="260">
        <v>2040</v>
      </c>
      <c r="C2439" s="260" t="s">
        <v>2087</v>
      </c>
      <c r="D2439" s="249">
        <v>324.7019374304096</v>
      </c>
      <c r="E2439" s="250">
        <v>19</v>
      </c>
      <c r="F2439" s="251">
        <f>(SUM(D2439:D2449)+E2439*D2449)/1000000</f>
        <v>9.6300203386134164E-3</v>
      </c>
      <c r="G2439" s="229"/>
      <c r="H2439" s="229"/>
    </row>
    <row r="2440" spans="1:8" ht="15.6" x14ac:dyDescent="0.3">
      <c r="A2440" s="259" t="s">
        <v>139</v>
      </c>
      <c r="B2440" s="260">
        <v>2041</v>
      </c>
      <c r="C2440" s="260" t="s">
        <v>2088</v>
      </c>
      <c r="D2440" s="249">
        <v>323.84643393562226</v>
      </c>
      <c r="E2440" s="250">
        <v>20</v>
      </c>
      <c r="F2440" s="251">
        <f>(SUM(D2440:D2449)+E2440*D2449)/1000000</f>
        <v>9.6257337121640717E-3</v>
      </c>
      <c r="G2440" s="229"/>
      <c r="H2440" s="229"/>
    </row>
    <row r="2441" spans="1:8" ht="15.6" x14ac:dyDescent="0.3">
      <c r="A2441" s="259" t="s">
        <v>139</v>
      </c>
      <c r="B2441" s="260">
        <v>2042</v>
      </c>
      <c r="C2441" s="260" t="s">
        <v>2089</v>
      </c>
      <c r="D2441" s="249">
        <v>323.15157635316149</v>
      </c>
      <c r="E2441" s="250">
        <v>21</v>
      </c>
      <c r="F2441" s="251">
        <f>(SUM(D2441:D2449)+E2441*D2449)/1000000</f>
        <v>9.6223025892095155E-3</v>
      </c>
      <c r="G2441" s="229"/>
      <c r="H2441" s="229"/>
    </row>
    <row r="2442" spans="1:8" ht="15.6" x14ac:dyDescent="0.3">
      <c r="A2442" s="259" t="s">
        <v>139</v>
      </c>
      <c r="B2442" s="260">
        <v>2043</v>
      </c>
      <c r="C2442" s="260" t="s">
        <v>2090</v>
      </c>
      <c r="D2442" s="249">
        <v>322.55926649705594</v>
      </c>
      <c r="E2442" s="250">
        <v>22</v>
      </c>
      <c r="F2442" s="251">
        <f>(SUM(D2442:D2449)+E2442*D2449)/1000000</f>
        <v>9.6195663238374182E-3</v>
      </c>
      <c r="G2442" s="229"/>
      <c r="H2442" s="229"/>
    </row>
    <row r="2443" spans="1:8" ht="15.6" x14ac:dyDescent="0.3">
      <c r="A2443" s="259" t="s">
        <v>139</v>
      </c>
      <c r="B2443" s="260">
        <v>2044</v>
      </c>
      <c r="C2443" s="260" t="s">
        <v>2091</v>
      </c>
      <c r="D2443" s="249">
        <v>322.07997116679428</v>
      </c>
      <c r="E2443" s="250">
        <v>23</v>
      </c>
      <c r="F2443" s="251">
        <f>(SUM(D2443:D2449)+E2443*D2449)/1000000</f>
        <v>9.6174223683214276E-3</v>
      </c>
      <c r="G2443" s="229"/>
      <c r="H2443" s="229"/>
    </row>
    <row r="2444" spans="1:8" ht="15.6" x14ac:dyDescent="0.3">
      <c r="A2444" s="259" t="s">
        <v>139</v>
      </c>
      <c r="B2444" s="260">
        <v>2045</v>
      </c>
      <c r="C2444" s="260" t="s">
        <v>2092</v>
      </c>
      <c r="D2444" s="249">
        <v>321.67212869229638</v>
      </c>
      <c r="E2444" s="250">
        <v>24</v>
      </c>
      <c r="F2444" s="251">
        <f>(SUM(D2444:D2449)+E2444*D2449)/1000000</f>
        <v>9.6157577081356985E-3</v>
      </c>
      <c r="G2444" s="229"/>
      <c r="H2444" s="229"/>
    </row>
    <row r="2445" spans="1:8" ht="15.6" x14ac:dyDescent="0.3">
      <c r="A2445" s="259" t="s">
        <v>139</v>
      </c>
      <c r="B2445" s="260">
        <v>2046</v>
      </c>
      <c r="C2445" s="260" t="s">
        <v>2093</v>
      </c>
      <c r="D2445" s="249">
        <v>321.32515226244618</v>
      </c>
      <c r="E2445" s="250">
        <v>25</v>
      </c>
      <c r="F2445" s="251">
        <f>(SUM(D2445:D2449)+E2445*D2449)/1000000</f>
        <v>9.6145008904244683E-3</v>
      </c>
      <c r="G2445" s="229"/>
      <c r="H2445" s="229"/>
    </row>
    <row r="2446" spans="1:8" ht="15.6" x14ac:dyDescent="0.3">
      <c r="A2446" s="259" t="s">
        <v>139</v>
      </c>
      <c r="B2446" s="260">
        <v>2047</v>
      </c>
      <c r="C2446" s="260" t="s">
        <v>2094</v>
      </c>
      <c r="D2446" s="249">
        <v>321.03989209085421</v>
      </c>
      <c r="E2446" s="250">
        <v>26</v>
      </c>
      <c r="F2446" s="251">
        <f>(SUM(D2446:D2449)+E2446*D2449)/1000000</f>
        <v>9.6135910491430866E-3</v>
      </c>
      <c r="G2446" s="229"/>
      <c r="H2446" s="229"/>
    </row>
    <row r="2447" spans="1:8" ht="15.6" x14ac:dyDescent="0.3">
      <c r="A2447" s="259" t="s">
        <v>139</v>
      </c>
      <c r="B2447" s="260">
        <v>2048</v>
      </c>
      <c r="C2447" s="260" t="s">
        <v>2095</v>
      </c>
      <c r="D2447" s="249">
        <v>320.76992641316212</v>
      </c>
      <c r="E2447" s="250">
        <v>27</v>
      </c>
      <c r="F2447" s="251">
        <f>(SUM(D2447:D2449)+E2447*D2449)/1000000</f>
        <v>9.6129664680332967E-3</v>
      </c>
      <c r="G2447" s="229"/>
      <c r="H2447" s="229"/>
    </row>
    <row r="2448" spans="1:8" ht="15.6" x14ac:dyDescent="0.3">
      <c r="A2448" s="259" t="s">
        <v>139</v>
      </c>
      <c r="B2448" s="260">
        <v>2049</v>
      </c>
      <c r="C2448" s="260" t="s">
        <v>2096</v>
      </c>
      <c r="D2448" s="249">
        <v>320.56783415031509</v>
      </c>
      <c r="E2448" s="250">
        <v>28</v>
      </c>
      <c r="F2448" s="251">
        <f>(SUM(D2448:D2449)+E2448*D2449)/1000000</f>
        <v>9.6126118526011998E-3</v>
      </c>
      <c r="G2448" s="229"/>
      <c r="H2448" s="229"/>
    </row>
    <row r="2449" spans="1:8" ht="15.6" x14ac:dyDescent="0.3">
      <c r="A2449" s="259" t="s">
        <v>139</v>
      </c>
      <c r="B2449" s="260">
        <v>2050</v>
      </c>
      <c r="C2449" s="260" t="s">
        <v>2097</v>
      </c>
      <c r="D2449" s="249">
        <v>320.41531098106498</v>
      </c>
      <c r="E2449" s="250">
        <v>29</v>
      </c>
      <c r="F2449" s="251">
        <f>(SUM(D2449:D2449)+E2449*D2449)/1000000</f>
        <v>9.612459329431949E-3</v>
      </c>
      <c r="G2449" s="229"/>
      <c r="H2449" s="229"/>
    </row>
    <row r="2450" spans="1:8" ht="15.6" x14ac:dyDescent="0.3">
      <c r="A2450" s="259" t="s">
        <v>140</v>
      </c>
      <c r="B2450" s="260">
        <v>2017</v>
      </c>
      <c r="C2450" s="260" t="s">
        <v>2098</v>
      </c>
      <c r="D2450" s="249">
        <v>481.58305901331346</v>
      </c>
      <c r="E2450" s="252">
        <v>0</v>
      </c>
      <c r="F2450" s="251">
        <f>(SUM(D2450:D2479))/1000000</f>
        <v>1.0987191224793245E-2</v>
      </c>
      <c r="G2450" s="229"/>
      <c r="H2450" s="229"/>
    </row>
    <row r="2451" spans="1:8" ht="15.6" x14ac:dyDescent="0.3">
      <c r="A2451" s="259" t="s">
        <v>140</v>
      </c>
      <c r="B2451" s="260">
        <v>2018</v>
      </c>
      <c r="C2451" s="260" t="s">
        <v>2099</v>
      </c>
      <c r="D2451" s="249">
        <v>468.92746938161389</v>
      </c>
      <c r="E2451" s="250">
        <v>0</v>
      </c>
      <c r="F2451" s="251">
        <f>(SUM(D2451:D2480))/1000000</f>
        <v>1.0828105714779199E-2</v>
      </c>
      <c r="G2451" s="229"/>
      <c r="H2451" s="229"/>
    </row>
    <row r="2452" spans="1:8" ht="15.6" x14ac:dyDescent="0.3">
      <c r="A2452" s="259" t="s">
        <v>140</v>
      </c>
      <c r="B2452" s="260">
        <v>2019</v>
      </c>
      <c r="C2452" s="260" t="s">
        <v>2100</v>
      </c>
      <c r="D2452" s="249">
        <v>454.54585348262805</v>
      </c>
      <c r="E2452" s="250">
        <v>0</v>
      </c>
      <c r="F2452" s="251">
        <f>(SUM(D2452:D2481))/1000000</f>
        <v>1.0681454725767064E-2</v>
      </c>
      <c r="G2452" s="229"/>
      <c r="H2452" s="229"/>
    </row>
    <row r="2453" spans="1:8" ht="15.6" x14ac:dyDescent="0.3">
      <c r="A2453" s="259" t="s">
        <v>140</v>
      </c>
      <c r="B2453" s="260">
        <v>2020</v>
      </c>
      <c r="C2453" s="260" t="s">
        <v>2101</v>
      </c>
      <c r="D2453" s="249">
        <v>441.22913820981785</v>
      </c>
      <c r="E2453" s="250">
        <v>0</v>
      </c>
      <c r="F2453" s="251">
        <f>(SUM(D2453:D2482))/1000000</f>
        <v>1.0549027556655568E-2</v>
      </c>
      <c r="G2453" s="229"/>
      <c r="H2453" s="229"/>
    </row>
    <row r="2454" spans="1:8" ht="15.6" x14ac:dyDescent="0.3">
      <c r="A2454" s="259" t="s">
        <v>140</v>
      </c>
      <c r="B2454" s="260">
        <v>2021</v>
      </c>
      <c r="C2454" s="260" t="s">
        <v>2102</v>
      </c>
      <c r="D2454" s="249">
        <v>428.76047350651822</v>
      </c>
      <c r="E2454" s="250">
        <v>0</v>
      </c>
      <c r="F2454" s="251">
        <f>(SUM(D2454:D2483))/1000000</f>
        <v>1.0429789359820722E-2</v>
      </c>
      <c r="G2454" s="229"/>
      <c r="H2454" s="229"/>
    </row>
    <row r="2455" spans="1:8" ht="15.6" x14ac:dyDescent="0.3">
      <c r="A2455" s="259" t="s">
        <v>140</v>
      </c>
      <c r="B2455" s="260">
        <v>2022</v>
      </c>
      <c r="C2455" s="260" t="s">
        <v>2103</v>
      </c>
      <c r="D2455" s="249">
        <v>417.24877310464717</v>
      </c>
      <c r="E2455" s="250">
        <v>1</v>
      </c>
      <c r="F2455" s="251">
        <f>(SUM(D2455:D2483)+E2455*D2483)/1000000</f>
        <v>1.0323019827689172E-2</v>
      </c>
      <c r="G2455" s="229"/>
      <c r="H2455" s="229"/>
    </row>
    <row r="2456" spans="1:8" ht="15.6" x14ac:dyDescent="0.3">
      <c r="A2456" s="259" t="s">
        <v>140</v>
      </c>
      <c r="B2456" s="260">
        <v>2023</v>
      </c>
      <c r="C2456" s="260" t="s">
        <v>2104</v>
      </c>
      <c r="D2456" s="249">
        <v>406.52441676901555</v>
      </c>
      <c r="E2456" s="250">
        <v>2</v>
      </c>
      <c r="F2456" s="251">
        <f>(SUM(D2456:D2483)+E2456*D2483)/1000000</f>
        <v>1.0227761995959497E-2</v>
      </c>
      <c r="G2456" s="229"/>
      <c r="H2456" s="229"/>
    </row>
    <row r="2457" spans="1:8" ht="15.6" x14ac:dyDescent="0.3">
      <c r="A2457" s="259" t="s">
        <v>140</v>
      </c>
      <c r="B2457" s="260">
        <v>2024</v>
      </c>
      <c r="C2457" s="260" t="s">
        <v>2105</v>
      </c>
      <c r="D2457" s="249">
        <v>396.61569112726869</v>
      </c>
      <c r="E2457" s="250">
        <v>3</v>
      </c>
      <c r="F2457" s="251">
        <f>(SUM(D2457:D2483)+E2457*D2483)/1000000</f>
        <v>1.0143228520565451E-2</v>
      </c>
      <c r="G2457" s="229"/>
      <c r="H2457" s="229"/>
    </row>
    <row r="2458" spans="1:8" ht="15.6" x14ac:dyDescent="0.3">
      <c r="A2458" s="259" t="s">
        <v>140</v>
      </c>
      <c r="B2458" s="260">
        <v>2025</v>
      </c>
      <c r="C2458" s="260" t="s">
        <v>2106</v>
      </c>
      <c r="D2458" s="249">
        <v>387.43857363376537</v>
      </c>
      <c r="E2458" s="250">
        <v>4</v>
      </c>
      <c r="F2458" s="251">
        <f>(SUM(D2458:D2483)+E2458*D2483)/1000000</f>
        <v>1.0068603770813154E-2</v>
      </c>
      <c r="G2458" s="229"/>
      <c r="H2458" s="229"/>
    </row>
    <row r="2459" spans="1:8" ht="15.6" x14ac:dyDescent="0.3">
      <c r="A2459" s="259" t="s">
        <v>140</v>
      </c>
      <c r="B2459" s="260">
        <v>2026</v>
      </c>
      <c r="C2459" s="260" t="s">
        <v>2107</v>
      </c>
      <c r="D2459" s="249">
        <v>378.58281027340854</v>
      </c>
      <c r="E2459" s="250">
        <v>5</v>
      </c>
      <c r="F2459" s="251">
        <f>(SUM(D2459:D2483)+E2459*D2483)/1000000</f>
        <v>1.0003156138554362E-2</v>
      </c>
      <c r="G2459" s="229"/>
      <c r="H2459" s="229"/>
    </row>
    <row r="2460" spans="1:8" ht="15.6" x14ac:dyDescent="0.3">
      <c r="A2460" s="259" t="s">
        <v>140</v>
      </c>
      <c r="B2460" s="260">
        <v>2027</v>
      </c>
      <c r="C2460" s="260" t="s">
        <v>2108</v>
      </c>
      <c r="D2460" s="249">
        <v>370.50694879507643</v>
      </c>
      <c r="E2460" s="250">
        <v>6</v>
      </c>
      <c r="F2460" s="251">
        <f>(SUM(D2460:D2483)+E2460*D2483)/1000000</f>
        <v>9.9465642696559223E-3</v>
      </c>
      <c r="G2460" s="229"/>
      <c r="H2460" s="229"/>
    </row>
    <row r="2461" spans="1:8" ht="15.6" x14ac:dyDescent="0.3">
      <c r="A2461" s="259" t="s">
        <v>140</v>
      </c>
      <c r="B2461" s="260">
        <v>2028</v>
      </c>
      <c r="C2461" s="260" t="s">
        <v>2109</v>
      </c>
      <c r="D2461" s="249">
        <v>363.37330117120342</v>
      </c>
      <c r="E2461" s="250">
        <v>7</v>
      </c>
      <c r="F2461" s="251">
        <f>(SUM(D2461:D2483)+E2461*D2483)/1000000</f>
        <v>9.8980482622358177E-3</v>
      </c>
      <c r="G2461" s="229"/>
      <c r="H2461" s="229"/>
    </row>
    <row r="2462" spans="1:8" ht="15.6" x14ac:dyDescent="0.3">
      <c r="A2462" s="259" t="s">
        <v>140</v>
      </c>
      <c r="B2462" s="260">
        <v>2029</v>
      </c>
      <c r="C2462" s="260" t="s">
        <v>2110</v>
      </c>
      <c r="D2462" s="249">
        <v>357.06579464960106</v>
      </c>
      <c r="E2462" s="250">
        <v>8</v>
      </c>
      <c r="F2462" s="251">
        <f>(SUM(D2462:D2483)+E2462*D2483)/1000000</f>
        <v>9.8566659024395854E-3</v>
      </c>
      <c r="G2462" s="229"/>
      <c r="H2462" s="229"/>
    </row>
    <row r="2463" spans="1:8" ht="15.6" x14ac:dyDescent="0.3">
      <c r="A2463" s="259" t="s">
        <v>140</v>
      </c>
      <c r="B2463" s="260">
        <v>2030</v>
      </c>
      <c r="C2463" s="260" t="s">
        <v>2111</v>
      </c>
      <c r="D2463" s="249">
        <v>351.61719675628598</v>
      </c>
      <c r="E2463" s="250">
        <v>9</v>
      </c>
      <c r="F2463" s="251">
        <f>(SUM(D2463:D2483)+E2463*D2483)/1000000</f>
        <v>9.8215910491649561E-3</v>
      </c>
      <c r="G2463" s="229"/>
      <c r="H2463" s="229"/>
    </row>
    <row r="2464" spans="1:8" ht="15.6" x14ac:dyDescent="0.3">
      <c r="A2464" s="259" t="s">
        <v>140</v>
      </c>
      <c r="B2464" s="260">
        <v>2031</v>
      </c>
      <c r="C2464" s="260" t="s">
        <v>2112</v>
      </c>
      <c r="D2464" s="249">
        <v>346.85251098795175</v>
      </c>
      <c r="E2464" s="250">
        <v>10</v>
      </c>
      <c r="F2464" s="251">
        <f>(SUM(D2464:D2483)+E2464*D2483)/1000000</f>
        <v>9.7919647937836397E-3</v>
      </c>
      <c r="G2464" s="229"/>
      <c r="H2464" s="229"/>
    </row>
    <row r="2465" spans="1:8" ht="15.6" x14ac:dyDescent="0.3">
      <c r="A2465" s="259" t="s">
        <v>140</v>
      </c>
      <c r="B2465" s="260">
        <v>2032</v>
      </c>
      <c r="C2465" s="260" t="s">
        <v>2113</v>
      </c>
      <c r="D2465" s="249">
        <v>342.74337373319685</v>
      </c>
      <c r="E2465" s="250">
        <v>11</v>
      </c>
      <c r="F2465" s="251">
        <f>(SUM(D2465:D2483)+E2465*D2483)/1000000</f>
        <v>9.7671032241706604E-3</v>
      </c>
      <c r="G2465" s="229"/>
      <c r="H2465" s="229"/>
    </row>
    <row r="2466" spans="1:8" ht="15.6" x14ac:dyDescent="0.3">
      <c r="A2466" s="259" t="s">
        <v>140</v>
      </c>
      <c r="B2466" s="260">
        <v>2033</v>
      </c>
      <c r="C2466" s="260" t="s">
        <v>2114</v>
      </c>
      <c r="D2466" s="249">
        <v>339.19886878274644</v>
      </c>
      <c r="E2466" s="250">
        <v>12</v>
      </c>
      <c r="F2466" s="251">
        <f>(SUM(D2466:D2483)+E2466*D2483)/1000000</f>
        <v>9.7463507918124342E-3</v>
      </c>
      <c r="G2466" s="229"/>
      <c r="H2466" s="229"/>
    </row>
    <row r="2467" spans="1:8" ht="15.6" x14ac:dyDescent="0.3">
      <c r="A2467" s="259" t="s">
        <v>140</v>
      </c>
      <c r="B2467" s="260">
        <v>2034</v>
      </c>
      <c r="C2467" s="260" t="s">
        <v>2115</v>
      </c>
      <c r="D2467" s="249">
        <v>336.16602159977811</v>
      </c>
      <c r="E2467" s="250">
        <v>13</v>
      </c>
      <c r="F2467" s="251">
        <f>(SUM(D2467:D2483)+E2467*D2483)/1000000</f>
        <v>9.7291428644046569E-3</v>
      </c>
      <c r="G2467" s="229"/>
      <c r="H2467" s="229"/>
    </row>
    <row r="2468" spans="1:8" ht="15.6" x14ac:dyDescent="0.3">
      <c r="A2468" s="259" t="s">
        <v>140</v>
      </c>
      <c r="B2468" s="260">
        <v>2035</v>
      </c>
      <c r="C2468" s="260" t="s">
        <v>2116</v>
      </c>
      <c r="D2468" s="249">
        <v>333.62439343611493</v>
      </c>
      <c r="E2468" s="250">
        <v>14</v>
      </c>
      <c r="F2468" s="251">
        <f>(SUM(D2468:D2483)+E2468*D2483)/1000000</f>
        <v>9.714967784179851E-3</v>
      </c>
      <c r="G2468" s="229"/>
      <c r="H2468" s="229"/>
    </row>
    <row r="2469" spans="1:8" ht="15.6" x14ac:dyDescent="0.3">
      <c r="A2469" s="259" t="s">
        <v>140</v>
      </c>
      <c r="B2469" s="260">
        <v>2036</v>
      </c>
      <c r="C2469" s="260" t="s">
        <v>2117</v>
      </c>
      <c r="D2469" s="249">
        <v>331.45891635487936</v>
      </c>
      <c r="E2469" s="250">
        <v>15</v>
      </c>
      <c r="F2469" s="251">
        <f>(SUM(D2469:D2483)+E2469*D2483)/1000000</f>
        <v>9.703334332118705E-3</v>
      </c>
      <c r="G2469" s="229"/>
      <c r="H2469" s="229"/>
    </row>
    <row r="2470" spans="1:8" ht="15.6" x14ac:dyDescent="0.3">
      <c r="A2470" s="259" t="s">
        <v>140</v>
      </c>
      <c r="B2470" s="260">
        <v>2037</v>
      </c>
      <c r="C2470" s="260" t="s">
        <v>2118</v>
      </c>
      <c r="D2470" s="249">
        <v>329.65488147481022</v>
      </c>
      <c r="E2470" s="250">
        <v>16</v>
      </c>
      <c r="F2470" s="251">
        <f>(SUM(D2470:D2483)+E2470*D2483)/1000000</f>
        <v>9.6938663571387966E-3</v>
      </c>
      <c r="G2470" s="229"/>
      <c r="H2470" s="229"/>
    </row>
    <row r="2471" spans="1:8" ht="15.6" x14ac:dyDescent="0.3">
      <c r="A2471" s="259" t="s">
        <v>140</v>
      </c>
      <c r="B2471" s="260">
        <v>2038</v>
      </c>
      <c r="C2471" s="260" t="s">
        <v>2119</v>
      </c>
      <c r="D2471" s="249">
        <v>328.1549332237625</v>
      </c>
      <c r="E2471" s="250">
        <v>17</v>
      </c>
      <c r="F2471" s="251">
        <f>(SUM(D2471:D2483)+E2471*D2483)/1000000</f>
        <v>9.6862024170389586E-3</v>
      </c>
      <c r="G2471" s="229"/>
      <c r="H2471" s="229"/>
    </row>
    <row r="2472" spans="1:8" ht="15.6" x14ac:dyDescent="0.3">
      <c r="A2472" s="259" t="s">
        <v>140</v>
      </c>
      <c r="B2472" s="260">
        <v>2039</v>
      </c>
      <c r="C2472" s="260" t="s">
        <v>2120</v>
      </c>
      <c r="D2472" s="249">
        <v>326.91025442085578</v>
      </c>
      <c r="E2472" s="250">
        <v>18</v>
      </c>
      <c r="F2472" s="251">
        <f>(SUM(D2472:D2483)+E2472*D2483)/1000000</f>
        <v>9.6800384251901645E-3</v>
      </c>
      <c r="G2472" s="229"/>
      <c r="H2472" s="229"/>
    </row>
    <row r="2473" spans="1:8" ht="15.6" x14ac:dyDescent="0.3">
      <c r="A2473" s="259" t="s">
        <v>140</v>
      </c>
      <c r="B2473" s="260">
        <v>2040</v>
      </c>
      <c r="C2473" s="260" t="s">
        <v>2121</v>
      </c>
      <c r="D2473" s="249">
        <v>325.89348553261101</v>
      </c>
      <c r="E2473" s="250">
        <v>19</v>
      </c>
      <c r="F2473" s="251">
        <f>(SUM(D2473:D2483)+E2473*D2483)/1000000</f>
        <v>9.6751191121442811E-3</v>
      </c>
      <c r="G2473" s="229"/>
      <c r="H2473" s="229"/>
    </row>
    <row r="2474" spans="1:8" ht="15.6" x14ac:dyDescent="0.3">
      <c r="A2474" s="259" t="s">
        <v>140</v>
      </c>
      <c r="B2474" s="260">
        <v>2041</v>
      </c>
      <c r="C2474" s="260" t="s">
        <v>2122</v>
      </c>
      <c r="D2474" s="249">
        <v>325.06968058341141</v>
      </c>
      <c r="E2474" s="250">
        <v>20</v>
      </c>
      <c r="F2474" s="251">
        <f>(SUM(D2474:D2483)+E2474*D2483)/1000000</f>
        <v>9.6712165679866402E-3</v>
      </c>
      <c r="G2474" s="229"/>
      <c r="H2474" s="229"/>
    </row>
    <row r="2475" spans="1:8" ht="15.6" x14ac:dyDescent="0.3">
      <c r="A2475" s="259" t="s">
        <v>140</v>
      </c>
      <c r="B2475" s="260">
        <v>2042</v>
      </c>
      <c r="C2475" s="260" t="s">
        <v>2123</v>
      </c>
      <c r="D2475" s="249">
        <v>324.40765085758466</v>
      </c>
      <c r="E2475" s="250">
        <v>21</v>
      </c>
      <c r="F2475" s="251">
        <f>(SUM(D2475:D2483)+E2475*D2483)/1000000</f>
        <v>9.6681378287781991E-3</v>
      </c>
      <c r="G2475" s="229"/>
      <c r="H2475" s="229"/>
    </row>
    <row r="2476" spans="1:8" ht="15.6" x14ac:dyDescent="0.3">
      <c r="A2476" s="259" t="s">
        <v>140</v>
      </c>
      <c r="B2476" s="260">
        <v>2043</v>
      </c>
      <c r="C2476" s="260" t="s">
        <v>2124</v>
      </c>
      <c r="D2476" s="249">
        <v>323.85073084791503</v>
      </c>
      <c r="E2476" s="250">
        <v>22</v>
      </c>
      <c r="F2476" s="251">
        <f>(SUM(D2476:D2483)+E2476*D2483)/1000000</f>
        <v>9.6657211192955859E-3</v>
      </c>
      <c r="G2476" s="229"/>
      <c r="H2476" s="229"/>
    </row>
    <row r="2477" spans="1:8" ht="15.6" x14ac:dyDescent="0.3">
      <c r="A2477" s="259" t="s">
        <v>140</v>
      </c>
      <c r="B2477" s="260">
        <v>2044</v>
      </c>
      <c r="C2477" s="260" t="s">
        <v>2125</v>
      </c>
      <c r="D2477" s="249">
        <v>323.40819411157315</v>
      </c>
      <c r="E2477" s="250">
        <v>23</v>
      </c>
      <c r="F2477" s="251">
        <f>(SUM(D2477:D2483)+E2477*D2483)/1000000</f>
        <v>9.6638613298226407E-3</v>
      </c>
      <c r="G2477" s="229"/>
      <c r="H2477" s="229"/>
    </row>
    <row r="2478" spans="1:8" ht="15.6" x14ac:dyDescent="0.3">
      <c r="A2478" s="259" t="s">
        <v>140</v>
      </c>
      <c r="B2478" s="260">
        <v>2045</v>
      </c>
      <c r="C2478" s="260" t="s">
        <v>2126</v>
      </c>
      <c r="D2478" s="249">
        <v>323.04311905367905</v>
      </c>
      <c r="E2478" s="250">
        <v>24</v>
      </c>
      <c r="F2478" s="251">
        <f>(SUM(D2478:D2483)+E2478*D2483)/1000000</f>
        <v>9.6624440770860381E-3</v>
      </c>
      <c r="G2478" s="229"/>
      <c r="H2478" s="229"/>
    </row>
    <row r="2479" spans="1:8" ht="15.6" x14ac:dyDescent="0.3">
      <c r="A2479" s="259" t="s">
        <v>140</v>
      </c>
      <c r="B2479" s="260">
        <v>2046</v>
      </c>
      <c r="C2479" s="260" t="s">
        <v>2127</v>
      </c>
      <c r="D2479" s="249">
        <v>322.73470991820903</v>
      </c>
      <c r="E2479" s="250">
        <v>25</v>
      </c>
      <c r="F2479" s="251">
        <f>(SUM(D2479:D2483)+E2479*D2483)/1000000</f>
        <v>9.6613918994073299E-3</v>
      </c>
      <c r="G2479" s="229"/>
      <c r="H2479" s="229"/>
    </row>
    <row r="2480" spans="1:8" ht="15.6" x14ac:dyDescent="0.3">
      <c r="A2480" s="259" t="s">
        <v>140</v>
      </c>
      <c r="B2480" s="260">
        <v>2047</v>
      </c>
      <c r="C2480" s="260" t="s">
        <v>2128</v>
      </c>
      <c r="D2480" s="249">
        <v>322.49754899926666</v>
      </c>
      <c r="E2480" s="250">
        <v>26</v>
      </c>
      <c r="F2480" s="251">
        <f>(SUM(D2480:D2483)+E2480*D2483)/1000000</f>
        <v>9.6606481308640912E-3</v>
      </c>
      <c r="G2480" s="229"/>
      <c r="H2480" s="229"/>
    </row>
    <row r="2481" spans="1:8" ht="15.6" x14ac:dyDescent="0.3">
      <c r="A2481" s="259" t="s">
        <v>140</v>
      </c>
      <c r="B2481" s="260">
        <v>2048</v>
      </c>
      <c r="C2481" s="260" t="s">
        <v>2129</v>
      </c>
      <c r="D2481" s="249">
        <v>322.27648036948244</v>
      </c>
      <c r="E2481" s="250">
        <v>27</v>
      </c>
      <c r="F2481" s="251">
        <f>(SUM(D2481:D2483)+E2481*D2483)/1000000</f>
        <v>9.6601415232397958E-3</v>
      </c>
      <c r="G2481" s="229"/>
      <c r="H2481" s="229"/>
    </row>
    <row r="2482" spans="1:8" ht="15.6" x14ac:dyDescent="0.3">
      <c r="A2482" s="259" t="s">
        <v>140</v>
      </c>
      <c r="B2482" s="260">
        <v>2049</v>
      </c>
      <c r="C2482" s="260" t="s">
        <v>2130</v>
      </c>
      <c r="D2482" s="249">
        <v>322.11868437113367</v>
      </c>
      <c r="E2482" s="250">
        <v>28</v>
      </c>
      <c r="F2482" s="251">
        <f>(SUM(D2482:D2483)+E2482*D2483)/1000000</f>
        <v>9.6598559842452844E-3</v>
      </c>
      <c r="G2482" s="229"/>
      <c r="H2482" s="229"/>
    </row>
    <row r="2483" spans="1:8" ht="15.6" x14ac:dyDescent="0.3">
      <c r="A2483" s="259" t="s">
        <v>140</v>
      </c>
      <c r="B2483" s="260">
        <v>2050</v>
      </c>
      <c r="C2483" s="260" t="s">
        <v>2131</v>
      </c>
      <c r="D2483" s="249">
        <v>321.9909413749707</v>
      </c>
      <c r="E2483" s="250">
        <v>29</v>
      </c>
      <c r="F2483" s="251">
        <f>(SUM(D2483:D2483)+E2483*D2483)/1000000</f>
        <v>9.6597282412491207E-3</v>
      </c>
      <c r="G2483" s="229"/>
      <c r="H2483" s="229"/>
    </row>
    <row r="2484" spans="1:8" ht="15.6" x14ac:dyDescent="0.3">
      <c r="A2484" s="259" t="s">
        <v>141</v>
      </c>
      <c r="B2484" s="260">
        <v>2017</v>
      </c>
      <c r="C2484" s="260" t="s">
        <v>2132</v>
      </c>
      <c r="D2484" s="249">
        <v>499.0952687014468</v>
      </c>
      <c r="E2484" s="252">
        <v>0</v>
      </c>
      <c r="F2484" s="251">
        <f>(SUM(D2484:D2513))/1000000</f>
        <v>1.1133961806005246E-2</v>
      </c>
      <c r="G2484" s="229"/>
      <c r="H2484" s="229"/>
    </row>
    <row r="2485" spans="1:8" ht="15.6" x14ac:dyDescent="0.3">
      <c r="A2485" s="259" t="s">
        <v>141</v>
      </c>
      <c r="B2485" s="260">
        <v>2018</v>
      </c>
      <c r="C2485" s="260" t="s">
        <v>2133</v>
      </c>
      <c r="D2485" s="249">
        <v>485.33626853645023</v>
      </c>
      <c r="E2485" s="250">
        <v>0</v>
      </c>
      <c r="F2485" s="251">
        <f>(SUM(D2485:D2514))/1000000</f>
        <v>1.0956461988576575E-2</v>
      </c>
      <c r="G2485" s="229"/>
      <c r="H2485" s="229"/>
    </row>
    <row r="2486" spans="1:8" ht="15.6" x14ac:dyDescent="0.3">
      <c r="A2486" s="259" t="s">
        <v>141</v>
      </c>
      <c r="B2486" s="260">
        <v>2019</v>
      </c>
      <c r="C2486" s="260" t="s">
        <v>2134</v>
      </c>
      <c r="D2486" s="249">
        <v>468.07155621904809</v>
      </c>
      <c r="E2486" s="250">
        <v>0</v>
      </c>
      <c r="F2486" s="251">
        <f>(SUM(D2486:D2515))/1000000</f>
        <v>1.0792348118793956E-2</v>
      </c>
      <c r="G2486" s="229"/>
      <c r="H2486" s="229"/>
    </row>
    <row r="2487" spans="1:8" ht="15.6" x14ac:dyDescent="0.3">
      <c r="A2487" s="259" t="s">
        <v>141</v>
      </c>
      <c r="B2487" s="260">
        <v>2020</v>
      </c>
      <c r="C2487" s="260" t="s">
        <v>2135</v>
      </c>
      <c r="D2487" s="249">
        <v>453.61358484326394</v>
      </c>
      <c r="E2487" s="250">
        <v>0</v>
      </c>
      <c r="F2487" s="251">
        <f>(SUM(D2487:D2516))/1000000</f>
        <v>1.0645225690827879E-2</v>
      </c>
      <c r="G2487" s="229"/>
      <c r="H2487" s="229"/>
    </row>
    <row r="2488" spans="1:8" ht="15.6" x14ac:dyDescent="0.3">
      <c r="A2488" s="259" t="s">
        <v>141</v>
      </c>
      <c r="B2488" s="260">
        <v>2021</v>
      </c>
      <c r="C2488" s="260" t="s">
        <v>2136</v>
      </c>
      <c r="D2488" s="249">
        <v>440.06324201782257</v>
      </c>
      <c r="E2488" s="250">
        <v>0</v>
      </c>
      <c r="F2488" s="251">
        <f>(SUM(D2488:D2517))/1000000</f>
        <v>1.0512332112944786E-2</v>
      </c>
      <c r="G2488" s="229"/>
      <c r="H2488" s="229"/>
    </row>
    <row r="2489" spans="1:8" ht="15.6" x14ac:dyDescent="0.3">
      <c r="A2489" s="259" t="s">
        <v>141</v>
      </c>
      <c r="B2489" s="260">
        <v>2022</v>
      </c>
      <c r="C2489" s="260" t="s">
        <v>2137</v>
      </c>
      <c r="D2489" s="249">
        <v>427.46320825223296</v>
      </c>
      <c r="E2489" s="250">
        <v>1</v>
      </c>
      <c r="F2489" s="251">
        <f>(SUM(D2489:D2517)+E2489*D2517)/1000000</f>
        <v>1.0392988877887137E-2</v>
      </c>
      <c r="G2489" s="229"/>
      <c r="H2489" s="229"/>
    </row>
    <row r="2490" spans="1:8" ht="15.6" x14ac:dyDescent="0.3">
      <c r="A2490" s="259" t="s">
        <v>141</v>
      </c>
      <c r="B2490" s="260">
        <v>2023</v>
      </c>
      <c r="C2490" s="260" t="s">
        <v>2138</v>
      </c>
      <c r="D2490" s="249">
        <v>415.73360914943788</v>
      </c>
      <c r="E2490" s="250">
        <v>2</v>
      </c>
      <c r="F2490" s="251">
        <f>(SUM(D2490:D2517)+E2490*D2517)/1000000</f>
        <v>1.0286245676595078E-2</v>
      </c>
      <c r="G2490" s="229"/>
      <c r="H2490" s="229"/>
    </row>
    <row r="2491" spans="1:8" ht="15.6" x14ac:dyDescent="0.3">
      <c r="A2491" s="259" t="s">
        <v>141</v>
      </c>
      <c r="B2491" s="260">
        <v>2024</v>
      </c>
      <c r="C2491" s="260" t="s">
        <v>2139</v>
      </c>
      <c r="D2491" s="249">
        <v>404.96026369513669</v>
      </c>
      <c r="E2491" s="250">
        <v>3</v>
      </c>
      <c r="F2491" s="251">
        <f>(SUM(D2491:D2517)+E2491*D2517)/1000000</f>
        <v>1.0191232074405813E-2</v>
      </c>
      <c r="G2491" s="229"/>
      <c r="H2491" s="229"/>
    </row>
    <row r="2492" spans="1:8" ht="15.6" x14ac:dyDescent="0.3">
      <c r="A2492" s="259" t="s">
        <v>141</v>
      </c>
      <c r="B2492" s="260">
        <v>2025</v>
      </c>
      <c r="C2492" s="260" t="s">
        <v>2140</v>
      </c>
      <c r="D2492" s="249">
        <v>395.08448873123581</v>
      </c>
      <c r="E2492" s="250">
        <v>4</v>
      </c>
      <c r="F2492" s="251">
        <f>(SUM(D2492:D2517)+E2492*D2517)/1000000</f>
        <v>1.0106991817670849E-2</v>
      </c>
      <c r="G2492" s="229"/>
      <c r="H2492" s="229"/>
    </row>
    <row r="2493" spans="1:8" ht="15.6" x14ac:dyDescent="0.3">
      <c r="A2493" s="259" t="s">
        <v>141</v>
      </c>
      <c r="B2493" s="260">
        <v>2026</v>
      </c>
      <c r="C2493" s="260" t="s">
        <v>2141</v>
      </c>
      <c r="D2493" s="249">
        <v>385.42459806890776</v>
      </c>
      <c r="E2493" s="250">
        <v>5</v>
      </c>
      <c r="F2493" s="251">
        <f>(SUM(D2493:D2517)+E2493*D2517)/1000000</f>
        <v>1.0032627335899786E-2</v>
      </c>
      <c r="G2493" s="229"/>
      <c r="H2493" s="229"/>
    </row>
    <row r="2494" spans="1:8" ht="15.6" x14ac:dyDescent="0.3">
      <c r="A2494" s="259" t="s">
        <v>141</v>
      </c>
      <c r="B2494" s="260">
        <v>2027</v>
      </c>
      <c r="C2494" s="260" t="s">
        <v>2142</v>
      </c>
      <c r="D2494" s="249">
        <v>376.4445637565189</v>
      </c>
      <c r="E2494" s="250">
        <v>6</v>
      </c>
      <c r="F2494" s="251">
        <f>(SUM(D2494:D2517)+E2494*D2517)/1000000</f>
        <v>9.9679227447910523E-3</v>
      </c>
      <c r="G2494" s="229"/>
      <c r="H2494" s="229"/>
    </row>
    <row r="2495" spans="1:8" ht="15.6" x14ac:dyDescent="0.3">
      <c r="A2495" s="259" t="s">
        <v>141</v>
      </c>
      <c r="B2495" s="260">
        <v>2028</v>
      </c>
      <c r="C2495" s="260" t="s">
        <v>2143</v>
      </c>
      <c r="D2495" s="249">
        <v>368.37670420434057</v>
      </c>
      <c r="E2495" s="250">
        <v>7</v>
      </c>
      <c r="F2495" s="251">
        <f>(SUM(D2495:D2517)+E2495*D2517)/1000000</f>
        <v>9.9121981879947071E-3</v>
      </c>
      <c r="G2495" s="229"/>
      <c r="H2495" s="229"/>
    </row>
    <row r="2496" spans="1:8" ht="15.6" x14ac:dyDescent="0.3">
      <c r="A2496" s="259" t="s">
        <v>141</v>
      </c>
      <c r="B2496" s="260">
        <v>2029</v>
      </c>
      <c r="C2496" s="260" t="s">
        <v>2144</v>
      </c>
      <c r="D2496" s="249">
        <v>361.14496722146203</v>
      </c>
      <c r="E2496" s="250">
        <v>8</v>
      </c>
      <c r="F2496" s="251">
        <f>(SUM(D2496:D2517)+E2496*D2517)/1000000</f>
        <v>9.8645414907505384E-3</v>
      </c>
      <c r="G2496" s="229"/>
      <c r="H2496" s="229"/>
    </row>
    <row r="2497" spans="1:8" ht="15.6" x14ac:dyDescent="0.3">
      <c r="A2497" s="259" t="s">
        <v>141</v>
      </c>
      <c r="B2497" s="260">
        <v>2030</v>
      </c>
      <c r="C2497" s="260" t="s">
        <v>2145</v>
      </c>
      <c r="D2497" s="249">
        <v>354.75724340432004</v>
      </c>
      <c r="E2497" s="250">
        <v>9</v>
      </c>
      <c r="F2497" s="251">
        <f>(SUM(D2497:D2517)+E2497*D2517)/1000000</f>
        <v>9.8241165304892488E-3</v>
      </c>
      <c r="G2497" s="229"/>
      <c r="H2497" s="229"/>
    </row>
    <row r="2498" spans="1:8" ht="15.6" x14ac:dyDescent="0.3">
      <c r="A2498" s="259" t="s">
        <v>141</v>
      </c>
      <c r="B2498" s="260">
        <v>2031</v>
      </c>
      <c r="C2498" s="260" t="s">
        <v>2146</v>
      </c>
      <c r="D2498" s="249">
        <v>349.05917929484599</v>
      </c>
      <c r="E2498" s="250">
        <v>10</v>
      </c>
      <c r="F2498" s="251">
        <f>(SUM(D2498:D2517)+E2498*D2517)/1000000</f>
        <v>9.7900792940451026E-3</v>
      </c>
      <c r="G2498" s="229"/>
      <c r="H2498" s="229"/>
    </row>
    <row r="2499" spans="1:8" ht="15.6" x14ac:dyDescent="0.3">
      <c r="A2499" s="259" t="s">
        <v>141</v>
      </c>
      <c r="B2499" s="260">
        <v>2032</v>
      </c>
      <c r="C2499" s="260" t="s">
        <v>2147</v>
      </c>
      <c r="D2499" s="249">
        <v>344.04950257899316</v>
      </c>
      <c r="E2499" s="250">
        <v>11</v>
      </c>
      <c r="F2499" s="251">
        <f>(SUM(D2499:D2517)+E2499*D2517)/1000000</f>
        <v>9.7617401217104313E-3</v>
      </c>
      <c r="G2499" s="229"/>
      <c r="H2499" s="229"/>
    </row>
    <row r="2500" spans="1:8" ht="15.6" x14ac:dyDescent="0.3">
      <c r="A2500" s="259" t="s">
        <v>141</v>
      </c>
      <c r="B2500" s="260">
        <v>2033</v>
      </c>
      <c r="C2500" s="260" t="s">
        <v>2148</v>
      </c>
      <c r="D2500" s="249">
        <v>339.64250711422432</v>
      </c>
      <c r="E2500" s="250">
        <v>12</v>
      </c>
      <c r="F2500" s="251">
        <f>(SUM(D2500:D2517)+E2500*D2517)/1000000</f>
        <v>9.7384106260916085E-3</v>
      </c>
      <c r="G2500" s="229"/>
      <c r="H2500" s="229"/>
    </row>
    <row r="2501" spans="1:8" ht="15.6" x14ac:dyDescent="0.3">
      <c r="A2501" s="259" t="s">
        <v>141</v>
      </c>
      <c r="B2501" s="260">
        <v>2034</v>
      </c>
      <c r="C2501" s="260" t="s">
        <v>2149</v>
      </c>
      <c r="D2501" s="249">
        <v>335.77351817397079</v>
      </c>
      <c r="E2501" s="250">
        <v>13</v>
      </c>
      <c r="F2501" s="251">
        <f>(SUM(D2501:D2517)+E2501*D2517)/1000000</f>
        <v>9.7194881259375573E-3</v>
      </c>
      <c r="G2501" s="229"/>
      <c r="H2501" s="229"/>
    </row>
    <row r="2502" spans="1:8" ht="15.6" x14ac:dyDescent="0.3">
      <c r="A2502" s="259" t="s">
        <v>141</v>
      </c>
      <c r="B2502" s="260">
        <v>2035</v>
      </c>
      <c r="C2502" s="260" t="s">
        <v>2150</v>
      </c>
      <c r="D2502" s="249">
        <v>332.44655445663625</v>
      </c>
      <c r="E2502" s="250">
        <v>14</v>
      </c>
      <c r="F2502" s="251">
        <f>(SUM(D2502:D2517)+E2502*D2517)/1000000</f>
        <v>9.7044346147237594E-3</v>
      </c>
      <c r="G2502" s="229"/>
      <c r="H2502" s="229"/>
    </row>
    <row r="2503" spans="1:8" ht="15.6" x14ac:dyDescent="0.3">
      <c r="A2503" s="259" t="s">
        <v>141</v>
      </c>
      <c r="B2503" s="260">
        <v>2036</v>
      </c>
      <c r="C2503" s="260" t="s">
        <v>2151</v>
      </c>
      <c r="D2503" s="249">
        <v>335.38581137945715</v>
      </c>
      <c r="E2503" s="250">
        <v>15</v>
      </c>
      <c r="F2503" s="251">
        <f>(SUM(D2503:D2517)+E2503*D2517)/1000000</f>
        <v>9.6927080672272962E-3</v>
      </c>
      <c r="G2503" s="229"/>
      <c r="H2503" s="229"/>
    </row>
    <row r="2504" spans="1:8" ht="15.6" x14ac:dyDescent="0.3">
      <c r="A2504" s="259" t="s">
        <v>141</v>
      </c>
      <c r="B2504" s="260">
        <v>2037</v>
      </c>
      <c r="C2504" s="260" t="s">
        <v>2152</v>
      </c>
      <c r="D2504" s="249">
        <v>332.82850981483961</v>
      </c>
      <c r="E2504" s="250">
        <v>16</v>
      </c>
      <c r="F2504" s="251">
        <f>(SUM(D2504:D2517)+E2504*D2517)/1000000</f>
        <v>9.6780422628080127E-3</v>
      </c>
      <c r="G2504" s="229"/>
      <c r="H2504" s="229"/>
    </row>
    <row r="2505" spans="1:8" ht="15.6" x14ac:dyDescent="0.3">
      <c r="A2505" s="259" t="s">
        <v>141</v>
      </c>
      <c r="B2505" s="260">
        <v>2038</v>
      </c>
      <c r="C2505" s="260" t="s">
        <v>2153</v>
      </c>
      <c r="D2505" s="249">
        <v>330.65849099110704</v>
      </c>
      <c r="E2505" s="250">
        <v>17</v>
      </c>
      <c r="F2505" s="251">
        <f>(SUM(D2505:D2517)+E2505*D2517)/1000000</f>
        <v>9.6659337599533466E-3</v>
      </c>
      <c r="G2505" s="229"/>
      <c r="H2505" s="229"/>
    </row>
    <row r="2506" spans="1:8" ht="15.6" x14ac:dyDescent="0.3">
      <c r="A2506" s="259" t="s">
        <v>141</v>
      </c>
      <c r="B2506" s="260">
        <v>2039</v>
      </c>
      <c r="C2506" s="260" t="s">
        <v>2154</v>
      </c>
      <c r="D2506" s="249">
        <v>328.78701139575901</v>
      </c>
      <c r="E2506" s="250">
        <v>18</v>
      </c>
      <c r="F2506" s="251">
        <f>(SUM(D2506:D2517)+E2506*D2517)/1000000</f>
        <v>9.6559952759224122E-3</v>
      </c>
      <c r="G2506" s="229"/>
      <c r="H2506" s="229"/>
    </row>
    <row r="2507" spans="1:8" ht="15.6" x14ac:dyDescent="0.3">
      <c r="A2507" s="259" t="s">
        <v>141</v>
      </c>
      <c r="B2507" s="260">
        <v>2040</v>
      </c>
      <c r="C2507" s="260" t="s">
        <v>2155</v>
      </c>
      <c r="D2507" s="249">
        <v>327.22271370058843</v>
      </c>
      <c r="E2507" s="250">
        <v>19</v>
      </c>
      <c r="F2507" s="251">
        <f>(SUM(D2507:D2517)+E2507*D2517)/1000000</f>
        <v>9.6479282714868279E-3</v>
      </c>
      <c r="G2507" s="229"/>
      <c r="H2507" s="229"/>
    </row>
    <row r="2508" spans="1:8" ht="15.6" x14ac:dyDescent="0.3">
      <c r="A2508" s="259" t="s">
        <v>141</v>
      </c>
      <c r="B2508" s="260">
        <v>2041</v>
      </c>
      <c r="C2508" s="260" t="s">
        <v>2156</v>
      </c>
      <c r="D2508" s="249">
        <v>325.92795142964945</v>
      </c>
      <c r="E2508" s="250">
        <v>20</v>
      </c>
      <c r="F2508" s="251">
        <f>(SUM(D2508:D2517)+E2508*D2517)/1000000</f>
        <v>9.6414255647464114E-3</v>
      </c>
      <c r="G2508" s="229"/>
      <c r="H2508" s="229"/>
    </row>
    <row r="2509" spans="1:8" ht="15.6" x14ac:dyDescent="0.3">
      <c r="A2509" s="259" t="s">
        <v>141</v>
      </c>
      <c r="B2509" s="260">
        <v>2042</v>
      </c>
      <c r="C2509" s="260" t="s">
        <v>2157</v>
      </c>
      <c r="D2509" s="249">
        <v>324.8581947626401</v>
      </c>
      <c r="E2509" s="250">
        <v>21</v>
      </c>
      <c r="F2509" s="251">
        <f>(SUM(D2509:D2517)+E2509*D2517)/1000000</f>
        <v>9.6362176202769347E-3</v>
      </c>
      <c r="G2509" s="229"/>
      <c r="H2509" s="229"/>
    </row>
    <row r="2510" spans="1:8" ht="15.6" x14ac:dyDescent="0.3">
      <c r="A2510" s="259" t="s">
        <v>141</v>
      </c>
      <c r="B2510" s="260">
        <v>2043</v>
      </c>
      <c r="C2510" s="260" t="s">
        <v>2158</v>
      </c>
      <c r="D2510" s="249">
        <v>323.95500638621371</v>
      </c>
      <c r="E2510" s="250">
        <v>22</v>
      </c>
      <c r="F2510" s="251">
        <f>(SUM(D2510:D2517)+E2510*D2517)/1000000</f>
        <v>9.6320794324744677E-3</v>
      </c>
      <c r="G2510" s="229"/>
      <c r="H2510" s="229"/>
    </row>
    <row r="2511" spans="1:8" ht="15.6" x14ac:dyDescent="0.3">
      <c r="A2511" s="259" t="s">
        <v>141</v>
      </c>
      <c r="B2511" s="260">
        <v>2044</v>
      </c>
      <c r="C2511" s="260" t="s">
        <v>2159</v>
      </c>
      <c r="D2511" s="249">
        <v>323.20461280669463</v>
      </c>
      <c r="E2511" s="250">
        <v>23</v>
      </c>
      <c r="F2511" s="251">
        <f>(SUM(D2511:D2517)+E2511*D2517)/1000000</f>
        <v>9.628844433048428E-3</v>
      </c>
      <c r="G2511" s="229"/>
      <c r="H2511" s="229"/>
    </row>
    <row r="2512" spans="1:8" ht="15.6" x14ac:dyDescent="0.3">
      <c r="A2512" s="259" t="s">
        <v>141</v>
      </c>
      <c r="B2512" s="260">
        <v>2045</v>
      </c>
      <c r="C2512" s="260" t="s">
        <v>2160</v>
      </c>
      <c r="D2512" s="249">
        <v>322.56627228001486</v>
      </c>
      <c r="E2512" s="250">
        <v>24</v>
      </c>
      <c r="F2512" s="251">
        <f>(SUM(D2512:D2517)+E2512*D2517)/1000000</f>
        <v>9.6263598272019052E-3</v>
      </c>
      <c r="G2512" s="229"/>
      <c r="H2512" s="229"/>
    </row>
    <row r="2513" spans="1:8" ht="15.6" x14ac:dyDescent="0.3">
      <c r="A2513" s="259" t="s">
        <v>141</v>
      </c>
      <c r="B2513" s="260">
        <v>2046</v>
      </c>
      <c r="C2513" s="260" t="s">
        <v>2161</v>
      </c>
      <c r="D2513" s="249">
        <v>322.02640263798804</v>
      </c>
      <c r="E2513" s="250">
        <v>25</v>
      </c>
      <c r="F2513" s="251">
        <f>(SUM(D2513:D2517)+E2513*D2517)/1000000</f>
        <v>9.6245135618820647E-3</v>
      </c>
      <c r="G2513" s="229"/>
      <c r="H2513" s="229"/>
    </row>
    <row r="2514" spans="1:8" ht="15.6" x14ac:dyDescent="0.3">
      <c r="A2514" s="259" t="s">
        <v>141</v>
      </c>
      <c r="B2514" s="260">
        <v>2047</v>
      </c>
      <c r="C2514" s="260" t="s">
        <v>2162</v>
      </c>
      <c r="D2514" s="249">
        <v>321.59545127277289</v>
      </c>
      <c r="E2514" s="250">
        <v>26</v>
      </c>
      <c r="F2514" s="251">
        <f>(SUM(D2514:D2517)+E2514*D2517)/1000000</f>
        <v>9.6232071662042482E-3</v>
      </c>
      <c r="G2514" s="229"/>
      <c r="H2514" s="229"/>
    </row>
    <row r="2515" spans="1:8" ht="15.6" x14ac:dyDescent="0.3">
      <c r="A2515" s="259" t="s">
        <v>141</v>
      </c>
      <c r="B2515" s="260">
        <v>2048</v>
      </c>
      <c r="C2515" s="260" t="s">
        <v>2163</v>
      </c>
      <c r="D2515" s="249">
        <v>321.22239875383298</v>
      </c>
      <c r="E2515" s="250">
        <v>27</v>
      </c>
      <c r="F2515" s="251">
        <f>(SUM(D2515:D2517)+E2515*D2517)/1000000</f>
        <v>9.6223317218916485E-3</v>
      </c>
      <c r="G2515" s="229"/>
      <c r="H2515" s="229"/>
    </row>
    <row r="2516" spans="1:8" ht="15.6" x14ac:dyDescent="0.3">
      <c r="A2516" s="259" t="s">
        <v>141</v>
      </c>
      <c r="B2516" s="260">
        <v>2049</v>
      </c>
      <c r="C2516" s="260" t="s">
        <v>2164</v>
      </c>
      <c r="D2516" s="249">
        <v>320.94912825297024</v>
      </c>
      <c r="E2516" s="250">
        <v>28</v>
      </c>
      <c r="F2516" s="251">
        <f>(SUM(D2516:D2517)+E2516*D2517)/1000000</f>
        <v>9.621829330097989E-3</v>
      </c>
      <c r="G2516" s="229"/>
      <c r="H2516" s="229"/>
    </row>
    <row r="2517" spans="1:8" ht="16.2" thickBot="1" x14ac:dyDescent="0.35">
      <c r="A2517" s="261" t="s">
        <v>141</v>
      </c>
      <c r="B2517" s="262">
        <v>2050</v>
      </c>
      <c r="C2517" s="262" t="s">
        <v>2165</v>
      </c>
      <c r="D2517" s="263">
        <v>320.72000696017307</v>
      </c>
      <c r="E2517" s="264">
        <v>29</v>
      </c>
      <c r="F2517" s="265">
        <f>(SUM(D2517:D2517)+E2517*D2517)/1000000</f>
        <v>9.6216002088051911E-3</v>
      </c>
      <c r="G2517" s="229"/>
      <c r="H2517" s="229"/>
    </row>
  </sheetData>
  <sheetProtection algorithmName="SHA-512" hashValue="Z4qCX/VnBq2onAqn04ZazUBTJ0hFNUGYkfwo3uvq5Hzcdt1L8vtL0O7/l8p4n6Hq2Ms1Nj+YtzeF3GhDydcuVg==" saltValue="H0bRVTkXz6ZLhkWn0Oa/5g==" spinCount="100000" sheet="1"/>
  <conditionalFormatting sqref="C2008:C2517">
    <cfRule type="duplicateValues" dxfId="0" priority="1"/>
  </conditionalFormatting>
  <hyperlinks>
    <hyperlink ref="A25" r:id="rId1" tooltip="Link to EMFAC Database" xr:uid="{00000000-0004-0000-0600-000000000000}"/>
  </hyperlinks>
  <pageMargins left="0.7" right="0.7" top="0.75" bottom="0.75" header="0.3" footer="0.3"/>
  <pageSetup scale="62" orientation="portrait" verticalDpi="1200" r:id="rId2"/>
  <headerFooter>
    <oddFooter>&amp;LAugust 28, 2020&amp;CPage &amp;P of &amp;N&amp;R&amp;A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P2665"/>
  <sheetViews>
    <sheetView showGridLines="0" topLeftCell="A22" zoomScaleNormal="100" zoomScalePageLayoutView="55" workbookViewId="0">
      <selection activeCell="G17" sqref="G17"/>
    </sheetView>
  </sheetViews>
  <sheetFormatPr defaultColWidth="9.109375" defaultRowHeight="15.6" x14ac:dyDescent="0.3"/>
  <cols>
    <col min="1" max="1" width="18.5546875" style="215" bestFit="1" customWidth="1"/>
    <col min="2" max="2" width="9.33203125" style="215" bestFit="1" customWidth="1"/>
    <col min="3" max="3" width="26.44140625" style="215" bestFit="1" customWidth="1"/>
    <col min="4" max="7" width="13.33203125" style="215" customWidth="1"/>
    <col min="8" max="8" width="15.44140625" style="215" customWidth="1"/>
    <col min="9" max="9" width="16.109375" style="215" customWidth="1"/>
    <col min="10" max="10" width="10" style="270" bestFit="1" customWidth="1"/>
    <col min="11" max="16" width="13.88671875" style="218" customWidth="1"/>
    <col min="17" max="16384" width="9.109375" style="218"/>
  </cols>
  <sheetData>
    <row r="2" spans="1:9" ht="18" x14ac:dyDescent="0.35">
      <c r="F2" s="217" t="s">
        <v>0</v>
      </c>
    </row>
    <row r="3" spans="1:9" ht="18" x14ac:dyDescent="0.35">
      <c r="F3" s="224"/>
    </row>
    <row r="4" spans="1:9" ht="18" x14ac:dyDescent="0.35">
      <c r="F4" s="222" t="s">
        <v>13</v>
      </c>
    </row>
    <row r="5" spans="1:9" ht="18" x14ac:dyDescent="0.35">
      <c r="F5" s="224" t="s">
        <v>14</v>
      </c>
    </row>
    <row r="6" spans="1:9" ht="18" x14ac:dyDescent="0.35">
      <c r="F6" s="224"/>
    </row>
    <row r="7" spans="1:9" ht="18" x14ac:dyDescent="0.35">
      <c r="F7" s="224" t="s">
        <v>1</v>
      </c>
    </row>
    <row r="11" spans="1:9" x14ac:dyDescent="0.3">
      <c r="A11" s="271" t="s">
        <v>2179</v>
      </c>
      <c r="B11" s="272"/>
      <c r="C11" s="272"/>
      <c r="D11" s="272"/>
      <c r="E11" s="272"/>
      <c r="F11" s="272"/>
      <c r="G11" s="272"/>
      <c r="H11" s="272"/>
      <c r="I11" s="273"/>
    </row>
    <row r="12" spans="1:9" x14ac:dyDescent="0.3">
      <c r="A12" s="274" t="s">
        <v>180</v>
      </c>
      <c r="B12" s="274"/>
      <c r="C12" s="274"/>
      <c r="D12" s="274"/>
      <c r="E12" s="274"/>
      <c r="F12" s="274"/>
      <c r="G12" s="274"/>
      <c r="H12" s="274"/>
      <c r="I12" s="274"/>
    </row>
    <row r="13" spans="1:9" x14ac:dyDescent="0.3">
      <c r="A13" s="229" t="s">
        <v>3075</v>
      </c>
    </row>
    <row r="14" spans="1:9" x14ac:dyDescent="0.3">
      <c r="A14" s="229" t="s">
        <v>181</v>
      </c>
    </row>
    <row r="15" spans="1:9" x14ac:dyDescent="0.3">
      <c r="A15" s="229" t="s">
        <v>182</v>
      </c>
    </row>
    <row r="16" spans="1:9" ht="15.75" customHeight="1" x14ac:dyDescent="0.3">
      <c r="A16" s="231" t="s">
        <v>3049</v>
      </c>
      <c r="B16" s="231"/>
      <c r="C16" s="231"/>
      <c r="D16" s="231"/>
      <c r="E16" s="231"/>
      <c r="F16" s="231"/>
      <c r="G16" s="231"/>
      <c r="H16" s="231"/>
      <c r="I16" s="231"/>
    </row>
    <row r="17" spans="1:9" x14ac:dyDescent="0.3">
      <c r="A17" s="231" t="s">
        <v>3050</v>
      </c>
      <c r="B17" s="231"/>
      <c r="C17" s="231"/>
      <c r="D17" s="231"/>
      <c r="E17" s="231"/>
      <c r="F17" s="231"/>
      <c r="G17" s="231"/>
      <c r="H17" s="231"/>
      <c r="I17" s="231"/>
    </row>
    <row r="18" spans="1:9" x14ac:dyDescent="0.3">
      <c r="A18" s="229" t="s">
        <v>183</v>
      </c>
    </row>
    <row r="19" spans="1:9" x14ac:dyDescent="0.3">
      <c r="A19" s="229" t="s">
        <v>184</v>
      </c>
    </row>
    <row r="20" spans="1:9" x14ac:dyDescent="0.3">
      <c r="A20" s="229" t="s">
        <v>2180</v>
      </c>
    </row>
    <row r="21" spans="1:9" x14ac:dyDescent="0.3">
      <c r="A21" s="229" t="s">
        <v>186</v>
      </c>
    </row>
    <row r="22" spans="1:9" x14ac:dyDescent="0.3">
      <c r="A22" s="229" t="s">
        <v>187</v>
      </c>
    </row>
    <row r="23" spans="1:9" x14ac:dyDescent="0.3">
      <c r="A23" s="275" t="s">
        <v>2181</v>
      </c>
      <c r="B23" s="219"/>
      <c r="C23" s="219"/>
      <c r="D23" s="219"/>
      <c r="E23" s="219"/>
      <c r="F23" s="219"/>
      <c r="G23" s="219"/>
      <c r="H23" s="219"/>
      <c r="I23" s="219"/>
    </row>
    <row r="24" spans="1:9" x14ac:dyDescent="0.3">
      <c r="A24" s="229" t="s">
        <v>2182</v>
      </c>
    </row>
    <row r="25" spans="1:9" ht="15.75" customHeight="1" x14ac:dyDescent="0.3">
      <c r="A25" s="231" t="s">
        <v>189</v>
      </c>
      <c r="B25" s="231"/>
      <c r="C25" s="231"/>
    </row>
    <row r="26" spans="1:9" x14ac:dyDescent="0.3">
      <c r="A26" s="214" t="s">
        <v>3057</v>
      </c>
      <c r="B26" s="230"/>
      <c r="C26" s="229"/>
    </row>
    <row r="27" spans="1:9" x14ac:dyDescent="0.3">
      <c r="A27" s="232"/>
      <c r="B27" s="230"/>
      <c r="C27" s="229"/>
    </row>
    <row r="28" spans="1:9" ht="15.75" customHeight="1" x14ac:dyDescent="0.3">
      <c r="A28" s="276" t="s">
        <v>3053</v>
      </c>
      <c r="B28" s="277"/>
      <c r="C28" s="277"/>
      <c r="D28" s="277"/>
      <c r="E28" s="277"/>
      <c r="F28" s="277"/>
      <c r="G28" s="277"/>
      <c r="H28" s="277"/>
      <c r="I28" s="277"/>
    </row>
    <row r="29" spans="1:9" x14ac:dyDescent="0.3">
      <c r="A29" s="277" t="s">
        <v>3064</v>
      </c>
      <c r="B29" s="277"/>
      <c r="C29" s="277"/>
      <c r="D29" s="277"/>
      <c r="E29" s="277"/>
      <c r="F29" s="277"/>
      <c r="G29" s="277"/>
      <c r="H29" s="277"/>
      <c r="I29" s="277"/>
    </row>
    <row r="30" spans="1:9" x14ac:dyDescent="0.3">
      <c r="A30" s="277" t="s">
        <v>3051</v>
      </c>
      <c r="B30" s="277"/>
      <c r="C30" s="277"/>
      <c r="D30" s="277"/>
      <c r="E30" s="277"/>
      <c r="F30" s="277"/>
      <c r="G30" s="277"/>
      <c r="H30" s="277"/>
      <c r="I30" s="277"/>
    </row>
    <row r="31" spans="1:9" x14ac:dyDescent="0.3">
      <c r="A31" s="277" t="s">
        <v>3052</v>
      </c>
      <c r="B31" s="277"/>
      <c r="C31" s="277"/>
      <c r="D31" s="277"/>
      <c r="E31" s="277"/>
      <c r="F31" s="277"/>
      <c r="G31" s="277"/>
      <c r="H31" s="277"/>
      <c r="I31" s="277"/>
    </row>
    <row r="32" spans="1:9" x14ac:dyDescent="0.3">
      <c r="A32" s="277" t="s">
        <v>3054</v>
      </c>
      <c r="B32" s="277"/>
      <c r="C32" s="277"/>
      <c r="D32" s="277"/>
      <c r="E32" s="277"/>
      <c r="F32" s="277"/>
      <c r="G32" s="277"/>
      <c r="H32" s="277"/>
      <c r="I32" s="277"/>
    </row>
    <row r="33" spans="1:16" x14ac:dyDescent="0.3">
      <c r="A33" s="277" t="s">
        <v>3055</v>
      </c>
      <c r="B33" s="277"/>
      <c r="C33" s="277"/>
      <c r="D33" s="277"/>
      <c r="E33" s="277"/>
      <c r="F33" s="277"/>
      <c r="G33" s="277"/>
      <c r="H33" s="277"/>
      <c r="I33" s="277"/>
    </row>
    <row r="34" spans="1:16" x14ac:dyDescent="0.3">
      <c r="A34" s="277" t="s">
        <v>3056</v>
      </c>
      <c r="B34" s="277"/>
      <c r="C34" s="277"/>
      <c r="D34" s="277"/>
      <c r="E34" s="277"/>
      <c r="F34" s="277"/>
      <c r="G34" s="277"/>
      <c r="H34" s="277"/>
      <c r="I34" s="277"/>
    </row>
    <row r="35" spans="1:16" ht="16.2" thickBot="1" x14ac:dyDescent="0.35"/>
    <row r="36" spans="1:16" ht="16.2" thickBot="1" x14ac:dyDescent="0.35">
      <c r="A36" s="278"/>
      <c r="B36" s="279"/>
      <c r="C36" s="280"/>
      <c r="D36" s="281" t="s">
        <v>2183</v>
      </c>
      <c r="E36" s="282"/>
      <c r="F36" s="282"/>
      <c r="G36" s="282"/>
      <c r="H36" s="283" t="s">
        <v>2184</v>
      </c>
      <c r="I36" s="284"/>
      <c r="J36" s="285"/>
      <c r="K36" s="281" t="s">
        <v>2187</v>
      </c>
      <c r="L36" s="282"/>
      <c r="M36" s="282"/>
      <c r="N36" s="282"/>
      <c r="O36" s="283" t="s">
        <v>2188</v>
      </c>
      <c r="P36" s="284"/>
    </row>
    <row r="37" spans="1:16" ht="49.8" thickBot="1" x14ac:dyDescent="0.35">
      <c r="A37" s="286" t="s">
        <v>142</v>
      </c>
      <c r="B37" s="287" t="s">
        <v>190</v>
      </c>
      <c r="C37" s="288" t="s">
        <v>191</v>
      </c>
      <c r="D37" s="289" t="s">
        <v>2185</v>
      </c>
      <c r="E37" s="290" t="s">
        <v>3065</v>
      </c>
      <c r="F37" s="290" t="s">
        <v>3066</v>
      </c>
      <c r="G37" s="290" t="s">
        <v>3067</v>
      </c>
      <c r="H37" s="291" t="s">
        <v>3068</v>
      </c>
      <c r="I37" s="292" t="s">
        <v>3069</v>
      </c>
      <c r="J37" s="293" t="s">
        <v>2189</v>
      </c>
      <c r="K37" s="294" t="s">
        <v>2190</v>
      </c>
      <c r="L37" s="294" t="s">
        <v>3070</v>
      </c>
      <c r="M37" s="294" t="s">
        <v>3071</v>
      </c>
      <c r="N37" s="294" t="s">
        <v>3072</v>
      </c>
      <c r="O37" s="294" t="s">
        <v>3073</v>
      </c>
      <c r="P37" s="241" t="s">
        <v>3074</v>
      </c>
    </row>
    <row r="38" spans="1:16" x14ac:dyDescent="0.3">
      <c r="A38" s="242" t="s">
        <v>84</v>
      </c>
      <c r="B38" s="243">
        <v>2015</v>
      </c>
      <c r="C38" s="243" t="s">
        <v>2386</v>
      </c>
      <c r="D38" s="295">
        <v>4.6321506837899394E-2</v>
      </c>
      <c r="E38" s="295">
        <v>0.17906415435642617</v>
      </c>
      <c r="F38" s="295">
        <v>1.9746745364457263E-2</v>
      </c>
      <c r="G38" s="295">
        <v>1.9595892335174506E-2</v>
      </c>
      <c r="H38" s="296">
        <v>1.8522150350307076E-4</v>
      </c>
      <c r="I38" s="297">
        <v>1.9359639981854357E-4</v>
      </c>
      <c r="J38" s="298">
        <v>0</v>
      </c>
      <c r="K38" s="299">
        <f t="shared" ref="K38:P38" si="0">SUM(D38:D67)</f>
        <v>0.30512233904597924</v>
      </c>
      <c r="L38" s="299">
        <f t="shared" si="0"/>
        <v>1.4235974227245543</v>
      </c>
      <c r="M38" s="299">
        <f t="shared" si="0"/>
        <v>0.56695730030407876</v>
      </c>
      <c r="N38" s="299">
        <f t="shared" si="0"/>
        <v>0.56425506988133622</v>
      </c>
      <c r="O38" s="299">
        <f t="shared" si="0"/>
        <v>1.6948302922423419E-3</v>
      </c>
      <c r="P38" s="246">
        <f t="shared" si="0"/>
        <v>1.7714630164697323E-3</v>
      </c>
    </row>
    <row r="39" spans="1:16" x14ac:dyDescent="0.3">
      <c r="A39" s="247" t="s">
        <v>84</v>
      </c>
      <c r="B39" s="248">
        <v>2016</v>
      </c>
      <c r="C39" s="248" t="s">
        <v>2387</v>
      </c>
      <c r="D39" s="300">
        <v>3.7528423620930805E-2</v>
      </c>
      <c r="E39" s="300">
        <v>0.14995854826351473</v>
      </c>
      <c r="F39" s="300">
        <v>1.9627016388266139E-2</v>
      </c>
      <c r="G39" s="300">
        <v>1.9483607155297851E-2</v>
      </c>
      <c r="H39" s="301">
        <v>1.5419382438808989E-4</v>
      </c>
      <c r="I39" s="302">
        <v>1.6116578153859418E-4</v>
      </c>
      <c r="J39" s="303">
        <v>0</v>
      </c>
      <c r="K39" s="304">
        <f t="shared" ref="K39:K44" si="1">SUM(D39:D68)</f>
        <v>0.26078083816392755</v>
      </c>
      <c r="L39" s="304">
        <f t="shared" ref="L39:L44" si="2">SUM(E39:E68)</f>
        <v>1.2621685193618712</v>
      </c>
      <c r="M39" s="304">
        <f t="shared" ref="M39:M44" si="3">SUM(F39:F68)</f>
        <v>0.56550089786714774</v>
      </c>
      <c r="N39" s="304">
        <f t="shared" ref="N39:N44" si="4">SUM(G39:G68)</f>
        <v>0.56290665310284038</v>
      </c>
      <c r="O39" s="304">
        <f t="shared" ref="O39:O44" si="5">SUM(H39:H68)</f>
        <v>1.5262942908590644E-3</v>
      </c>
      <c r="P39" s="251">
        <f t="shared" ref="P39:P44" si="6">SUM(I39:I68)</f>
        <v>1.595306561622638E-3</v>
      </c>
    </row>
    <row r="40" spans="1:16" x14ac:dyDescent="0.3">
      <c r="A40" s="247" t="s">
        <v>84</v>
      </c>
      <c r="B40" s="248">
        <v>2017</v>
      </c>
      <c r="C40" s="248" t="s">
        <v>194</v>
      </c>
      <c r="D40" s="300">
        <v>3.0903615331154346E-2</v>
      </c>
      <c r="E40" s="300">
        <v>0.12693677484814589</v>
      </c>
      <c r="F40" s="300">
        <v>1.9575922511195686E-2</v>
      </c>
      <c r="G40" s="300">
        <v>1.9435362711377691E-2</v>
      </c>
      <c r="H40" s="301">
        <v>1.3842473933365642E-4</v>
      </c>
      <c r="I40" s="302">
        <v>1.4468369220569348E-4</v>
      </c>
      <c r="J40" s="303">
        <v>0</v>
      </c>
      <c r="K40" s="304">
        <f t="shared" si="1"/>
        <v>0.22520460537707263</v>
      </c>
      <c r="L40" s="304">
        <f t="shared" si="2"/>
        <v>1.1297766269016678</v>
      </c>
      <c r="M40" s="304">
        <f t="shared" si="3"/>
        <v>0.56415711585248618</v>
      </c>
      <c r="N40" s="304">
        <f t="shared" si="4"/>
        <v>0.56166398137352291</v>
      </c>
      <c r="O40" s="304">
        <f t="shared" si="5"/>
        <v>1.3886638233452119E-3</v>
      </c>
      <c r="P40" s="251">
        <f t="shared" si="6"/>
        <v>1.4514530519271777E-3</v>
      </c>
    </row>
    <row r="41" spans="1:16" x14ac:dyDescent="0.3">
      <c r="A41" s="247" t="s">
        <v>84</v>
      </c>
      <c r="B41" s="248">
        <v>2018</v>
      </c>
      <c r="C41" s="248" t="s">
        <v>195</v>
      </c>
      <c r="D41" s="300">
        <v>2.5346446835130751E-2</v>
      </c>
      <c r="E41" s="300">
        <v>0.10733297046057931</v>
      </c>
      <c r="F41" s="300">
        <v>1.9559250729624514E-2</v>
      </c>
      <c r="G41" s="300">
        <v>1.9419032256031046E-2</v>
      </c>
      <c r="H41" s="301">
        <v>1.2553414464406518E-4</v>
      </c>
      <c r="I41" s="302">
        <v>1.3121024248390531E-4</v>
      </c>
      <c r="J41" s="303">
        <v>0</v>
      </c>
      <c r="K41" s="304">
        <f t="shared" si="1"/>
        <v>0.19622940894414284</v>
      </c>
      <c r="L41" s="304">
        <f t="shared" si="2"/>
        <v>1.0203455237880774</v>
      </c>
      <c r="M41" s="304">
        <f t="shared" si="3"/>
        <v>0.56285868924069404</v>
      </c>
      <c r="N41" s="304">
        <f t="shared" si="4"/>
        <v>0.5604642731653513</v>
      </c>
      <c r="O41" s="304">
        <f t="shared" si="5"/>
        <v>1.2667007594997174E-3</v>
      </c>
      <c r="P41" s="251">
        <f t="shared" si="6"/>
        <v>1.3239753560387549E-3</v>
      </c>
    </row>
    <row r="42" spans="1:16" x14ac:dyDescent="0.3">
      <c r="A42" s="247" t="s">
        <v>84</v>
      </c>
      <c r="B42" s="248">
        <v>2019</v>
      </c>
      <c r="C42" s="248" t="s">
        <v>196</v>
      </c>
      <c r="D42" s="300">
        <v>2.0871322822979446E-2</v>
      </c>
      <c r="E42" s="300">
        <v>9.1087437699289134E-2</v>
      </c>
      <c r="F42" s="300">
        <v>1.955145199552814E-2</v>
      </c>
      <c r="G42" s="300">
        <v>1.9411087124735452E-2</v>
      </c>
      <c r="H42" s="301">
        <v>1.141870863496247E-4</v>
      </c>
      <c r="I42" s="302">
        <v>1.1935011605151706E-4</v>
      </c>
      <c r="J42" s="303">
        <v>0</v>
      </c>
      <c r="K42" s="304">
        <f t="shared" si="1"/>
        <v>0.17279243290405735</v>
      </c>
      <c r="L42" s="304">
        <f t="shared" si="2"/>
        <v>0.93046867931065891</v>
      </c>
      <c r="M42" s="304">
        <f t="shared" si="3"/>
        <v>0.56157229093289529</v>
      </c>
      <c r="N42" s="304">
        <f t="shared" si="4"/>
        <v>0.55927662332643691</v>
      </c>
      <c r="O42" s="304">
        <f t="shared" si="5"/>
        <v>1.1575443354935656E-3</v>
      </c>
      <c r="P42" s="251">
        <f t="shared" si="6"/>
        <v>1.209883362107187E-3</v>
      </c>
    </row>
    <row r="43" spans="1:16" x14ac:dyDescent="0.3">
      <c r="A43" s="247" t="s">
        <v>84</v>
      </c>
      <c r="B43" s="248">
        <v>2020</v>
      </c>
      <c r="C43" s="248" t="s">
        <v>197</v>
      </c>
      <c r="D43" s="300">
        <v>1.7548097294952332E-2</v>
      </c>
      <c r="E43" s="300">
        <v>7.7764765884386022E-2</v>
      </c>
      <c r="F43" s="300">
        <v>1.9506895043827587E-2</v>
      </c>
      <c r="G43" s="300">
        <v>1.9369656552114374E-2</v>
      </c>
      <c r="H43" s="301">
        <v>1.0501686322417573E-4</v>
      </c>
      <c r="I43" s="302">
        <v>1.0976525196587491E-4</v>
      </c>
      <c r="J43" s="303">
        <v>0</v>
      </c>
      <c r="K43" s="304">
        <f t="shared" si="1"/>
        <v>0.15382284342411651</v>
      </c>
      <c r="L43" s="304">
        <f t="shared" si="2"/>
        <v>0.85684854385532105</v>
      </c>
      <c r="M43" s="304">
        <f t="shared" si="3"/>
        <v>0.56029056643468167</v>
      </c>
      <c r="N43" s="304">
        <f t="shared" si="4"/>
        <v>0.5580940426048836</v>
      </c>
      <c r="O43" s="304">
        <f t="shared" si="5"/>
        <v>1.0596729855002235E-3</v>
      </c>
      <c r="P43" s="251">
        <f t="shared" si="6"/>
        <v>1.1075867116969714E-3</v>
      </c>
    </row>
    <row r="44" spans="1:16" x14ac:dyDescent="0.3">
      <c r="A44" s="247" t="s">
        <v>84</v>
      </c>
      <c r="B44" s="248">
        <v>2021</v>
      </c>
      <c r="C44" s="248" t="s">
        <v>198</v>
      </c>
      <c r="D44" s="300">
        <v>1.4956581020117736E-2</v>
      </c>
      <c r="E44" s="300">
        <v>6.6856947058371377E-2</v>
      </c>
      <c r="F44" s="300">
        <v>1.9418689654035572E-2</v>
      </c>
      <c r="G44" s="300">
        <v>1.9288110711172538E-2</v>
      </c>
      <c r="H44" s="301">
        <v>9.4896269705568731E-5</v>
      </c>
      <c r="I44" s="302">
        <v>9.918705672708902E-5</v>
      </c>
      <c r="J44" s="303">
        <v>0</v>
      </c>
      <c r="K44" s="304">
        <f t="shared" si="1"/>
        <v>0.13817035132562414</v>
      </c>
      <c r="L44" s="304">
        <f t="shared" si="2"/>
        <v>0.79656214657064472</v>
      </c>
      <c r="M44" s="304">
        <f t="shared" si="3"/>
        <v>0.55905092440338211</v>
      </c>
      <c r="N44" s="304">
        <f t="shared" si="4"/>
        <v>0.55695061499972798</v>
      </c>
      <c r="O44" s="304">
        <f t="shared" si="5"/>
        <v>9.7091286793117332E-4</v>
      </c>
      <c r="P44" s="251">
        <f t="shared" si="6"/>
        <v>1.0148132677982231E-3</v>
      </c>
    </row>
    <row r="45" spans="1:16" x14ac:dyDescent="0.3">
      <c r="A45" s="247" t="s">
        <v>84</v>
      </c>
      <c r="B45" s="248">
        <v>2022</v>
      </c>
      <c r="C45" s="248" t="s">
        <v>199</v>
      </c>
      <c r="D45" s="300">
        <v>1.2678959574810553E-2</v>
      </c>
      <c r="E45" s="300">
        <v>5.776827391228205E-2</v>
      </c>
      <c r="F45" s="300">
        <v>1.9336998265543356E-2</v>
      </c>
      <c r="G45" s="300">
        <v>1.9212571532158693E-2</v>
      </c>
      <c r="H45" s="301">
        <v>8.5930814990325849E-5</v>
      </c>
      <c r="I45" s="302">
        <v>8.9816230049588613E-5</v>
      </c>
      <c r="J45" s="303">
        <v>1</v>
      </c>
      <c r="K45" s="304">
        <f t="shared" ref="K45:P45" si="7">SUM(D45:D73)+$J45*D73</f>
        <v>0.12510937550196635</v>
      </c>
      <c r="L45" s="304">
        <f t="shared" si="7"/>
        <v>0.74718356811198305</v>
      </c>
      <c r="M45" s="304">
        <f t="shared" si="7"/>
        <v>0.55789948776187459</v>
      </c>
      <c r="N45" s="304">
        <f t="shared" si="7"/>
        <v>0.55588873323551402</v>
      </c>
      <c r="O45" s="304">
        <f t="shared" si="7"/>
        <v>8.9227334388073006E-4</v>
      </c>
      <c r="P45" s="251">
        <f t="shared" si="7"/>
        <v>9.3261801913826082E-4</v>
      </c>
    </row>
    <row r="46" spans="1:16" x14ac:dyDescent="0.3">
      <c r="A46" s="247" t="s">
        <v>84</v>
      </c>
      <c r="B46" s="248">
        <v>2023</v>
      </c>
      <c r="C46" s="248" t="s">
        <v>200</v>
      </c>
      <c r="D46" s="300">
        <v>1.0950460256219732E-2</v>
      </c>
      <c r="E46" s="300">
        <v>5.0427785562345874E-2</v>
      </c>
      <c r="F46" s="300">
        <v>1.9264370520326621E-2</v>
      </c>
      <c r="G46" s="300">
        <v>1.9145424422425283E-2</v>
      </c>
      <c r="H46" s="301">
        <v>7.68774743547705E-5</v>
      </c>
      <c r="I46" s="302">
        <v>8.0353530055523245E-5</v>
      </c>
      <c r="J46" s="303">
        <v>2</v>
      </c>
      <c r="K46" s="304">
        <f t="shared" ref="K46:P46" si="8">SUM(D46:D73)+$J46*D73</f>
        <v>0.11432602112361576</v>
      </c>
      <c r="L46" s="304">
        <f t="shared" si="8"/>
        <v>0.70689366279941068</v>
      </c>
      <c r="M46" s="304">
        <f t="shared" si="8"/>
        <v>0.5568297425088593</v>
      </c>
      <c r="N46" s="304">
        <f t="shared" si="8"/>
        <v>0.5549023906503141</v>
      </c>
      <c r="O46" s="304">
        <f t="shared" si="8"/>
        <v>8.2259927454552968E-4</v>
      </c>
      <c r="P46" s="251">
        <f t="shared" si="8"/>
        <v>8.5979359715579874E-4</v>
      </c>
    </row>
    <row r="47" spans="1:16" x14ac:dyDescent="0.3">
      <c r="A47" s="247" t="s">
        <v>84</v>
      </c>
      <c r="B47" s="248">
        <v>2024</v>
      </c>
      <c r="C47" s="248" t="s">
        <v>201</v>
      </c>
      <c r="D47" s="300">
        <v>9.4976988557285581E-3</v>
      </c>
      <c r="E47" s="300">
        <v>4.4378713659671651E-2</v>
      </c>
      <c r="F47" s="300">
        <v>1.91970969211194E-2</v>
      </c>
      <c r="G47" s="300">
        <v>1.9083161327595931E-2</v>
      </c>
      <c r="H47" s="301">
        <v>6.6828788175852022E-5</v>
      </c>
      <c r="I47" s="302">
        <v>6.9850489880014419E-5</v>
      </c>
      <c r="J47" s="303">
        <v>3</v>
      </c>
      <c r="K47" s="304">
        <f t="shared" ref="K47:P47" si="9">SUM(D47:D73)+$J47*D73</f>
        <v>0.105271166063856</v>
      </c>
      <c r="L47" s="304">
        <f t="shared" si="9"/>
        <v>0.6739442458367747</v>
      </c>
      <c r="M47" s="304">
        <f t="shared" si="9"/>
        <v>0.55583262500106057</v>
      </c>
      <c r="N47" s="304">
        <f t="shared" si="9"/>
        <v>0.5539831951748474</v>
      </c>
      <c r="O47" s="304">
        <f t="shared" si="9"/>
        <v>7.6197854584588473E-4</v>
      </c>
      <c r="P47" s="251">
        <f t="shared" si="9"/>
        <v>7.9643187516740242E-4</v>
      </c>
    </row>
    <row r="48" spans="1:16" x14ac:dyDescent="0.3">
      <c r="A48" s="247" t="s">
        <v>84</v>
      </c>
      <c r="B48" s="248">
        <v>2025</v>
      </c>
      <c r="C48" s="248" t="s">
        <v>202</v>
      </c>
      <c r="D48" s="300">
        <v>8.3259339357102148E-3</v>
      </c>
      <c r="E48" s="300">
        <v>3.9576034414853981E-2</v>
      </c>
      <c r="F48" s="300">
        <v>1.9140568842803702E-2</v>
      </c>
      <c r="G48" s="300">
        <v>1.9030896746348773E-2</v>
      </c>
      <c r="H48" s="301">
        <v>5.9516957417453759E-5</v>
      </c>
      <c r="I48" s="302">
        <v>6.220805292591285E-5</v>
      </c>
      <c r="J48" s="303">
        <v>4</v>
      </c>
      <c r="K48" s="304">
        <f t="shared" ref="K48:P48" si="10">SUM(D48:D73)+$J48*D73</f>
        <v>9.7669072404587359E-2</v>
      </c>
      <c r="L48" s="304">
        <f t="shared" si="10"/>
        <v>0.64704390077681273</v>
      </c>
      <c r="M48" s="304">
        <f t="shared" si="10"/>
        <v>0.55490278109246927</v>
      </c>
      <c r="N48" s="304">
        <f t="shared" si="10"/>
        <v>0.55312626279421018</v>
      </c>
      <c r="O48" s="304">
        <f t="shared" si="10"/>
        <v>7.1140650332515818E-4</v>
      </c>
      <c r="P48" s="251">
        <f t="shared" si="10"/>
        <v>7.4357319335451467E-4</v>
      </c>
    </row>
    <row r="49" spans="1:16" x14ac:dyDescent="0.3">
      <c r="A49" s="247" t="s">
        <v>84</v>
      </c>
      <c r="B49" s="248">
        <v>2026</v>
      </c>
      <c r="C49" s="248" t="s">
        <v>203</v>
      </c>
      <c r="D49" s="300">
        <v>7.3678105160681412E-3</v>
      </c>
      <c r="E49" s="300">
        <v>3.5740318041279577E-2</v>
      </c>
      <c r="F49" s="300">
        <v>1.9079641953742451E-2</v>
      </c>
      <c r="G49" s="300">
        <v>1.8974614832758013E-2</v>
      </c>
      <c r="H49" s="301">
        <v>5.2803109688169289E-5</v>
      </c>
      <c r="I49" s="302">
        <v>5.5190629600371091E-5</v>
      </c>
      <c r="J49" s="303">
        <v>5</v>
      </c>
      <c r="K49" s="304">
        <f t="shared" ref="K49:P49" si="11">SUM(D49:D73)+$J49*D73</f>
        <v>9.1238743665337116E-2</v>
      </c>
      <c r="L49" s="304">
        <f t="shared" si="11"/>
        <v>0.62494623496166835</v>
      </c>
      <c r="M49" s="304">
        <f t="shared" si="11"/>
        <v>0.55402946526219365</v>
      </c>
      <c r="N49" s="304">
        <f t="shared" si="11"/>
        <v>0.55232159499482003</v>
      </c>
      <c r="O49" s="304">
        <f t="shared" si="11"/>
        <v>6.6814629156283008E-4</v>
      </c>
      <c r="P49" s="251">
        <f t="shared" si="11"/>
        <v>6.9835694849572838E-4</v>
      </c>
    </row>
    <row r="50" spans="1:16" x14ac:dyDescent="0.3">
      <c r="A50" s="247" t="s">
        <v>84</v>
      </c>
      <c r="B50" s="248">
        <v>2027</v>
      </c>
      <c r="C50" s="248" t="s">
        <v>204</v>
      </c>
      <c r="D50" s="300">
        <v>6.5559688266096008E-3</v>
      </c>
      <c r="E50" s="300">
        <v>3.2556038466236906E-2</v>
      </c>
      <c r="F50" s="300">
        <v>1.9007179198556476E-2</v>
      </c>
      <c r="G50" s="300">
        <v>1.8907665832907039E-2</v>
      </c>
      <c r="H50" s="301">
        <v>4.4532085109311966E-5</v>
      </c>
      <c r="I50" s="302">
        <v>4.6545634458749978E-5</v>
      </c>
      <c r="J50" s="303">
        <v>6</v>
      </c>
      <c r="K50" s="304">
        <f t="shared" ref="K50:P50" si="12">SUM(D50:D73)+$J50*D73</f>
        <v>8.5766538345728949E-2</v>
      </c>
      <c r="L50" s="304">
        <f t="shared" si="12"/>
        <v>0.60668428552009868</v>
      </c>
      <c r="M50" s="304">
        <f t="shared" si="12"/>
        <v>0.55321707632097927</v>
      </c>
      <c r="N50" s="304">
        <f t="shared" si="12"/>
        <v>0.55157320910902063</v>
      </c>
      <c r="O50" s="304">
        <f t="shared" si="12"/>
        <v>6.3159992752978653E-4</v>
      </c>
      <c r="P50" s="251">
        <f t="shared" si="12"/>
        <v>6.6015812696248403E-4</v>
      </c>
    </row>
    <row r="51" spans="1:16" x14ac:dyDescent="0.3">
      <c r="A51" s="247" t="s">
        <v>84</v>
      </c>
      <c r="B51" s="248">
        <v>2028</v>
      </c>
      <c r="C51" s="248" t="s">
        <v>205</v>
      </c>
      <c r="D51" s="300">
        <v>5.8801340630914812E-3</v>
      </c>
      <c r="E51" s="300">
        <v>2.9953087741398935E-2</v>
      </c>
      <c r="F51" s="300">
        <v>1.8928237111838862E-2</v>
      </c>
      <c r="G51" s="300">
        <v>1.8834827999396377E-2</v>
      </c>
      <c r="H51" s="301">
        <v>3.8047645605023967E-5</v>
      </c>
      <c r="I51" s="302">
        <v>3.9767984100937466E-5</v>
      </c>
      <c r="J51" s="303">
        <v>7</v>
      </c>
      <c r="K51" s="304">
        <f t="shared" ref="K51:P51" si="13">SUM(D51:D73)+$J51*D73</f>
        <v>8.1106174715579307E-2</v>
      </c>
      <c r="L51" s="304">
        <f t="shared" si="13"/>
        <v>0.59160661565357142</v>
      </c>
      <c r="M51" s="304">
        <f t="shared" si="13"/>
        <v>0.55247715013495091</v>
      </c>
      <c r="N51" s="304">
        <f t="shared" si="13"/>
        <v>0.55089177222307228</v>
      </c>
      <c r="O51" s="304">
        <f t="shared" si="13"/>
        <v>6.0332458807560007E-4</v>
      </c>
      <c r="P51" s="251">
        <f t="shared" si="13"/>
        <v>6.3060430057086062E-4</v>
      </c>
    </row>
    <row r="52" spans="1:16" x14ac:dyDescent="0.3">
      <c r="A52" s="247" t="s">
        <v>84</v>
      </c>
      <c r="B52" s="248">
        <v>2029</v>
      </c>
      <c r="C52" s="248" t="s">
        <v>206</v>
      </c>
      <c r="D52" s="300">
        <v>5.2971202226985694E-3</v>
      </c>
      <c r="E52" s="300">
        <v>2.7778012997591538E-2</v>
      </c>
      <c r="F52" s="300">
        <v>1.8854372771119895E-2</v>
      </c>
      <c r="G52" s="300">
        <v>1.8766749639105643E-2</v>
      </c>
      <c r="H52" s="301">
        <v>3.3857516240604353E-5</v>
      </c>
      <c r="I52" s="302">
        <v>3.5388409014710258E-5</v>
      </c>
      <c r="J52" s="303">
        <v>8</v>
      </c>
      <c r="K52" s="304">
        <f t="shared" ref="K52:P52" si="14">SUM(D52:D73)+$J52*D73</f>
        <v>7.712164584894779E-2</v>
      </c>
      <c r="L52" s="304">
        <f t="shared" si="14"/>
        <v>0.57913189651188224</v>
      </c>
      <c r="M52" s="304">
        <f t="shared" si="14"/>
        <v>0.5518161660356401</v>
      </c>
      <c r="N52" s="304">
        <f t="shared" si="14"/>
        <v>0.55028317317063458</v>
      </c>
      <c r="O52" s="304">
        <f t="shared" si="14"/>
        <v>5.8153368812570157E-4</v>
      </c>
      <c r="P52" s="251">
        <f t="shared" si="14"/>
        <v>6.0782812453704976E-4</v>
      </c>
    </row>
    <row r="53" spans="1:16" x14ac:dyDescent="0.3">
      <c r="A53" s="247" t="s">
        <v>84</v>
      </c>
      <c r="B53" s="248">
        <v>2030</v>
      </c>
      <c r="C53" s="248" t="s">
        <v>207</v>
      </c>
      <c r="D53" s="300">
        <v>4.8112783641022791E-3</v>
      </c>
      <c r="E53" s="300">
        <v>2.6014349591747303E-2</v>
      </c>
      <c r="F53" s="300">
        <v>1.8785262771377015E-2</v>
      </c>
      <c r="G53" s="300">
        <v>1.8703064949716554E-2</v>
      </c>
      <c r="H53" s="301">
        <v>3.0248615596263403E-5</v>
      </c>
      <c r="I53" s="302">
        <v>3.1616320589095564E-5</v>
      </c>
      <c r="J53" s="303">
        <v>9</v>
      </c>
      <c r="K53" s="304">
        <f t="shared" ref="K53:P53" si="15">SUM(D53:D73)+$J53*D73</f>
        <v>7.3720130822709173E-2</v>
      </c>
      <c r="L53" s="304">
        <f t="shared" si="15"/>
        <v>0.56883225211400046</v>
      </c>
      <c r="M53" s="304">
        <f t="shared" si="15"/>
        <v>0.55122904627704827</v>
      </c>
      <c r="N53" s="304">
        <f t="shared" si="15"/>
        <v>0.54974265247848753</v>
      </c>
      <c r="O53" s="304">
        <f t="shared" si="15"/>
        <v>5.639329175402229E-4</v>
      </c>
      <c r="P53" s="251">
        <f t="shared" si="15"/>
        <v>5.8943152358946623E-4</v>
      </c>
    </row>
    <row r="54" spans="1:16" x14ac:dyDescent="0.3">
      <c r="A54" s="247" t="s">
        <v>84</v>
      </c>
      <c r="B54" s="248">
        <v>2031</v>
      </c>
      <c r="C54" s="248" t="s">
        <v>208</v>
      </c>
      <c r="D54" s="300">
        <v>4.384598191749081E-3</v>
      </c>
      <c r="E54" s="300">
        <v>2.4505049601076641E-2</v>
      </c>
      <c r="F54" s="300">
        <v>1.8721195563367276E-2</v>
      </c>
      <c r="G54" s="300">
        <v>1.8644071751618824E-2</v>
      </c>
      <c r="H54" s="301">
        <v>2.8040759310826972E-5</v>
      </c>
      <c r="I54" s="302">
        <v>2.9308640696059897E-5</v>
      </c>
      <c r="J54" s="303">
        <v>10</v>
      </c>
      <c r="K54" s="304">
        <f t="shared" ref="K54:P54" si="16">SUM(D54:D73)+$J54*D73</f>
        <v>7.0804457655066849E-2</v>
      </c>
      <c r="L54" s="304">
        <f t="shared" si="16"/>
        <v>0.5602962711219629</v>
      </c>
      <c r="M54" s="304">
        <f t="shared" si="16"/>
        <v>0.5507110365181993</v>
      </c>
      <c r="N54" s="304">
        <f t="shared" si="16"/>
        <v>0.54926581647572981</v>
      </c>
      <c r="O54" s="304">
        <f t="shared" si="16"/>
        <v>5.4994104759908502E-4</v>
      </c>
      <c r="P54" s="251">
        <f t="shared" si="16"/>
        <v>5.7480701106749727E-4</v>
      </c>
    </row>
    <row r="55" spans="1:16" x14ac:dyDescent="0.3">
      <c r="A55" s="247" t="s">
        <v>84</v>
      </c>
      <c r="B55" s="248">
        <v>2032</v>
      </c>
      <c r="C55" s="248" t="s">
        <v>209</v>
      </c>
      <c r="D55" s="300">
        <v>4.017247021496609E-3</v>
      </c>
      <c r="E55" s="300">
        <v>2.3268175044566103E-2</v>
      </c>
      <c r="F55" s="300">
        <v>1.8661546232955836E-2</v>
      </c>
      <c r="G55" s="300">
        <v>1.8589141499165327E-2</v>
      </c>
      <c r="H55" s="301">
        <v>2.5868095103530696E-5</v>
      </c>
      <c r="I55" s="302">
        <v>2.7037740180282421E-5</v>
      </c>
      <c r="J55" s="303">
        <v>11</v>
      </c>
      <c r="K55" s="304">
        <f t="shared" ref="K55:P55" si="17">SUM(D55:D73)+$J55*D73</f>
        <v>6.8315464659777725E-2</v>
      </c>
      <c r="L55" s="304">
        <f t="shared" si="17"/>
        <v>0.55326959012059596</v>
      </c>
      <c r="M55" s="304">
        <f t="shared" si="17"/>
        <v>0.55025709396736011</v>
      </c>
      <c r="N55" s="304">
        <f t="shared" si="17"/>
        <v>0.54884797367106952</v>
      </c>
      <c r="O55" s="304">
        <f t="shared" si="17"/>
        <v>5.3815703394338363E-4</v>
      </c>
      <c r="P55" s="251">
        <f t="shared" si="17"/>
        <v>5.6249017843856418E-4</v>
      </c>
    </row>
    <row r="56" spans="1:16" x14ac:dyDescent="0.3">
      <c r="A56" s="247" t="s">
        <v>84</v>
      </c>
      <c r="B56" s="248">
        <v>2033</v>
      </c>
      <c r="C56" s="248" t="s">
        <v>210</v>
      </c>
      <c r="D56" s="300">
        <v>3.700930545454997E-3</v>
      </c>
      <c r="E56" s="300">
        <v>2.2258747090060062E-2</v>
      </c>
      <c r="F56" s="300">
        <v>1.860712603786575E-2</v>
      </c>
      <c r="G56" s="300">
        <v>1.8539046488946612E-2</v>
      </c>
      <c r="H56" s="301">
        <v>2.439037653091063E-5</v>
      </c>
      <c r="I56" s="302">
        <v>2.5493202257862807E-5</v>
      </c>
      <c r="J56" s="303">
        <v>12</v>
      </c>
      <c r="K56" s="304">
        <f t="shared" ref="K56:P56" si="18">SUM(D56:D73)+$J56*D73</f>
        <v>6.6193822834741067E-2</v>
      </c>
      <c r="L56" s="304">
        <f t="shared" si="18"/>
        <v>0.54747978367573968</v>
      </c>
      <c r="M56" s="304">
        <f t="shared" si="18"/>
        <v>0.54986280074693228</v>
      </c>
      <c r="N56" s="304">
        <f t="shared" si="18"/>
        <v>0.54848506111886286</v>
      </c>
      <c r="O56" s="304">
        <f t="shared" si="18"/>
        <v>5.2854568449497855E-4</v>
      </c>
      <c r="P56" s="251">
        <f t="shared" si="18"/>
        <v>5.5244424632540845E-4</v>
      </c>
    </row>
    <row r="57" spans="1:16" x14ac:dyDescent="0.3">
      <c r="A57" s="247" t="s">
        <v>84</v>
      </c>
      <c r="B57" s="248">
        <v>2034</v>
      </c>
      <c r="C57" s="248" t="s">
        <v>211</v>
      </c>
      <c r="D57" s="300">
        <v>3.4215479628094151E-3</v>
      </c>
      <c r="E57" s="300">
        <v>2.1413102151464494E-2</v>
      </c>
      <c r="F57" s="300">
        <v>1.8557137487167225E-2</v>
      </c>
      <c r="G57" s="300">
        <v>1.8493031666551266E-2</v>
      </c>
      <c r="H57" s="301">
        <v>2.3055442932839073E-5</v>
      </c>
      <c r="I57" s="302">
        <v>2.4097910021458037E-5</v>
      </c>
      <c r="J57" s="303">
        <v>13</v>
      </c>
      <c r="K57" s="304">
        <f t="shared" ref="K57:P57" si="19">SUM(D57:D73)+$J57*D73</f>
        <v>6.438849748574603E-2</v>
      </c>
      <c r="L57" s="304">
        <f t="shared" si="19"/>
        <v>0.54269940518538928</v>
      </c>
      <c r="M57" s="304">
        <f t="shared" si="19"/>
        <v>0.5495229277215945</v>
      </c>
      <c r="N57" s="304">
        <f t="shared" si="19"/>
        <v>0.548172243576875</v>
      </c>
      <c r="O57" s="304">
        <f t="shared" si="19"/>
        <v>5.2041205361919344E-4</v>
      </c>
      <c r="P57" s="251">
        <f t="shared" si="19"/>
        <v>5.4394285213467224E-4</v>
      </c>
    </row>
    <row r="58" spans="1:16" x14ac:dyDescent="0.3">
      <c r="A58" s="247" t="s">
        <v>84</v>
      </c>
      <c r="B58" s="248">
        <v>2035</v>
      </c>
      <c r="C58" s="248" t="s">
        <v>212</v>
      </c>
      <c r="D58" s="300">
        <v>3.1738408065816529E-3</v>
      </c>
      <c r="E58" s="300">
        <v>2.0703840824835451E-2</v>
      </c>
      <c r="F58" s="300">
        <v>1.8511574105299671E-2</v>
      </c>
      <c r="G58" s="300">
        <v>1.8451092224527389E-2</v>
      </c>
      <c r="H58" s="301">
        <v>2.1875807237445335E-5</v>
      </c>
      <c r="I58" s="302">
        <v>2.2864938639216886E-5</v>
      </c>
      <c r="J58" s="303">
        <v>14</v>
      </c>
      <c r="K58" s="304">
        <f t="shared" ref="K58:P58" si="20">SUM(D58:D73)+$J58*D73</f>
        <v>6.2862554719396585E-2</v>
      </c>
      <c r="L58" s="304">
        <f t="shared" si="20"/>
        <v>0.53876467163363451</v>
      </c>
      <c r="M58" s="304">
        <f t="shared" si="20"/>
        <v>0.54923304324695543</v>
      </c>
      <c r="N58" s="304">
        <f t="shared" si="20"/>
        <v>0.54790544085728232</v>
      </c>
      <c r="O58" s="304">
        <f t="shared" si="20"/>
        <v>5.1361335634147987E-4</v>
      </c>
      <c r="P58" s="251">
        <f t="shared" si="20"/>
        <v>5.3683675018034087E-4</v>
      </c>
    </row>
    <row r="59" spans="1:16" x14ac:dyDescent="0.3">
      <c r="A59" s="247" t="s">
        <v>84</v>
      </c>
      <c r="B59" s="248">
        <v>2036</v>
      </c>
      <c r="C59" s="248" t="s">
        <v>213</v>
      </c>
      <c r="D59" s="300">
        <v>2.9583184727899709E-3</v>
      </c>
      <c r="E59" s="300">
        <v>2.011665279591535E-2</v>
      </c>
      <c r="F59" s="300">
        <v>1.847180290568206E-2</v>
      </c>
      <c r="G59" s="300">
        <v>1.8414482867328705E-2</v>
      </c>
      <c r="H59" s="301">
        <v>2.0825945722178041E-5</v>
      </c>
      <c r="I59" s="302">
        <v>2.1767598406515126E-5</v>
      </c>
      <c r="J59" s="303">
        <v>15</v>
      </c>
      <c r="K59" s="304">
        <f t="shared" ref="K59:P59" si="21">SUM(D59:D73)+$J59*D73</f>
        <v>6.1584319109274879E-2</v>
      </c>
      <c r="L59" s="304">
        <f t="shared" si="21"/>
        <v>0.5355391994085088</v>
      </c>
      <c r="M59" s="304">
        <f t="shared" si="21"/>
        <v>0.54898872215418382</v>
      </c>
      <c r="N59" s="304">
        <f t="shared" si="21"/>
        <v>0.54768057757971356</v>
      </c>
      <c r="O59" s="304">
        <f t="shared" si="21"/>
        <v>5.0799429475916012E-4</v>
      </c>
      <c r="P59" s="251">
        <f t="shared" si="21"/>
        <v>5.3096361960825074E-4</v>
      </c>
    </row>
    <row r="60" spans="1:16" x14ac:dyDescent="0.3">
      <c r="A60" s="247" t="s">
        <v>84</v>
      </c>
      <c r="B60" s="248">
        <v>2037</v>
      </c>
      <c r="C60" s="248" t="s">
        <v>214</v>
      </c>
      <c r="D60" s="300">
        <v>2.775663565481899E-3</v>
      </c>
      <c r="E60" s="300">
        <v>1.9643141716541489E-2</v>
      </c>
      <c r="F60" s="300">
        <v>1.8436744742561278E-2</v>
      </c>
      <c r="G60" s="300">
        <v>1.8382213177633611E-2</v>
      </c>
      <c r="H60" s="301">
        <v>1.9928923360598796E-5</v>
      </c>
      <c r="I60" s="302">
        <v>2.0830029442186572E-5</v>
      </c>
      <c r="J60" s="303">
        <v>16</v>
      </c>
      <c r="K60" s="304">
        <f t="shared" ref="K60:P60" si="22">SUM(D60:D73)+$J60*D73</f>
        <v>6.0521605832944865E-2</v>
      </c>
      <c r="L60" s="304">
        <f t="shared" si="22"/>
        <v>0.53290091521230321</v>
      </c>
      <c r="M60" s="304">
        <f t="shared" si="22"/>
        <v>0.54878417226102982</v>
      </c>
      <c r="N60" s="304">
        <f t="shared" si="22"/>
        <v>0.54749232365934353</v>
      </c>
      <c r="O60" s="304">
        <f t="shared" si="22"/>
        <v>5.0342509469210762E-4</v>
      </c>
      <c r="P60" s="251">
        <f t="shared" si="22"/>
        <v>5.2618782926886236E-4</v>
      </c>
    </row>
    <row r="61" spans="1:16" x14ac:dyDescent="0.3">
      <c r="A61" s="247" t="s">
        <v>84</v>
      </c>
      <c r="B61" s="248">
        <v>2038</v>
      </c>
      <c r="C61" s="248" t="s">
        <v>215</v>
      </c>
      <c r="D61" s="300">
        <v>2.613864190911204E-3</v>
      </c>
      <c r="E61" s="300">
        <v>1.9228440257156327E-2</v>
      </c>
      <c r="F61" s="300">
        <v>1.840603392317967E-2</v>
      </c>
      <c r="G61" s="300">
        <v>1.8353947610997394E-2</v>
      </c>
      <c r="H61" s="301">
        <v>1.9201479002290362E-5</v>
      </c>
      <c r="I61" s="302">
        <v>2.0069688100349175E-5</v>
      </c>
      <c r="J61" s="303">
        <v>17</v>
      </c>
      <c r="K61" s="304">
        <f t="shared" ref="K61:P61" si="23">SUM(D61:D73)+$J61*D73</f>
        <v>5.9641547463922917E-2</v>
      </c>
      <c r="L61" s="304">
        <f t="shared" si="23"/>
        <v>0.53073614209547149</v>
      </c>
      <c r="M61" s="304">
        <f t="shared" si="23"/>
        <v>0.54861468053099649</v>
      </c>
      <c r="N61" s="304">
        <f t="shared" si="23"/>
        <v>0.54733633942866855</v>
      </c>
      <c r="O61" s="304">
        <f t="shared" si="23"/>
        <v>4.9975291698663442E-4</v>
      </c>
      <c r="P61" s="251">
        <f t="shared" si="23"/>
        <v>5.2234960789380243E-4</v>
      </c>
    </row>
    <row r="62" spans="1:16" x14ac:dyDescent="0.3">
      <c r="A62" s="247" t="s">
        <v>84</v>
      </c>
      <c r="B62" s="248">
        <v>2039</v>
      </c>
      <c r="C62" s="248" t="s">
        <v>216</v>
      </c>
      <c r="D62" s="300">
        <v>2.466578643126523E-3</v>
      </c>
      <c r="E62" s="300">
        <v>1.8854340561498061E-2</v>
      </c>
      <c r="F62" s="300">
        <v>1.8379260238015716E-2</v>
      </c>
      <c r="G62" s="300">
        <v>1.8329306343451691E-2</v>
      </c>
      <c r="H62" s="301">
        <v>1.8588828661240472E-5</v>
      </c>
      <c r="I62" s="302">
        <v>1.9429337815448222E-5</v>
      </c>
      <c r="J62" s="303">
        <v>18</v>
      </c>
      <c r="K62" s="304">
        <f t="shared" ref="K62:P62" si="24">SUM(D62:D73)+$J62*D73</f>
        <v>5.8923288469471681E-2</v>
      </c>
      <c r="L62" s="304">
        <f t="shared" si="24"/>
        <v>0.52898607043802481</v>
      </c>
      <c r="M62" s="304">
        <f t="shared" si="24"/>
        <v>0.54847589962034493</v>
      </c>
      <c r="N62" s="304">
        <f t="shared" si="24"/>
        <v>0.54720862076462984</v>
      </c>
      <c r="O62" s="304">
        <f t="shared" si="24"/>
        <v>4.9680818363946957E-4</v>
      </c>
      <c r="P62" s="251">
        <f t="shared" si="24"/>
        <v>5.1927172786057994E-4</v>
      </c>
    </row>
    <row r="63" spans="1:16" x14ac:dyDescent="0.3">
      <c r="A63" s="247" t="s">
        <v>84</v>
      </c>
      <c r="B63" s="248">
        <v>2040</v>
      </c>
      <c r="C63" s="248" t="s">
        <v>217</v>
      </c>
      <c r="D63" s="300">
        <v>2.3330430887681325E-3</v>
      </c>
      <c r="E63" s="300">
        <v>1.8532052567215788E-2</v>
      </c>
      <c r="F63" s="300">
        <v>1.8356155263137521E-2</v>
      </c>
      <c r="G63" s="300">
        <v>1.8308041746536427E-2</v>
      </c>
      <c r="H63" s="301">
        <v>1.8071604391891461E-5</v>
      </c>
      <c r="I63" s="302">
        <v>1.8888720202981809E-5</v>
      </c>
      <c r="J63" s="303">
        <v>19</v>
      </c>
      <c r="K63" s="304">
        <f t="shared" ref="K63:P63" si="25">SUM(D63:D73)+$J63*D73</f>
        <v>5.8352315022805121E-2</v>
      </c>
      <c r="L63" s="304">
        <f t="shared" si="25"/>
        <v>0.52761009847623641</v>
      </c>
      <c r="M63" s="304">
        <f t="shared" si="25"/>
        <v>0.54836389239485728</v>
      </c>
      <c r="N63" s="304">
        <f t="shared" si="25"/>
        <v>0.54710554336813677</v>
      </c>
      <c r="O63" s="304">
        <f t="shared" si="25"/>
        <v>4.9447610063335472E-4</v>
      </c>
      <c r="P63" s="251">
        <f t="shared" si="25"/>
        <v>5.1683419811225846E-4</v>
      </c>
    </row>
    <row r="64" spans="1:16" x14ac:dyDescent="0.3">
      <c r="A64" s="247" t="s">
        <v>84</v>
      </c>
      <c r="B64" s="248">
        <v>2041</v>
      </c>
      <c r="C64" s="248" t="s">
        <v>218</v>
      </c>
      <c r="D64" s="300">
        <v>2.2250401132171147E-3</v>
      </c>
      <c r="E64" s="300">
        <v>1.8269997262577147E-2</v>
      </c>
      <c r="F64" s="300">
        <v>1.8337831548365092E-2</v>
      </c>
      <c r="G64" s="300">
        <v>1.8291177625549358E-2</v>
      </c>
      <c r="H64" s="301">
        <v>1.7652464947113084E-5</v>
      </c>
      <c r="I64" s="302">
        <v>1.845063114306579E-5</v>
      </c>
      <c r="J64" s="303">
        <v>20</v>
      </c>
      <c r="K64" s="304">
        <f t="shared" ref="K64:P64" si="26">SUM(D64:D73)+$J64*D73</f>
        <v>5.7914877130496943E-2</v>
      </c>
      <c r="L64" s="304">
        <f t="shared" si="26"/>
        <v>0.52655641450873047</v>
      </c>
      <c r="M64" s="304">
        <f t="shared" si="26"/>
        <v>0.54827499014424774</v>
      </c>
      <c r="N64" s="304">
        <f t="shared" si="26"/>
        <v>0.54702373056855902</v>
      </c>
      <c r="O64" s="304">
        <f t="shared" si="26"/>
        <v>4.9266124189658884E-4</v>
      </c>
      <c r="P64" s="251">
        <f t="shared" si="26"/>
        <v>5.149372859764034E-4</v>
      </c>
    </row>
    <row r="65" spans="1:16" x14ac:dyDescent="0.3">
      <c r="A65" s="247" t="s">
        <v>84</v>
      </c>
      <c r="B65" s="248">
        <v>2042</v>
      </c>
      <c r="C65" s="248" t="s">
        <v>219</v>
      </c>
      <c r="D65" s="300">
        <v>2.1331497081107415E-3</v>
      </c>
      <c r="E65" s="300">
        <v>1.8032354948834491E-2</v>
      </c>
      <c r="F65" s="300">
        <v>1.8322447033236117E-2</v>
      </c>
      <c r="G65" s="300">
        <v>1.8277019025751937E-2</v>
      </c>
      <c r="H65" s="301">
        <v>1.7315924998196063E-5</v>
      </c>
      <c r="I65" s="302">
        <v>1.8098878216059857E-5</v>
      </c>
      <c r="J65" s="303">
        <v>21</v>
      </c>
      <c r="K65" s="304">
        <f t="shared" ref="K65:P65" si="27">SUM(D65:D73)+$J65*D73</f>
        <v>5.7585442213739776E-2</v>
      </c>
      <c r="L65" s="304">
        <f t="shared" si="27"/>
        <v>0.52576478584586306</v>
      </c>
      <c r="M65" s="304">
        <f t="shared" si="27"/>
        <v>0.54820441160841071</v>
      </c>
      <c r="N65" s="304">
        <f t="shared" si="27"/>
        <v>0.54695878188996838</v>
      </c>
      <c r="O65" s="304">
        <f t="shared" si="27"/>
        <v>4.9126552260460115E-4</v>
      </c>
      <c r="P65" s="251">
        <f t="shared" si="27"/>
        <v>5.1347846290046421E-4</v>
      </c>
    </row>
    <row r="66" spans="1:16" x14ac:dyDescent="0.3">
      <c r="A66" s="247" t="s">
        <v>84</v>
      </c>
      <c r="B66" s="248">
        <v>2043</v>
      </c>
      <c r="C66" s="248" t="s">
        <v>220</v>
      </c>
      <c r="D66" s="300">
        <v>2.0637173464977815E-3</v>
      </c>
      <c r="E66" s="300">
        <v>1.7854750943016168E-2</v>
      </c>
      <c r="F66" s="300">
        <v>1.8309659165474945E-2</v>
      </c>
      <c r="G66" s="300">
        <v>1.8265250766532258E-2</v>
      </c>
      <c r="H66" s="301">
        <v>1.7052311261824026E-5</v>
      </c>
      <c r="I66" s="302">
        <v>1.7823338085763207E-5</v>
      </c>
      <c r="J66" s="303">
        <v>22</v>
      </c>
      <c r="K66" s="304">
        <f t="shared" ref="K66:P66" si="28">SUM(D66:D73)+$J66*D73</f>
        <v>5.7347897702089E-2</v>
      </c>
      <c r="L66" s="304">
        <f t="shared" si="28"/>
        <v>0.52521079949673832</v>
      </c>
      <c r="M66" s="304">
        <f t="shared" si="28"/>
        <v>0.54814921758770274</v>
      </c>
      <c r="N66" s="304">
        <f t="shared" si="28"/>
        <v>0.54690799181117511</v>
      </c>
      <c r="O66" s="304">
        <f t="shared" si="28"/>
        <v>4.9020634326153072E-4</v>
      </c>
      <c r="P66" s="251">
        <f t="shared" si="28"/>
        <v>5.1237139275153102E-4</v>
      </c>
    </row>
    <row r="67" spans="1:16" x14ac:dyDescent="0.3">
      <c r="A67" s="247" t="s">
        <v>84</v>
      </c>
      <c r="B67" s="248">
        <v>2044</v>
      </c>
      <c r="C67" s="248" t="s">
        <v>221</v>
      </c>
      <c r="D67" s="300">
        <v>2.0134410107800942E-3</v>
      </c>
      <c r="E67" s="300">
        <v>1.7722564001676253E-2</v>
      </c>
      <c r="F67" s="300">
        <v>1.8299086014407783E-2</v>
      </c>
      <c r="G67" s="300">
        <v>1.8255520958429486E-2</v>
      </c>
      <c r="H67" s="301">
        <v>1.6844890455430776E-5</v>
      </c>
      <c r="I67" s="302">
        <v>1.7606541796361838E-5</v>
      </c>
      <c r="J67" s="303">
        <v>23</v>
      </c>
      <c r="K67" s="304">
        <f t="shared" ref="K67:P67" si="29">SUM(D67:D73)+$J67*D73</f>
        <v>5.7179785552051179E-2</v>
      </c>
      <c r="L67" s="304">
        <f t="shared" si="29"/>
        <v>0.52483441715343193</v>
      </c>
      <c r="M67" s="304">
        <f t="shared" si="29"/>
        <v>0.54810681143475581</v>
      </c>
      <c r="N67" s="304">
        <f t="shared" si="29"/>
        <v>0.54686896999160139</v>
      </c>
      <c r="O67" s="304">
        <f t="shared" si="29"/>
        <v>4.8941077765483226E-4</v>
      </c>
      <c r="P67" s="251">
        <f t="shared" si="29"/>
        <v>5.1153986273289455E-4</v>
      </c>
    </row>
    <row r="68" spans="1:16" x14ac:dyDescent="0.3">
      <c r="A68" s="247" t="s">
        <v>84</v>
      </c>
      <c r="B68" s="248">
        <v>2045</v>
      </c>
      <c r="C68" s="248" t="s">
        <v>222</v>
      </c>
      <c r="D68" s="300">
        <v>1.980005955847798E-3</v>
      </c>
      <c r="E68" s="300">
        <v>1.7635250993743183E-2</v>
      </c>
      <c r="F68" s="300">
        <v>1.8290342927526303E-2</v>
      </c>
      <c r="G68" s="300">
        <v>1.8247475556678678E-2</v>
      </c>
      <c r="H68" s="301">
        <v>1.6685502119793264E-5</v>
      </c>
      <c r="I68" s="302">
        <v>1.7439944971449283E-5</v>
      </c>
      <c r="J68" s="303">
        <v>24</v>
      </c>
      <c r="K68" s="304">
        <f t="shared" ref="K68:P68" si="30">SUM(D68:D73)+$J68*D73</f>
        <v>5.7061949737731044E-2</v>
      </c>
      <c r="L68" s="304">
        <f t="shared" si="30"/>
        <v>0.52459022175146541</v>
      </c>
      <c r="M68" s="304">
        <f t="shared" si="30"/>
        <v>0.548074978432876</v>
      </c>
      <c r="N68" s="304">
        <f t="shared" si="30"/>
        <v>0.54683967798013067</v>
      </c>
      <c r="O68" s="304">
        <f t="shared" si="30"/>
        <v>4.8882263285452701E-4</v>
      </c>
      <c r="P68" s="251">
        <f t="shared" si="30"/>
        <v>5.1092512900365939E-4</v>
      </c>
    </row>
    <row r="69" spans="1:16" x14ac:dyDescent="0.3">
      <c r="A69" s="247" t="s">
        <v>84</v>
      </c>
      <c r="B69" s="248">
        <v>2046</v>
      </c>
      <c r="C69" s="248" t="s">
        <v>223</v>
      </c>
      <c r="D69" s="300">
        <v>1.9521908340758571E-3</v>
      </c>
      <c r="E69" s="300">
        <v>1.7566655803311498E-2</v>
      </c>
      <c r="F69" s="300">
        <v>1.8283234373604795E-2</v>
      </c>
      <c r="G69" s="300">
        <v>1.8240935425980386E-2</v>
      </c>
      <c r="H69" s="301">
        <v>1.6563356874237478E-5</v>
      </c>
      <c r="I69" s="302">
        <v>1.731227184313393E-5</v>
      </c>
      <c r="J69" s="303">
        <v>25</v>
      </c>
      <c r="K69" s="304">
        <f t="shared" ref="K69:P69" si="31">SUM(D69:D73)+$J69*D73</f>
        <v>5.6977548978343194E-2</v>
      </c>
      <c r="L69" s="304">
        <f t="shared" si="31"/>
        <v>0.52443333935743186</v>
      </c>
      <c r="M69" s="304">
        <f t="shared" si="31"/>
        <v>0.54805188851787778</v>
      </c>
      <c r="N69" s="304">
        <f t="shared" si="31"/>
        <v>0.54681843137041064</v>
      </c>
      <c r="O69" s="304">
        <f t="shared" si="31"/>
        <v>4.8839387638985928E-4</v>
      </c>
      <c r="P69" s="251">
        <f t="shared" si="31"/>
        <v>5.1047699209933676E-4</v>
      </c>
    </row>
    <row r="70" spans="1:16" x14ac:dyDescent="0.3">
      <c r="A70" s="247" t="s">
        <v>84</v>
      </c>
      <c r="B70" s="248">
        <v>2047</v>
      </c>
      <c r="C70" s="248" t="s">
        <v>224</v>
      </c>
      <c r="D70" s="300">
        <v>1.9284188982245946E-3</v>
      </c>
      <c r="E70" s="300">
        <v>1.7505671734555261E-2</v>
      </c>
      <c r="F70" s="300">
        <v>1.8277495899403324E-2</v>
      </c>
      <c r="G70" s="300">
        <v>1.8235654503206102E-2</v>
      </c>
      <c r="H70" s="301">
        <v>1.6461675488161683E-5</v>
      </c>
      <c r="I70" s="302">
        <v>1.7205996317270363E-5</v>
      </c>
      <c r="J70" s="303">
        <v>26</v>
      </c>
      <c r="K70" s="304">
        <f t="shared" ref="K70:P70" si="32">SUM(D70:D73)+$J70*D73</f>
        <v>5.6920963340727299E-2</v>
      </c>
      <c r="L70" s="304">
        <f t="shared" si="32"/>
        <v>0.5243450521538302</v>
      </c>
      <c r="M70" s="304">
        <f t="shared" si="32"/>
        <v>0.54803590715680106</v>
      </c>
      <c r="N70" s="304">
        <f t="shared" si="32"/>
        <v>0.54680372489138884</v>
      </c>
      <c r="O70" s="304">
        <f t="shared" si="32"/>
        <v>4.8808726517074745E-4</v>
      </c>
      <c r="P70" s="251">
        <f t="shared" si="32"/>
        <v>5.1015652832332953E-4</v>
      </c>
    </row>
    <row r="71" spans="1:16" x14ac:dyDescent="0.3">
      <c r="A71" s="247" t="s">
        <v>84</v>
      </c>
      <c r="B71" s="248">
        <v>2048</v>
      </c>
      <c r="C71" s="248" t="s">
        <v>225</v>
      </c>
      <c r="D71" s="300">
        <v>1.9094707950452628E-3</v>
      </c>
      <c r="E71" s="300">
        <v>1.7456125983160698E-2</v>
      </c>
      <c r="F71" s="300">
        <v>1.8272852421825733E-2</v>
      </c>
      <c r="G71" s="300">
        <v>1.8231382417116727E-2</v>
      </c>
      <c r="H71" s="301">
        <v>1.6377720637913E-5</v>
      </c>
      <c r="I71" s="302">
        <v>1.7118248552337232E-5</v>
      </c>
      <c r="J71" s="303">
        <v>27</v>
      </c>
      <c r="K71" s="304">
        <f t="shared" ref="K71:P71" si="33">SUM(D71:D73)+$J71*D73</f>
        <v>5.6888149638962666E-2</v>
      </c>
      <c r="L71" s="304">
        <f t="shared" si="33"/>
        <v>0.52431774901898465</v>
      </c>
      <c r="M71" s="304">
        <f t="shared" si="33"/>
        <v>0.54802566426992583</v>
      </c>
      <c r="N71" s="304">
        <f t="shared" si="33"/>
        <v>0.54679429933514145</v>
      </c>
      <c r="O71" s="304">
        <f t="shared" si="33"/>
        <v>4.878823353377113E-4</v>
      </c>
      <c r="P71" s="251">
        <f t="shared" si="33"/>
        <v>5.0994234007318586E-4</v>
      </c>
    </row>
    <row r="72" spans="1:16" x14ac:dyDescent="0.3">
      <c r="A72" s="247" t="s">
        <v>84</v>
      </c>
      <c r="B72" s="248">
        <v>2049</v>
      </c>
      <c r="C72" s="248" t="s">
        <v>226</v>
      </c>
      <c r="D72" s="300">
        <v>1.9017333430385883E-3</v>
      </c>
      <c r="E72" s="300">
        <v>1.7467302243951273E-2</v>
      </c>
      <c r="F72" s="300">
        <v>1.8269727497314599E-2</v>
      </c>
      <c r="G72" s="300">
        <v>1.8228506403182219E-2</v>
      </c>
      <c r="H72" s="301">
        <v>1.6315736356282683E-5</v>
      </c>
      <c r="I72" s="302">
        <v>1.705346564130136E-5</v>
      </c>
      <c r="J72" s="303">
        <v>28</v>
      </c>
      <c r="K72" s="304">
        <f t="shared" ref="K72:P72" si="34">SUM(D72:D73)+$J72*D73</f>
        <v>5.6874284040377358E-2</v>
      </c>
      <c r="L72" s="304">
        <f t="shared" si="34"/>
        <v>0.52433999163553369</v>
      </c>
      <c r="M72" s="304">
        <f t="shared" si="34"/>
        <v>0.54802006486062815</v>
      </c>
      <c r="N72" s="304">
        <f t="shared" si="34"/>
        <v>0.54678914586498339</v>
      </c>
      <c r="O72" s="304">
        <f t="shared" si="34"/>
        <v>4.8776136035492382E-4</v>
      </c>
      <c r="P72" s="251">
        <f t="shared" si="34"/>
        <v>5.0981589958797523E-4</v>
      </c>
    </row>
    <row r="73" spans="1:16" x14ac:dyDescent="0.3">
      <c r="A73" s="247" t="s">
        <v>84</v>
      </c>
      <c r="B73" s="248">
        <v>2050</v>
      </c>
      <c r="C73" s="248" t="s">
        <v>227</v>
      </c>
      <c r="D73" s="300">
        <v>1.8956051964599575E-3</v>
      </c>
      <c r="E73" s="300">
        <v>1.7478368599709738E-2</v>
      </c>
      <c r="F73" s="300">
        <v>1.8267253012528052E-2</v>
      </c>
      <c r="G73" s="300">
        <v>1.8226228946958661E-2</v>
      </c>
      <c r="H73" s="301">
        <v>1.6256745655125557E-5</v>
      </c>
      <c r="I73" s="302">
        <v>1.6991808067126688E-5</v>
      </c>
      <c r="J73" s="303">
        <v>29</v>
      </c>
      <c r="K73" s="304">
        <f t="shared" ref="K73:P73" si="35">SUM(D73:D73)+$J73*D73</f>
        <v>5.6868155893798719E-2</v>
      </c>
      <c r="L73" s="304">
        <f t="shared" si="35"/>
        <v>0.52435105799129211</v>
      </c>
      <c r="M73" s="304">
        <f t="shared" si="35"/>
        <v>0.54801759037584163</v>
      </c>
      <c r="N73" s="304">
        <f t="shared" si="35"/>
        <v>0.5467868684087599</v>
      </c>
      <c r="O73" s="304">
        <f t="shared" si="35"/>
        <v>4.877023696537667E-4</v>
      </c>
      <c r="P73" s="251">
        <f t="shared" si="35"/>
        <v>5.0975424201380067E-4</v>
      </c>
    </row>
    <row r="74" spans="1:16" x14ac:dyDescent="0.3">
      <c r="A74" s="247" t="s">
        <v>85</v>
      </c>
      <c r="B74" s="248">
        <v>2015</v>
      </c>
      <c r="C74" s="248" t="s">
        <v>2388</v>
      </c>
      <c r="D74" s="300">
        <v>5.4970827927198977E-2</v>
      </c>
      <c r="E74" s="300">
        <v>0.23674528931661651</v>
      </c>
      <c r="F74" s="300">
        <v>1.9768120850086494E-2</v>
      </c>
      <c r="G74" s="300">
        <v>1.9611552811790306E-2</v>
      </c>
      <c r="H74" s="301">
        <v>6.2326770756643147E-5</v>
      </c>
      <c r="I74" s="302">
        <v>6.5144909432444972E-5</v>
      </c>
      <c r="J74" s="305">
        <v>0</v>
      </c>
      <c r="K74" s="304">
        <f>SUM(D74:D103)</f>
        <v>0.36402763917627656</v>
      </c>
      <c r="L74" s="304">
        <f t="shared" ref="L74:L80" si="36">SUM(E74:E103)</f>
        <v>1.9045244698067083</v>
      </c>
      <c r="M74" s="304">
        <f t="shared" ref="M74:M80" si="37">SUM(F74:F103)</f>
        <v>0.5666949213958844</v>
      </c>
      <c r="N74" s="304">
        <f t="shared" ref="N74:N80" si="38">SUM(G74:G103)</f>
        <v>0.56399008291910546</v>
      </c>
      <c r="O74" s="304">
        <f t="shared" ref="O74:O80" si="39">SUM(H74:H103)</f>
        <v>9.8392136245897929E-4</v>
      </c>
      <c r="P74" s="251">
        <f t="shared" ref="P74:P80" si="40">SUM(I74:I103)</f>
        <v>1.0284099129513932E-3</v>
      </c>
    </row>
    <row r="75" spans="1:16" x14ac:dyDescent="0.3">
      <c r="A75" s="247" t="s">
        <v>85</v>
      </c>
      <c r="B75" s="248">
        <v>2016</v>
      </c>
      <c r="C75" s="248" t="s">
        <v>2389</v>
      </c>
      <c r="D75" s="300">
        <v>4.5784752117942917E-2</v>
      </c>
      <c r="E75" s="300">
        <v>0.20405333683318749</v>
      </c>
      <c r="F75" s="300">
        <v>1.9653103414419212E-2</v>
      </c>
      <c r="G75" s="300">
        <v>1.9504347069188337E-2</v>
      </c>
      <c r="H75" s="301">
        <v>5.147310699297109E-5</v>
      </c>
      <c r="I75" s="302">
        <v>5.3800494314974939E-5</v>
      </c>
      <c r="J75" s="303">
        <v>0</v>
      </c>
      <c r="K75" s="304">
        <f t="shared" ref="K75:K80" si="41">SUM(D75:D104)</f>
        <v>0.31098362558510106</v>
      </c>
      <c r="L75" s="304">
        <f t="shared" si="36"/>
        <v>1.6877110282955086</v>
      </c>
      <c r="M75" s="304">
        <f t="shared" si="37"/>
        <v>0.56520525525952703</v>
      </c>
      <c r="N75" s="304">
        <f t="shared" si="38"/>
        <v>0.56261512593524299</v>
      </c>
      <c r="O75" s="304">
        <f t="shared" si="39"/>
        <v>9.3957838598741471E-4</v>
      </c>
      <c r="P75" s="251">
        <f t="shared" si="40"/>
        <v>9.8206194821999103E-4</v>
      </c>
    </row>
    <row r="76" spans="1:16" x14ac:dyDescent="0.3">
      <c r="A76" s="247" t="s">
        <v>85</v>
      </c>
      <c r="B76" s="248">
        <v>2017</v>
      </c>
      <c r="C76" s="248" t="s">
        <v>228</v>
      </c>
      <c r="D76" s="300">
        <v>3.8646451434649086E-2</v>
      </c>
      <c r="E76" s="300">
        <v>0.17533708664993841</v>
      </c>
      <c r="F76" s="300">
        <v>1.9603567364876968E-2</v>
      </c>
      <c r="G76" s="300">
        <v>1.945814271500048E-2</v>
      </c>
      <c r="H76" s="301">
        <v>5.0369842356388918E-5</v>
      </c>
      <c r="I76" s="302">
        <v>5.2647343605983631E-5</v>
      </c>
      <c r="J76" s="303">
        <v>0</v>
      </c>
      <c r="K76" s="304">
        <f t="shared" si="41"/>
        <v>0.2670866525287966</v>
      </c>
      <c r="L76" s="304">
        <f t="shared" si="36"/>
        <v>1.5034355031451057</v>
      </c>
      <c r="M76" s="304">
        <f t="shared" si="37"/>
        <v>0.56382236882125825</v>
      </c>
      <c r="N76" s="304">
        <f t="shared" si="38"/>
        <v>0.56133978266501761</v>
      </c>
      <c r="O76" s="304">
        <f t="shared" si="39"/>
        <v>9.0563528135547832E-4</v>
      </c>
      <c r="P76" s="251">
        <f t="shared" si="40"/>
        <v>9.4658408147661451E-4</v>
      </c>
    </row>
    <row r="77" spans="1:16" x14ac:dyDescent="0.3">
      <c r="A77" s="247" t="s">
        <v>85</v>
      </c>
      <c r="B77" s="248">
        <v>2018</v>
      </c>
      <c r="C77" s="248" t="s">
        <v>229</v>
      </c>
      <c r="D77" s="300">
        <v>3.0909429689166882E-2</v>
      </c>
      <c r="E77" s="300">
        <v>0.14887479851847463</v>
      </c>
      <c r="F77" s="300">
        <v>1.9571725374464641E-2</v>
      </c>
      <c r="G77" s="300">
        <v>1.9427920224565975E-2</v>
      </c>
      <c r="H77" s="301">
        <v>4.9721679329642351E-5</v>
      </c>
      <c r="I77" s="302">
        <v>5.1969872236352782E-5</v>
      </c>
      <c r="J77" s="303">
        <v>0</v>
      </c>
      <c r="K77" s="304">
        <f t="shared" si="41"/>
        <v>0.23029241314867857</v>
      </c>
      <c r="L77" s="304">
        <f t="shared" si="36"/>
        <v>1.3477351654810119</v>
      </c>
      <c r="M77" s="304">
        <f t="shared" si="37"/>
        <v>0.56248246178083017</v>
      </c>
      <c r="N77" s="304">
        <f t="shared" si="38"/>
        <v>0.56010461151964208</v>
      </c>
      <c r="O77" s="304">
        <f t="shared" si="39"/>
        <v>8.7269375460511159E-4</v>
      </c>
      <c r="P77" s="251">
        <f t="shared" si="40"/>
        <v>9.1215308107359344E-4</v>
      </c>
    </row>
    <row r="78" spans="1:16" x14ac:dyDescent="0.3">
      <c r="A78" s="247" t="s">
        <v>85</v>
      </c>
      <c r="B78" s="248">
        <v>2019</v>
      </c>
      <c r="C78" s="248" t="s">
        <v>230</v>
      </c>
      <c r="D78" s="300">
        <v>2.6527540442831708E-2</v>
      </c>
      <c r="E78" s="300">
        <v>0.12823473948710407</v>
      </c>
      <c r="F78" s="300">
        <v>1.9562806476837689E-2</v>
      </c>
      <c r="G78" s="300">
        <v>1.9419514095596835E-2</v>
      </c>
      <c r="H78" s="301">
        <v>4.9176847626346558E-5</v>
      </c>
      <c r="I78" s="302">
        <v>5.1400403574525296E-5</v>
      </c>
      <c r="J78" s="303">
        <v>0</v>
      </c>
      <c r="K78" s="304">
        <f t="shared" si="41"/>
        <v>0.20120846725196878</v>
      </c>
      <c r="L78" s="304">
        <f t="shared" si="36"/>
        <v>1.2183957185245204</v>
      </c>
      <c r="M78" s="304">
        <f t="shared" si="37"/>
        <v>0.56116905723320853</v>
      </c>
      <c r="N78" s="304">
        <f t="shared" si="38"/>
        <v>0.55889474997001853</v>
      </c>
      <c r="O78" s="304">
        <f t="shared" si="39"/>
        <v>8.4031682586325584E-4</v>
      </c>
      <c r="P78" s="251">
        <f t="shared" si="40"/>
        <v>8.7831221196725778E-4</v>
      </c>
    </row>
    <row r="79" spans="1:16" x14ac:dyDescent="0.3">
      <c r="A79" s="247" t="s">
        <v>85</v>
      </c>
      <c r="B79" s="248">
        <v>2020</v>
      </c>
      <c r="C79" s="248" t="s">
        <v>231</v>
      </c>
      <c r="D79" s="300">
        <v>2.2389299117352018E-2</v>
      </c>
      <c r="E79" s="300">
        <v>0.10985503853257178</v>
      </c>
      <c r="F79" s="300">
        <v>1.9506787021466757E-2</v>
      </c>
      <c r="G79" s="300">
        <v>1.9367790393535398E-2</v>
      </c>
      <c r="H79" s="301">
        <v>4.8766938081077756E-5</v>
      </c>
      <c r="I79" s="302">
        <v>5.0971962797964134E-5</v>
      </c>
      <c r="J79" s="303">
        <v>0</v>
      </c>
      <c r="K79" s="304">
        <f t="shared" si="41"/>
        <v>0.17649583469085106</v>
      </c>
      <c r="L79" s="304">
        <f t="shared" si="36"/>
        <v>1.1096974156839783</v>
      </c>
      <c r="M79" s="304">
        <f t="shared" si="37"/>
        <v>0.55986097535489476</v>
      </c>
      <c r="N79" s="304">
        <f t="shared" si="38"/>
        <v>0.557689978831022</v>
      </c>
      <c r="O79" s="304">
        <f t="shared" si="39"/>
        <v>8.082495113353749E-4</v>
      </c>
      <c r="P79" s="251">
        <f t="shared" si="40"/>
        <v>8.4479496156358315E-4</v>
      </c>
    </row>
    <row r="80" spans="1:16" x14ac:dyDescent="0.3">
      <c r="A80" s="247" t="s">
        <v>85</v>
      </c>
      <c r="B80" s="248">
        <v>2021</v>
      </c>
      <c r="C80" s="248" t="s">
        <v>232</v>
      </c>
      <c r="D80" s="300">
        <v>1.8675636669930634E-2</v>
      </c>
      <c r="E80" s="300">
        <v>9.4089154365539732E-2</v>
      </c>
      <c r="F80" s="300">
        <v>1.940919066097235E-2</v>
      </c>
      <c r="G80" s="300">
        <v>1.9277748705172789E-2</v>
      </c>
      <c r="H80" s="301">
        <v>4.6441274154078459E-5</v>
      </c>
      <c r="I80" s="302">
        <v>4.8541143888874734E-5</v>
      </c>
      <c r="J80" s="303">
        <v>0</v>
      </c>
      <c r="K80" s="304">
        <f t="shared" si="41"/>
        <v>0.15591359031363355</v>
      </c>
      <c r="L80" s="304">
        <f t="shared" si="36"/>
        <v>1.0193906323171384</v>
      </c>
      <c r="M80" s="304">
        <f t="shared" si="37"/>
        <v>0.5586061720778237</v>
      </c>
      <c r="N80" s="304">
        <f t="shared" si="38"/>
        <v>0.55653440963563072</v>
      </c>
      <c r="O80" s="304">
        <f t="shared" si="39"/>
        <v>7.765472316538486E-4</v>
      </c>
      <c r="P80" s="251">
        <f t="shared" si="40"/>
        <v>8.1165924783766375E-4</v>
      </c>
    </row>
    <row r="81" spans="1:16" x14ac:dyDescent="0.3">
      <c r="A81" s="247" t="s">
        <v>85</v>
      </c>
      <c r="B81" s="248">
        <v>2022</v>
      </c>
      <c r="C81" s="248" t="s">
        <v>233</v>
      </c>
      <c r="D81" s="300">
        <v>1.4968456111952445E-2</v>
      </c>
      <c r="E81" s="300">
        <v>8.0186186788728742E-2</v>
      </c>
      <c r="F81" s="300">
        <v>1.9316458350900397E-2</v>
      </c>
      <c r="G81" s="300">
        <v>1.919208637051573E-2</v>
      </c>
      <c r="H81" s="301">
        <v>4.3949559850294517E-5</v>
      </c>
      <c r="I81" s="302">
        <v>4.593676418276467E-5</v>
      </c>
      <c r="J81" s="303">
        <v>1</v>
      </c>
      <c r="K81" s="304">
        <f t="shared" ref="K81:P81" si="42">SUM(D81:D109)+$J81*D109</f>
        <v>0.1390450083838374</v>
      </c>
      <c r="L81" s="304">
        <f t="shared" si="42"/>
        <v>0.94484973311733089</v>
      </c>
      <c r="M81" s="304">
        <f t="shared" si="42"/>
        <v>0.55744896516124709</v>
      </c>
      <c r="N81" s="304">
        <f t="shared" si="42"/>
        <v>0.55546888212860213</v>
      </c>
      <c r="O81" s="304">
        <f t="shared" si="42"/>
        <v>7.471706158993219E-4</v>
      </c>
      <c r="P81" s="251">
        <f t="shared" si="42"/>
        <v>7.8095435302083396E-4</v>
      </c>
    </row>
    <row r="82" spans="1:16" x14ac:dyDescent="0.3">
      <c r="A82" s="247" t="s">
        <v>85</v>
      </c>
      <c r="B82" s="248">
        <v>2023</v>
      </c>
      <c r="C82" s="248" t="s">
        <v>234</v>
      </c>
      <c r="D82" s="300">
        <v>1.2761862948536118E-2</v>
      </c>
      <c r="E82" s="300">
        <v>6.93856008205741E-2</v>
      </c>
      <c r="F82" s="300">
        <v>1.9234392532422987E-2</v>
      </c>
      <c r="G82" s="300">
        <v>1.9116492180528938E-2</v>
      </c>
      <c r="H82" s="301">
        <v>4.161356461219027E-5</v>
      </c>
      <c r="I82" s="302">
        <v>4.3495145964029291E-5</v>
      </c>
      <c r="J82" s="303">
        <v>2</v>
      </c>
      <c r="K82" s="304">
        <f t="shared" ref="K82:P82" si="43">SUM(D82:D109)+$J82*D109</f>
        <v>0.12588360701201948</v>
      </c>
      <c r="L82" s="304">
        <f t="shared" si="43"/>
        <v>0.88421180149433432</v>
      </c>
      <c r="M82" s="304">
        <f t="shared" si="43"/>
        <v>0.55638449055474248</v>
      </c>
      <c r="N82" s="304">
        <f t="shared" si="43"/>
        <v>0.55448901695623054</v>
      </c>
      <c r="O82" s="304">
        <f t="shared" si="43"/>
        <v>7.2028571444857862E-4</v>
      </c>
      <c r="P82" s="251">
        <f t="shared" si="43"/>
        <v>7.5285383791011417E-4</v>
      </c>
    </row>
    <row r="83" spans="1:16" x14ac:dyDescent="0.3">
      <c r="A83" s="247" t="s">
        <v>85</v>
      </c>
      <c r="B83" s="248">
        <v>2024</v>
      </c>
      <c r="C83" s="248" t="s">
        <v>235</v>
      </c>
      <c r="D83" s="300">
        <v>1.1030395874910323E-2</v>
      </c>
      <c r="E83" s="300">
        <v>6.0860709089896221E-2</v>
      </c>
      <c r="F83" s="300">
        <v>1.916612003859795E-2</v>
      </c>
      <c r="G83" s="300">
        <v>1.9053610011842893E-2</v>
      </c>
      <c r="H83" s="301">
        <v>3.9447602717130548E-5</v>
      </c>
      <c r="I83" s="302">
        <v>4.1231247870000823E-5</v>
      </c>
      <c r="J83" s="303">
        <v>3</v>
      </c>
      <c r="K83" s="304">
        <f t="shared" ref="K83:P83" si="44">SUM(D83:D109)+$J83*D109</f>
        <v>0.11492879880361792</v>
      </c>
      <c r="L83" s="304">
        <f t="shared" si="44"/>
        <v>0.83437445583949243</v>
      </c>
      <c r="M83" s="304">
        <f t="shared" si="44"/>
        <v>0.55540208176671513</v>
      </c>
      <c r="N83" s="304">
        <f t="shared" si="44"/>
        <v>0.55358474597384566</v>
      </c>
      <c r="O83" s="304">
        <f t="shared" si="44"/>
        <v>6.9573680823594027E-4</v>
      </c>
      <c r="P83" s="251">
        <f t="shared" si="44"/>
        <v>7.2719494101812986E-4</v>
      </c>
    </row>
    <row r="84" spans="1:16" x14ac:dyDescent="0.3">
      <c r="A84" s="247" t="s">
        <v>85</v>
      </c>
      <c r="B84" s="248">
        <v>2025</v>
      </c>
      <c r="C84" s="248" t="s">
        <v>236</v>
      </c>
      <c r="D84" s="300">
        <v>9.6539511706437518E-3</v>
      </c>
      <c r="E84" s="300">
        <v>5.3989161303997717E-2</v>
      </c>
      <c r="F84" s="300">
        <v>1.9108299274166941E-2</v>
      </c>
      <c r="G84" s="300">
        <v>1.9000367757322823E-2</v>
      </c>
      <c r="H84" s="301">
        <v>3.7443659182338522E-5</v>
      </c>
      <c r="I84" s="302">
        <v>3.9136691155912483E-5</v>
      </c>
      <c r="J84" s="303">
        <v>4</v>
      </c>
      <c r="K84" s="304">
        <f t="shared" ref="K84:P84" si="45">SUM(D84:D109)+$J84*D109</f>
        <v>0.10570545766884214</v>
      </c>
      <c r="L84" s="304">
        <f t="shared" si="45"/>
        <v>0.79306200191532839</v>
      </c>
      <c r="M84" s="304">
        <f t="shared" si="45"/>
        <v>0.5544879454725129</v>
      </c>
      <c r="N84" s="304">
        <f t="shared" si="45"/>
        <v>0.552743357160147</v>
      </c>
      <c r="O84" s="304">
        <f t="shared" si="45"/>
        <v>6.7335386391836102E-4</v>
      </c>
      <c r="P84" s="251">
        <f t="shared" si="45"/>
        <v>7.0379994222017391E-4</v>
      </c>
    </row>
    <row r="85" spans="1:16" x14ac:dyDescent="0.3">
      <c r="A85" s="247" t="s">
        <v>85</v>
      </c>
      <c r="B85" s="248">
        <v>2026</v>
      </c>
      <c r="C85" s="248" t="s">
        <v>237</v>
      </c>
      <c r="D85" s="300">
        <v>8.4920372897376514E-3</v>
      </c>
      <c r="E85" s="300">
        <v>4.8399356243859902E-2</v>
      </c>
      <c r="F85" s="300">
        <v>1.9049254040943004E-2</v>
      </c>
      <c r="G85" s="300">
        <v>1.8945999740656482E-2</v>
      </c>
      <c r="H85" s="301">
        <v>3.5494984817236904E-5</v>
      </c>
      <c r="I85" s="302">
        <v>3.7099909772050526E-5</v>
      </c>
      <c r="J85" s="303">
        <v>5</v>
      </c>
      <c r="K85" s="304">
        <f t="shared" ref="K85:P85" si="46">SUM(D85:D109)+$J85*D109</f>
        <v>9.785856123833292E-2</v>
      </c>
      <c r="L85" s="304">
        <f t="shared" si="46"/>
        <v>0.75862109577706294</v>
      </c>
      <c r="M85" s="304">
        <f t="shared" si="46"/>
        <v>0.55363162994274173</v>
      </c>
      <c r="N85" s="304">
        <f t="shared" si="46"/>
        <v>0.5519552106009683</v>
      </c>
      <c r="O85" s="304">
        <f t="shared" si="46"/>
        <v>6.5297486313557404E-4</v>
      </c>
      <c r="P85" s="251">
        <f t="shared" si="46"/>
        <v>6.8249950013630622E-4</v>
      </c>
    </row>
    <row r="86" spans="1:16" x14ac:dyDescent="0.3">
      <c r="A86" s="247" t="s">
        <v>85</v>
      </c>
      <c r="B86" s="248">
        <v>2027</v>
      </c>
      <c r="C86" s="248" t="s">
        <v>238</v>
      </c>
      <c r="D86" s="300">
        <v>7.5335549782165447E-3</v>
      </c>
      <c r="E86" s="300">
        <v>4.375762986370707E-2</v>
      </c>
      <c r="F86" s="300">
        <v>1.8981578357656816E-2</v>
      </c>
      <c r="G86" s="300">
        <v>1.8883704408346441E-2</v>
      </c>
      <c r="H86" s="301">
        <v>3.3701598655619423E-5</v>
      </c>
      <c r="I86" s="302">
        <v>3.5225433458409013E-5</v>
      </c>
      <c r="J86" s="303">
        <v>6</v>
      </c>
      <c r="K86" s="304">
        <f t="shared" ref="K86:P86" si="47">SUM(D86:D109)+$J86*D109</f>
        <v>9.1173578688729801E-2</v>
      </c>
      <c r="L86" s="304">
        <f t="shared" si="47"/>
        <v>0.72976999469893533</v>
      </c>
      <c r="M86" s="304">
        <f t="shared" si="47"/>
        <v>0.55283435964619443</v>
      </c>
      <c r="N86" s="304">
        <f t="shared" si="47"/>
        <v>0.55122143205845586</v>
      </c>
      <c r="O86" s="304">
        <f t="shared" si="47"/>
        <v>6.3454453671788857E-4</v>
      </c>
      <c r="P86" s="251">
        <f t="shared" si="47"/>
        <v>6.6323583943630039E-4</v>
      </c>
    </row>
    <row r="87" spans="1:16" x14ac:dyDescent="0.3">
      <c r="A87" s="247" t="s">
        <v>85</v>
      </c>
      <c r="B87" s="248">
        <v>2028</v>
      </c>
      <c r="C87" s="248" t="s">
        <v>239</v>
      </c>
      <c r="D87" s="300">
        <v>6.7405947438845112E-3</v>
      </c>
      <c r="E87" s="300">
        <v>3.9944288025694566E-2</v>
      </c>
      <c r="F87" s="300">
        <v>1.8907159331663898E-2</v>
      </c>
      <c r="G87" s="300">
        <v>1.8815210769486165E-2</v>
      </c>
      <c r="H87" s="301">
        <v>3.1955189839512689E-5</v>
      </c>
      <c r="I87" s="302">
        <v>3.3400062206647513E-5</v>
      </c>
      <c r="J87" s="303">
        <v>7</v>
      </c>
      <c r="K87" s="304">
        <f t="shared" ref="K87:P87" si="48">SUM(D87:D109)+$J87*D109</f>
        <v>8.5447078450647793E-2</v>
      </c>
      <c r="L87" s="304">
        <f t="shared" si="48"/>
        <v>0.7055606200009602</v>
      </c>
      <c r="M87" s="304">
        <f t="shared" si="48"/>
        <v>0.55210476503293338</v>
      </c>
      <c r="N87" s="304">
        <f t="shared" si="48"/>
        <v>0.55054994884825348</v>
      </c>
      <c r="O87" s="304">
        <f t="shared" si="48"/>
        <v>6.1790759646182069E-4</v>
      </c>
      <c r="P87" s="251">
        <f t="shared" si="48"/>
        <v>6.4584665504993622E-4</v>
      </c>
    </row>
    <row r="88" spans="1:16" x14ac:dyDescent="0.3">
      <c r="A88" s="247" t="s">
        <v>85</v>
      </c>
      <c r="B88" s="248">
        <v>2029</v>
      </c>
      <c r="C88" s="248" t="s">
        <v>240</v>
      </c>
      <c r="D88" s="300">
        <v>6.0646357057495409E-3</v>
      </c>
      <c r="E88" s="300">
        <v>3.6726235212028661E-2</v>
      </c>
      <c r="F88" s="300">
        <v>1.883659777675719E-2</v>
      </c>
      <c r="G88" s="300">
        <v>1.8750270484087887E-2</v>
      </c>
      <c r="H88" s="301">
        <v>3.0375627610807112E-5</v>
      </c>
      <c r="I88" s="302">
        <v>3.1749081303634198E-5</v>
      </c>
      <c r="J88" s="303">
        <v>8</v>
      </c>
      <c r="K88" s="304">
        <f t="shared" ref="K88:P88" si="49">SUM(D88:D109)+$J88*D109</f>
        <v>8.0513538446897806E-2</v>
      </c>
      <c r="L88" s="304">
        <f t="shared" si="49"/>
        <v>0.68516458714099793</v>
      </c>
      <c r="M88" s="304">
        <f t="shared" si="49"/>
        <v>0.55144958944566524</v>
      </c>
      <c r="N88" s="304">
        <f t="shared" si="49"/>
        <v>0.54994695927691151</v>
      </c>
      <c r="O88" s="304">
        <f t="shared" si="49"/>
        <v>6.030170650218595E-4</v>
      </c>
      <c r="P88" s="251">
        <f t="shared" si="49"/>
        <v>6.3028284191533359E-4</v>
      </c>
    </row>
    <row r="89" spans="1:16" x14ac:dyDescent="0.3">
      <c r="A89" s="247" t="s">
        <v>85</v>
      </c>
      <c r="B89" s="248">
        <v>2030</v>
      </c>
      <c r="C89" s="248" t="s">
        <v>241</v>
      </c>
      <c r="D89" s="300">
        <v>5.492758398754234E-3</v>
      </c>
      <c r="E89" s="300">
        <v>3.4093856212970203E-2</v>
      </c>
      <c r="F89" s="300">
        <v>1.8770495489042784E-2</v>
      </c>
      <c r="G89" s="300">
        <v>1.8689432303216062E-2</v>
      </c>
      <c r="H89" s="301">
        <v>2.8853357618605878E-5</v>
      </c>
      <c r="I89" s="302">
        <v>3.0157977002741587E-5</v>
      </c>
      <c r="J89" s="303">
        <v>9</v>
      </c>
      <c r="K89" s="304">
        <f t="shared" ref="K89:P89" si="50">SUM(D89:D109)+$J89*D109</f>
        <v>7.6255957481282804E-2</v>
      </c>
      <c r="L89" s="304">
        <f t="shared" si="50"/>
        <v>0.66798660709470148</v>
      </c>
      <c r="M89" s="304">
        <f t="shared" si="50"/>
        <v>0.55086497541330381</v>
      </c>
      <c r="N89" s="304">
        <f t="shared" si="50"/>
        <v>0.54940890999096781</v>
      </c>
      <c r="O89" s="304">
        <f t="shared" si="50"/>
        <v>5.8970609581060387E-4</v>
      </c>
      <c r="P89" s="251">
        <f t="shared" si="50"/>
        <v>6.1637000968374413E-4</v>
      </c>
    </row>
    <row r="90" spans="1:16" x14ac:dyDescent="0.3">
      <c r="A90" s="247" t="s">
        <v>85</v>
      </c>
      <c r="B90" s="248">
        <v>2031</v>
      </c>
      <c r="C90" s="248" t="s">
        <v>242</v>
      </c>
      <c r="D90" s="300">
        <v>4.971138211908953E-3</v>
      </c>
      <c r="E90" s="300">
        <v>3.17131093877965E-2</v>
      </c>
      <c r="F90" s="300">
        <v>1.8707693158990943E-2</v>
      </c>
      <c r="G90" s="300">
        <v>1.863163259551966E-2</v>
      </c>
      <c r="H90" s="301">
        <v>2.7419431724341934E-5</v>
      </c>
      <c r="I90" s="302">
        <v>2.8659214253915168E-5</v>
      </c>
      <c r="J90" s="303">
        <v>10</v>
      </c>
      <c r="K90" s="304">
        <f t="shared" ref="K90:P90" si="51">SUM(D90:D109)+$J90*D109</f>
        <v>7.2570253822663119E-2</v>
      </c>
      <c r="L90" s="304">
        <f t="shared" si="51"/>
        <v>0.65344100604746347</v>
      </c>
      <c r="M90" s="304">
        <f t="shared" si="51"/>
        <v>0.55034646366865669</v>
      </c>
      <c r="N90" s="304">
        <f t="shared" si="51"/>
        <v>0.54893169888589588</v>
      </c>
      <c r="O90" s="304">
        <f t="shared" si="51"/>
        <v>5.7791739659154959E-4</v>
      </c>
      <c r="P90" s="251">
        <f t="shared" si="51"/>
        <v>6.0404828175304758E-4</v>
      </c>
    </row>
    <row r="91" spans="1:16" x14ac:dyDescent="0.3">
      <c r="A91" s="247" t="s">
        <v>85</v>
      </c>
      <c r="B91" s="248">
        <v>2032</v>
      </c>
      <c r="C91" s="248" t="s">
        <v>243</v>
      </c>
      <c r="D91" s="300">
        <v>4.5504031275132332E-3</v>
      </c>
      <c r="E91" s="300">
        <v>2.9854577291665255E-2</v>
      </c>
      <c r="F91" s="300">
        <v>1.8651238911001712E-2</v>
      </c>
      <c r="G91" s="300">
        <v>1.8579675091671487E-2</v>
      </c>
      <c r="H91" s="301">
        <v>2.6133518488154363E-5</v>
      </c>
      <c r="I91" s="302">
        <v>2.7315157518430044E-5</v>
      </c>
      <c r="J91" s="303">
        <v>11</v>
      </c>
      <c r="K91" s="304">
        <f t="shared" ref="K91:P91" si="52">SUM(D91:D109)+$J91*D109</f>
        <v>6.9406170350888724E-2</v>
      </c>
      <c r="L91" s="304">
        <f t="shared" si="52"/>
        <v>0.6412761518253991</v>
      </c>
      <c r="M91" s="304">
        <f t="shared" si="52"/>
        <v>0.54989075425406153</v>
      </c>
      <c r="N91" s="304">
        <f t="shared" si="52"/>
        <v>0.54851228748852032</v>
      </c>
      <c r="O91" s="304">
        <f t="shared" si="52"/>
        <v>5.6756262326675914E-4</v>
      </c>
      <c r="P91" s="251">
        <f t="shared" si="52"/>
        <v>5.9322531657117722E-4</v>
      </c>
    </row>
    <row r="92" spans="1:16" x14ac:dyDescent="0.3">
      <c r="A92" s="247" t="s">
        <v>85</v>
      </c>
      <c r="B92" s="248">
        <v>2033</v>
      </c>
      <c r="C92" s="248" t="s">
        <v>244</v>
      </c>
      <c r="D92" s="300">
        <v>4.1600477713248244E-3</v>
      </c>
      <c r="E92" s="300">
        <v>2.8208427648312145E-2</v>
      </c>
      <c r="F92" s="300">
        <v>1.8597682903294797E-2</v>
      </c>
      <c r="G92" s="300">
        <v>1.8530384562871219E-2</v>
      </c>
      <c r="H92" s="301">
        <v>2.4923446999299207E-5</v>
      </c>
      <c r="I92" s="302">
        <v>2.6050378741443118E-5</v>
      </c>
      <c r="J92" s="303">
        <v>12</v>
      </c>
      <c r="K92" s="304">
        <f t="shared" ref="K92:P92" si="53">SUM(D92:D109)+$J92*D109</f>
        <v>6.6662821963510033E-2</v>
      </c>
      <c r="L92" s="304">
        <f t="shared" si="53"/>
        <v>0.63096982969946602</v>
      </c>
      <c r="M92" s="304">
        <f t="shared" si="53"/>
        <v>0.54949149908745554</v>
      </c>
      <c r="N92" s="304">
        <f t="shared" si="53"/>
        <v>0.54814483359499278</v>
      </c>
      <c r="O92" s="304">
        <f t="shared" si="53"/>
        <v>5.5849376317815627E-4</v>
      </c>
      <c r="P92" s="251">
        <f t="shared" si="53"/>
        <v>5.8374640812479189E-4</v>
      </c>
    </row>
    <row r="93" spans="1:16" x14ac:dyDescent="0.3">
      <c r="A93" s="247" t="s">
        <v>85</v>
      </c>
      <c r="B93" s="248">
        <v>2034</v>
      </c>
      <c r="C93" s="248" t="s">
        <v>245</v>
      </c>
      <c r="D93" s="300">
        <v>3.8254132162473722E-3</v>
      </c>
      <c r="E93" s="300">
        <v>2.6864680065536106E-2</v>
      </c>
      <c r="F93" s="300">
        <v>1.8548997263793204E-2</v>
      </c>
      <c r="G93" s="300">
        <v>1.8485578785424311E-2</v>
      </c>
      <c r="H93" s="301">
        <v>2.3860368217164962E-5</v>
      </c>
      <c r="I93" s="302">
        <v>2.4939230133736079E-5</v>
      </c>
      <c r="J93" s="303">
        <v>13</v>
      </c>
      <c r="K93" s="304">
        <f t="shared" ref="K93:P93" si="54">SUM(D93:D109)+$J93*D109</f>
        <v>6.4309828932319749E-2</v>
      </c>
      <c r="L93" s="304">
        <f t="shared" si="54"/>
        <v>0.62230965721688591</v>
      </c>
      <c r="M93" s="304">
        <f t="shared" si="54"/>
        <v>0.54914579992855639</v>
      </c>
      <c r="N93" s="304">
        <f t="shared" si="54"/>
        <v>0.54782667023026588</v>
      </c>
      <c r="O93" s="304">
        <f t="shared" si="54"/>
        <v>5.5063497457840868E-4</v>
      </c>
      <c r="P93" s="251">
        <f t="shared" si="54"/>
        <v>5.7553227845539364E-4</v>
      </c>
    </row>
    <row r="94" spans="1:16" x14ac:dyDescent="0.3">
      <c r="A94" s="247" t="s">
        <v>85</v>
      </c>
      <c r="B94" s="248">
        <v>2035</v>
      </c>
      <c r="C94" s="248" t="s">
        <v>246</v>
      </c>
      <c r="D94" s="300">
        <v>3.5113042583018528E-3</v>
      </c>
      <c r="E94" s="300">
        <v>2.56601702775772E-2</v>
      </c>
      <c r="F94" s="300">
        <v>1.8503711385701373E-2</v>
      </c>
      <c r="G94" s="300">
        <v>1.8443901481887071E-2</v>
      </c>
      <c r="H94" s="301">
        <v>2.2875269985623976E-5</v>
      </c>
      <c r="I94" s="302">
        <v>2.3909591514972902E-5</v>
      </c>
      <c r="J94" s="303">
        <v>14</v>
      </c>
      <c r="K94" s="304">
        <f t="shared" ref="K94:P94" si="55">SUM(D94:D109)+$J94*D109</f>
        <v>6.2291470456206921E-2</v>
      </c>
      <c r="L94" s="304">
        <f t="shared" si="55"/>
        <v>0.61499323231708192</v>
      </c>
      <c r="M94" s="304">
        <f t="shared" si="55"/>
        <v>0.54884878640915891</v>
      </c>
      <c r="N94" s="304">
        <f t="shared" si="55"/>
        <v>0.54755331264298568</v>
      </c>
      <c r="O94" s="304">
        <f t="shared" si="55"/>
        <v>5.4383926476079516E-4</v>
      </c>
      <c r="P94" s="251">
        <f t="shared" si="55"/>
        <v>5.684292973937024E-4</v>
      </c>
    </row>
    <row r="95" spans="1:16" x14ac:dyDescent="0.3">
      <c r="A95" s="247" t="s">
        <v>85</v>
      </c>
      <c r="B95" s="248">
        <v>2036</v>
      </c>
      <c r="C95" s="248" t="s">
        <v>247</v>
      </c>
      <c r="D95" s="300">
        <v>3.2344133006109673E-3</v>
      </c>
      <c r="E95" s="300">
        <v>2.4633336489667833E-2</v>
      </c>
      <c r="F95" s="300">
        <v>1.8464593710691514E-2</v>
      </c>
      <c r="G95" s="300">
        <v>1.8407899827405923E-2</v>
      </c>
      <c r="H95" s="301">
        <v>2.2004467298860849E-5</v>
      </c>
      <c r="I95" s="302">
        <v>2.2999419444720294E-5</v>
      </c>
      <c r="J95" s="303">
        <v>15</v>
      </c>
      <c r="K95" s="304">
        <f t="shared" ref="K95:P95" si="56">SUM(D95:D109)+$J95*D109</f>
        <v>6.0587220938039608E-2</v>
      </c>
      <c r="L95" s="304">
        <f t="shared" si="56"/>
        <v>0.60888131720523697</v>
      </c>
      <c r="M95" s="304">
        <f t="shared" si="56"/>
        <v>0.54859705876785325</v>
      </c>
      <c r="N95" s="304">
        <f t="shared" si="56"/>
        <v>0.54732163235924269</v>
      </c>
      <c r="O95" s="304">
        <f t="shared" si="56"/>
        <v>5.3802865317472272E-4</v>
      </c>
      <c r="P95" s="251">
        <f t="shared" si="56"/>
        <v>5.6235595495077433E-4</v>
      </c>
    </row>
    <row r="96" spans="1:16" x14ac:dyDescent="0.3">
      <c r="A96" s="247" t="s">
        <v>85</v>
      </c>
      <c r="B96" s="248">
        <v>2037</v>
      </c>
      <c r="C96" s="248" t="s">
        <v>248</v>
      </c>
      <c r="D96" s="300">
        <v>2.998419598652464E-3</v>
      </c>
      <c r="E96" s="300">
        <v>2.3788988014503791E-2</v>
      </c>
      <c r="F96" s="300">
        <v>1.8429779960834704E-2</v>
      </c>
      <c r="G96" s="300">
        <v>1.8375860066679454E-2</v>
      </c>
      <c r="H96" s="301">
        <v>2.1233983139990782E-5</v>
      </c>
      <c r="I96" s="302">
        <v>2.219408745308726E-5</v>
      </c>
      <c r="J96" s="303">
        <v>16</v>
      </c>
      <c r="K96" s="304">
        <f t="shared" ref="K96:P96" si="57">SUM(D96:D109)+$J96*D109</f>
        <v>5.9159862377563183E-2</v>
      </c>
      <c r="L96" s="304">
        <f t="shared" si="57"/>
        <v>0.60379623588130127</v>
      </c>
      <c r="M96" s="304">
        <f t="shared" si="57"/>
        <v>0.54838444880155746</v>
      </c>
      <c r="N96" s="304">
        <f t="shared" si="57"/>
        <v>0.54712595372998085</v>
      </c>
      <c r="O96" s="304">
        <f t="shared" si="57"/>
        <v>5.3308884427541339E-4</v>
      </c>
      <c r="P96" s="251">
        <f t="shared" si="57"/>
        <v>5.5719278457809886E-4</v>
      </c>
    </row>
    <row r="97" spans="1:16" x14ac:dyDescent="0.3">
      <c r="A97" s="247" t="s">
        <v>85</v>
      </c>
      <c r="B97" s="248">
        <v>2038</v>
      </c>
      <c r="C97" s="248" t="s">
        <v>249</v>
      </c>
      <c r="D97" s="300">
        <v>2.774049787725602E-3</v>
      </c>
      <c r="E97" s="300">
        <v>2.2978313512870621E-2</v>
      </c>
      <c r="F97" s="300">
        <v>1.8398558927822467E-2</v>
      </c>
      <c r="G97" s="300">
        <v>1.8347127014233355E-2</v>
      </c>
      <c r="H97" s="301">
        <v>2.0551478803303036E-5</v>
      </c>
      <c r="I97" s="302">
        <v>2.148072699404382E-5</v>
      </c>
      <c r="J97" s="303">
        <v>17</v>
      </c>
      <c r="K97" s="304">
        <f t="shared" ref="K97:P97" si="58">SUM(D97:D109)+$J97*D109</f>
        <v>5.7968497519045266E-2</v>
      </c>
      <c r="L97" s="304">
        <f t="shared" si="58"/>
        <v>0.59955550303252969</v>
      </c>
      <c r="M97" s="304">
        <f t="shared" si="58"/>
        <v>0.54820665258511858</v>
      </c>
      <c r="N97" s="304">
        <f t="shared" si="58"/>
        <v>0.54696231486144553</v>
      </c>
      <c r="O97" s="304">
        <f t="shared" si="58"/>
        <v>5.2891951953497416E-4</v>
      </c>
      <c r="P97" s="251">
        <f t="shared" si="58"/>
        <v>5.5283494619705635E-4</v>
      </c>
    </row>
    <row r="98" spans="1:16" x14ac:dyDescent="0.3">
      <c r="A98" s="247" t="s">
        <v>85</v>
      </c>
      <c r="B98" s="248">
        <v>2039</v>
      </c>
      <c r="C98" s="248" t="s">
        <v>250</v>
      </c>
      <c r="D98" s="300">
        <v>2.5744283527178056E-3</v>
      </c>
      <c r="E98" s="300">
        <v>2.2270317043905859E-2</v>
      </c>
      <c r="F98" s="300">
        <v>1.8371202750200603E-2</v>
      </c>
      <c r="G98" s="300">
        <v>1.8321951739021038E-2</v>
      </c>
      <c r="H98" s="301">
        <v>1.9976993652316752E-5</v>
      </c>
      <c r="I98" s="302">
        <v>2.0880264398301132E-5</v>
      </c>
      <c r="J98" s="303">
        <v>18</v>
      </c>
      <c r="K98" s="304">
        <f t="shared" ref="K98:P98" si="59">SUM(D98:D109)+$J98*D109</f>
        <v>5.7001502471454205E-2</v>
      </c>
      <c r="L98" s="304">
        <f t="shared" si="59"/>
        <v>0.59612544468539119</v>
      </c>
      <c r="M98" s="304">
        <f t="shared" si="59"/>
        <v>0.54806007740169183</v>
      </c>
      <c r="N98" s="304">
        <f t="shared" si="59"/>
        <v>0.54682740904535621</v>
      </c>
      <c r="O98" s="304">
        <f t="shared" si="59"/>
        <v>5.2543269913122269E-4</v>
      </c>
      <c r="P98" s="251">
        <f t="shared" si="59"/>
        <v>5.4919046827505737E-4</v>
      </c>
    </row>
    <row r="99" spans="1:16" x14ac:dyDescent="0.3">
      <c r="A99" s="247" t="s">
        <v>85</v>
      </c>
      <c r="B99" s="248">
        <v>2040</v>
      </c>
      <c r="C99" s="248" t="s">
        <v>251</v>
      </c>
      <c r="D99" s="300">
        <v>2.3880531953548588E-3</v>
      </c>
      <c r="E99" s="300">
        <v>2.163204423574289E-2</v>
      </c>
      <c r="F99" s="300">
        <v>1.8347128772247801E-2</v>
      </c>
      <c r="G99" s="300">
        <v>1.8299796933547822E-2</v>
      </c>
      <c r="H99" s="301">
        <v>1.9479059270000106E-5</v>
      </c>
      <c r="I99" s="302">
        <v>2.0359813033187327E-5</v>
      </c>
      <c r="J99" s="303">
        <v>19</v>
      </c>
      <c r="K99" s="304">
        <f t="shared" ref="K99:P99" si="60">SUM(D99:D109)+$J99*D109</f>
        <v>5.6234128858870941E-2</v>
      </c>
      <c r="L99" s="304">
        <f t="shared" si="60"/>
        <v>0.59340338280721749</v>
      </c>
      <c r="M99" s="304">
        <f t="shared" si="60"/>
        <v>0.54794085839588691</v>
      </c>
      <c r="N99" s="304">
        <f t="shared" si="60"/>
        <v>0.54671767850447939</v>
      </c>
      <c r="O99" s="304">
        <f t="shared" si="60"/>
        <v>5.2252036387845748E-4</v>
      </c>
      <c r="P99" s="251">
        <f t="shared" si="60"/>
        <v>5.4614645294880104E-4</v>
      </c>
    </row>
    <row r="100" spans="1:16" x14ac:dyDescent="0.3">
      <c r="A100" s="247" t="s">
        <v>85</v>
      </c>
      <c r="B100" s="248">
        <v>2041</v>
      </c>
      <c r="C100" s="248" t="s">
        <v>252</v>
      </c>
      <c r="D100" s="300">
        <v>2.2495248713551045E-3</v>
      </c>
      <c r="E100" s="300">
        <v>2.114851097434027E-2</v>
      </c>
      <c r="F100" s="300">
        <v>1.8328561800852957E-2</v>
      </c>
      <c r="G100" s="300">
        <v>1.8282709258170972E-2</v>
      </c>
      <c r="H100" s="301">
        <v>1.905522877044122E-5</v>
      </c>
      <c r="I100" s="302">
        <v>1.99168200031042E-5</v>
      </c>
      <c r="J100" s="303">
        <v>20</v>
      </c>
      <c r="K100" s="304">
        <f t="shared" ref="K100:P100" si="61">SUM(D100:D109)+$J100*D109</f>
        <v>5.5653130403650622E-2</v>
      </c>
      <c r="L100" s="304">
        <f t="shared" si="61"/>
        <v>0.59131959373720677</v>
      </c>
      <c r="M100" s="304">
        <f t="shared" si="61"/>
        <v>0.54784571336803489</v>
      </c>
      <c r="N100" s="304">
        <f t="shared" si="61"/>
        <v>0.54663010276907564</v>
      </c>
      <c r="O100" s="304">
        <f t="shared" si="61"/>
        <v>5.2010596300800893E-4</v>
      </c>
      <c r="P100" s="251">
        <f t="shared" si="61"/>
        <v>5.4362288898765856E-4</v>
      </c>
    </row>
    <row r="101" spans="1:16" x14ac:dyDescent="0.3">
      <c r="A101" s="247" t="s">
        <v>85</v>
      </c>
      <c r="B101" s="248">
        <v>2042</v>
      </c>
      <c r="C101" s="248" t="s">
        <v>253</v>
      </c>
      <c r="D101" s="300">
        <v>2.132506730941593E-3</v>
      </c>
      <c r="E101" s="300">
        <v>2.0725035504297537E-2</v>
      </c>
      <c r="F101" s="300">
        <v>1.8312751365669386E-2</v>
      </c>
      <c r="G101" s="300">
        <v>1.8268158078820009E-2</v>
      </c>
      <c r="H101" s="301">
        <v>1.8706426738354028E-5</v>
      </c>
      <c r="I101" s="302">
        <v>1.9552243357902632E-5</v>
      </c>
      <c r="J101" s="303">
        <v>21</v>
      </c>
      <c r="K101" s="304">
        <f t="shared" ref="K101:P101" si="62">SUM(D101:D109)+$J101*D109</f>
        <v>5.5210660272430059E-2</v>
      </c>
      <c r="L101" s="304">
        <f t="shared" si="62"/>
        <v>0.58971933792859854</v>
      </c>
      <c r="M101" s="304">
        <f t="shared" si="62"/>
        <v>0.54776913531157767</v>
      </c>
      <c r="N101" s="304">
        <f t="shared" si="62"/>
        <v>0.54655961470904879</v>
      </c>
      <c r="O101" s="304">
        <f t="shared" si="62"/>
        <v>5.181153926371192E-4</v>
      </c>
      <c r="P101" s="251">
        <f t="shared" si="62"/>
        <v>5.4154231805659918E-4</v>
      </c>
    </row>
    <row r="102" spans="1:16" x14ac:dyDescent="0.3">
      <c r="A102" s="247" t="s">
        <v>85</v>
      </c>
      <c r="B102" s="248">
        <v>2043</v>
      </c>
      <c r="C102" s="248" t="s">
        <v>254</v>
      </c>
      <c r="D102" s="300">
        <v>2.0430221648886642E-3</v>
      </c>
      <c r="E102" s="300">
        <v>2.0399849207255436E-2</v>
      </c>
      <c r="F102" s="300">
        <v>1.8299365599649613E-2</v>
      </c>
      <c r="G102" s="300">
        <v>1.8255839501905305E-2</v>
      </c>
      <c r="H102" s="301">
        <v>1.841400632143849E-5</v>
      </c>
      <c r="I102" s="302">
        <v>1.9246597393162633E-5</v>
      </c>
      <c r="J102" s="303">
        <v>22</v>
      </c>
      <c r="K102" s="304">
        <f t="shared" ref="K102:P102" si="63">SUM(D102:D109)+$J102*D109</f>
        <v>5.4885208281623007E-2</v>
      </c>
      <c r="L102" s="304">
        <f t="shared" si="63"/>
        <v>0.58854255759003316</v>
      </c>
      <c r="M102" s="304">
        <f t="shared" si="63"/>
        <v>0.54770836769030395</v>
      </c>
      <c r="N102" s="304">
        <f t="shared" si="63"/>
        <v>0.54650367782837295</v>
      </c>
      <c r="O102" s="304">
        <f t="shared" si="63"/>
        <v>5.1647362429831675E-4</v>
      </c>
      <c r="P102" s="251">
        <f t="shared" si="63"/>
        <v>5.3982632377074142E-4</v>
      </c>
    </row>
    <row r="103" spans="1:16" x14ac:dyDescent="0.3">
      <c r="A103" s="247" t="s">
        <v>85</v>
      </c>
      <c r="B103" s="248">
        <v>2044</v>
      </c>
      <c r="C103" s="248" t="s">
        <v>255</v>
      </c>
      <c r="D103" s="300">
        <v>1.9727299672757602E-3</v>
      </c>
      <c r="E103" s="300">
        <v>2.0114642888347113E-2</v>
      </c>
      <c r="F103" s="300">
        <v>1.8287998529857158E-2</v>
      </c>
      <c r="G103" s="300">
        <v>1.8245377941094265E-2</v>
      </c>
      <c r="H103" s="301">
        <v>1.817607884880533E-5</v>
      </c>
      <c r="I103" s="302">
        <v>1.8997925944076202E-5</v>
      </c>
      <c r="J103" s="303">
        <v>23</v>
      </c>
      <c r="K103" s="304">
        <f t="shared" ref="K103:P103" si="64">SUM(D103:D109)+$J103*D109</f>
        <v>5.4649240856868883E-2</v>
      </c>
      <c r="L103" s="304">
        <f t="shared" si="64"/>
        <v>0.58769096354850991</v>
      </c>
      <c r="M103" s="304">
        <f t="shared" si="64"/>
        <v>0.54766098583505007</v>
      </c>
      <c r="N103" s="304">
        <f t="shared" si="64"/>
        <v>0.54646005952461174</v>
      </c>
      <c r="O103" s="304">
        <f t="shared" si="64"/>
        <v>5.1512427637642982E-4</v>
      </c>
      <c r="P103" s="251">
        <f t="shared" si="64"/>
        <v>5.3841597544962362E-4</v>
      </c>
    </row>
    <row r="104" spans="1:16" x14ac:dyDescent="0.3">
      <c r="A104" s="247" t="s">
        <v>85</v>
      </c>
      <c r="B104" s="248">
        <v>2045</v>
      </c>
      <c r="C104" s="248" t="s">
        <v>256</v>
      </c>
      <c r="D104" s="300">
        <v>1.9268143360235018E-3</v>
      </c>
      <c r="E104" s="300">
        <v>1.9931847805416788E-2</v>
      </c>
      <c r="F104" s="300">
        <v>1.8278454713729114E-2</v>
      </c>
      <c r="G104" s="300">
        <v>1.8236595827927946E-2</v>
      </c>
      <c r="H104" s="301">
        <v>1.7983794285078631E-5</v>
      </c>
      <c r="I104" s="302">
        <v>1.8796944701042827E-5</v>
      </c>
      <c r="J104" s="303">
        <v>24</v>
      </c>
      <c r="K104" s="304">
        <f t="shared" ref="K104:P104" si="65">SUM(D104:D109)+$J104*D109</f>
        <v>5.4483565629727664E-2</v>
      </c>
      <c r="L104" s="304">
        <f t="shared" si="65"/>
        <v>0.58712457582589495</v>
      </c>
      <c r="M104" s="304">
        <f t="shared" si="65"/>
        <v>0.54762497104958863</v>
      </c>
      <c r="N104" s="304">
        <f t="shared" si="65"/>
        <v>0.54642690278166162</v>
      </c>
      <c r="O104" s="304">
        <f t="shared" si="65"/>
        <v>5.1401285592717592E-4</v>
      </c>
      <c r="P104" s="251">
        <f t="shared" si="65"/>
        <v>5.3725429857759226E-4</v>
      </c>
    </row>
    <row r="105" spans="1:16" x14ac:dyDescent="0.3">
      <c r="A105" s="247" t="s">
        <v>85</v>
      </c>
      <c r="B105" s="248">
        <v>2046</v>
      </c>
      <c r="C105" s="248" t="s">
        <v>257</v>
      </c>
      <c r="D105" s="300">
        <v>1.8877790616386105E-3</v>
      </c>
      <c r="E105" s="300">
        <v>1.9777811682784464E-2</v>
      </c>
      <c r="F105" s="300">
        <v>1.8270216976150368E-2</v>
      </c>
      <c r="G105" s="300">
        <v>1.8229003798963007E-2</v>
      </c>
      <c r="H105" s="301">
        <v>1.7530002361034792E-5</v>
      </c>
      <c r="I105" s="302">
        <v>1.8322627571598477E-5</v>
      </c>
      <c r="J105" s="303">
        <v>25</v>
      </c>
      <c r="K105" s="304">
        <f t="shared" ref="K105:P105" si="66">SUM(D105:D109)+$J105*D109</f>
        <v>5.436380603383871E-2</v>
      </c>
      <c r="L105" s="304">
        <f t="shared" si="66"/>
        <v>0.58674098318621037</v>
      </c>
      <c r="M105" s="304">
        <f t="shared" si="66"/>
        <v>0.54759850008025535</v>
      </c>
      <c r="N105" s="304">
        <f t="shared" si="66"/>
        <v>0.54640252815187773</v>
      </c>
      <c r="O105" s="304">
        <f t="shared" si="66"/>
        <v>5.1309372004164887E-4</v>
      </c>
      <c r="P105" s="251">
        <f t="shared" si="66"/>
        <v>5.3629360294859423E-4</v>
      </c>
    </row>
    <row r="106" spans="1:16" x14ac:dyDescent="0.3">
      <c r="A106" s="247" t="s">
        <v>85</v>
      </c>
      <c r="B106" s="248">
        <v>2047</v>
      </c>
      <c r="C106" s="248" t="s">
        <v>258</v>
      </c>
      <c r="D106" s="300">
        <v>1.8522120545310344E-3</v>
      </c>
      <c r="E106" s="300">
        <v>1.9636748985844402E-2</v>
      </c>
      <c r="F106" s="300">
        <v>1.8263660324448979E-2</v>
      </c>
      <c r="G106" s="300">
        <v>1.8222971569624907E-2</v>
      </c>
      <c r="H106" s="301">
        <v>1.7428315606022053E-5</v>
      </c>
      <c r="I106" s="302">
        <v>1.821634320296255E-5</v>
      </c>
      <c r="J106" s="303">
        <v>26</v>
      </c>
      <c r="K106" s="304">
        <f t="shared" ref="K106:P106" si="67">SUM(D106:D109)+$J106*D109</f>
        <v>5.428308171233464E-2</v>
      </c>
      <c r="L106" s="304">
        <f t="shared" si="67"/>
        <v>0.58651142666915801</v>
      </c>
      <c r="M106" s="304">
        <f t="shared" si="67"/>
        <v>0.5475802668485007</v>
      </c>
      <c r="N106" s="304">
        <f t="shared" si="67"/>
        <v>0.5463857455510589</v>
      </c>
      <c r="O106" s="304">
        <f t="shared" si="67"/>
        <v>5.126283760801656E-4</v>
      </c>
      <c r="P106" s="251">
        <f t="shared" si="67"/>
        <v>5.3580722444904064E-4</v>
      </c>
    </row>
    <row r="107" spans="1:16" x14ac:dyDescent="0.3">
      <c r="A107" s="247" t="s">
        <v>85</v>
      </c>
      <c r="B107" s="248">
        <v>2048</v>
      </c>
      <c r="C107" s="248" t="s">
        <v>259</v>
      </c>
      <c r="D107" s="300">
        <v>1.8254837924570339E-3</v>
      </c>
      <c r="E107" s="300">
        <v>1.9535351561983324E-2</v>
      </c>
      <c r="F107" s="300">
        <v>1.825832082684296E-2</v>
      </c>
      <c r="G107" s="300">
        <v>1.8218058674942354E-2</v>
      </c>
      <c r="H107" s="301">
        <v>1.7344750587786666E-5</v>
      </c>
      <c r="I107" s="302">
        <v>1.812900313001702E-5</v>
      </c>
      <c r="J107" s="303">
        <v>27</v>
      </c>
      <c r="K107" s="304">
        <f t="shared" ref="K107:P107" si="68">SUM(D107:D109)+$J107*D109</f>
        <v>5.4237924397938148E-2</v>
      </c>
      <c r="L107" s="304">
        <f t="shared" si="68"/>
        <v>0.58642293284904579</v>
      </c>
      <c r="M107" s="304">
        <f t="shared" si="68"/>
        <v>0.5475685902684474</v>
      </c>
      <c r="N107" s="304">
        <f t="shared" si="68"/>
        <v>0.5463749951795781</v>
      </c>
      <c r="O107" s="304">
        <f t="shared" si="68"/>
        <v>5.1226471887369507E-4</v>
      </c>
      <c r="P107" s="251">
        <f t="shared" si="68"/>
        <v>5.3542713031812282E-4</v>
      </c>
    </row>
    <row r="108" spans="1:16" x14ac:dyDescent="0.3">
      <c r="A108" s="247" t="s">
        <v>85</v>
      </c>
      <c r="B108" s="248">
        <v>2049</v>
      </c>
      <c r="C108" s="248" t="s">
        <v>260</v>
      </c>
      <c r="D108" s="300">
        <v>1.8149078817139435E-3</v>
      </c>
      <c r="E108" s="300">
        <v>1.9536436646562072E-2</v>
      </c>
      <c r="F108" s="300">
        <v>1.825472459852396E-2</v>
      </c>
      <c r="G108" s="300">
        <v>1.8214742956600312E-2</v>
      </c>
      <c r="H108" s="301">
        <v>1.7109533098465486E-5</v>
      </c>
      <c r="I108" s="302">
        <v>1.7883153170850713E-5</v>
      </c>
      <c r="J108" s="303">
        <v>28</v>
      </c>
      <c r="K108" s="304">
        <f t="shared" ref="K108:P108" si="69">SUM(D108:D109)+$J108*D109</f>
        <v>5.4219495345615654E-2</v>
      </c>
      <c r="L108" s="304">
        <f t="shared" si="69"/>
        <v>0.58643583645279462</v>
      </c>
      <c r="M108" s="304">
        <f t="shared" si="69"/>
        <v>0.54756225318600016</v>
      </c>
      <c r="N108" s="304">
        <f t="shared" si="69"/>
        <v>0.54636915770277994</v>
      </c>
      <c r="O108" s="304">
        <f t="shared" si="69"/>
        <v>5.1198462668545998E-4</v>
      </c>
      <c r="P108" s="251">
        <f t="shared" si="69"/>
        <v>5.3513437626015068E-4</v>
      </c>
    </row>
    <row r="109" spans="1:16" x14ac:dyDescent="0.3">
      <c r="A109" s="247" t="s">
        <v>85</v>
      </c>
      <c r="B109" s="248">
        <v>2050</v>
      </c>
      <c r="C109" s="248" t="s">
        <v>261</v>
      </c>
      <c r="D109" s="300">
        <v>1.8070547401345418E-3</v>
      </c>
      <c r="E109" s="300">
        <v>1.9548255165732158E-2</v>
      </c>
      <c r="F109" s="300">
        <v>1.8251983744395732E-2</v>
      </c>
      <c r="G109" s="300">
        <v>1.8212221198144123E-2</v>
      </c>
      <c r="H109" s="301">
        <v>1.7064658399551534E-5</v>
      </c>
      <c r="I109" s="302">
        <v>1.7836249072044826E-5</v>
      </c>
      <c r="J109" s="303">
        <v>29</v>
      </c>
      <c r="K109" s="304">
        <f t="shared" ref="K109:P109" si="70">SUM(D109:D109)+$J109*D109</f>
        <v>5.4211642204036251E-2</v>
      </c>
      <c r="L109" s="304">
        <f t="shared" si="70"/>
        <v>0.58644765497196472</v>
      </c>
      <c r="M109" s="304">
        <f t="shared" si="70"/>
        <v>0.54755951233187194</v>
      </c>
      <c r="N109" s="304">
        <f t="shared" si="70"/>
        <v>0.54636663594432366</v>
      </c>
      <c r="O109" s="304">
        <f t="shared" si="70"/>
        <v>5.1193975198654605E-4</v>
      </c>
      <c r="P109" s="251">
        <f t="shared" si="70"/>
        <v>5.350874721613447E-4</v>
      </c>
    </row>
    <row r="110" spans="1:16" x14ac:dyDescent="0.3">
      <c r="A110" s="247" t="s">
        <v>86</v>
      </c>
      <c r="B110" s="248">
        <v>2015</v>
      </c>
      <c r="C110" s="248" t="s">
        <v>2390</v>
      </c>
      <c r="D110" s="300">
        <v>8.4987137376659458E-2</v>
      </c>
      <c r="E110" s="300">
        <v>0.34290659654772737</v>
      </c>
      <c r="F110" s="300">
        <v>2.0438391115296863E-2</v>
      </c>
      <c r="G110" s="300">
        <v>2.02393571273729E-2</v>
      </c>
      <c r="H110" s="301">
        <v>2.3371628500686403E-4</v>
      </c>
      <c r="I110" s="302">
        <v>2.4428390411543175E-4</v>
      </c>
      <c r="J110" s="305">
        <v>0</v>
      </c>
      <c r="K110" s="304">
        <f>SUM(D110:D139)</f>
        <v>0.58190054535341118</v>
      </c>
      <c r="L110" s="304">
        <f t="shared" ref="L110:L116" si="71">SUM(E110:E139)</f>
        <v>2.8866408446969918</v>
      </c>
      <c r="M110" s="304">
        <f t="shared" ref="M110:M116" si="72">SUM(F110:F139)</f>
        <v>0.56892812788356495</v>
      </c>
      <c r="N110" s="304">
        <f t="shared" ref="N110:N116" si="73">SUM(G110:G139)</f>
        <v>0.56611621442449978</v>
      </c>
      <c r="O110" s="304">
        <f t="shared" ref="O110:O116" si="74">SUM(H110:H139)</f>
        <v>2.5245309282462157E-3</v>
      </c>
      <c r="P110" s="251">
        <f t="shared" ref="P110:P116" si="75">SUM(I110:I139)</f>
        <v>2.6386790150306214E-3</v>
      </c>
    </row>
    <row r="111" spans="1:16" x14ac:dyDescent="0.3">
      <c r="A111" s="247" t="s">
        <v>86</v>
      </c>
      <c r="B111" s="248">
        <v>2016</v>
      </c>
      <c r="C111" s="248" t="s">
        <v>2391</v>
      </c>
      <c r="D111" s="300">
        <v>7.2107761441680657E-2</v>
      </c>
      <c r="E111" s="300">
        <v>0.30452955603640447</v>
      </c>
      <c r="F111" s="300">
        <v>2.0234556142487706E-2</v>
      </c>
      <c r="G111" s="300">
        <v>2.0049332192560852E-2</v>
      </c>
      <c r="H111" s="301">
        <v>2.2839046357927799E-4</v>
      </c>
      <c r="I111" s="302">
        <v>2.3871726600624727E-4</v>
      </c>
      <c r="J111" s="303">
        <v>0</v>
      </c>
      <c r="K111" s="304">
        <f t="shared" ref="K111:K116" si="76">SUM(D111:D140)</f>
        <v>0.49871965197171308</v>
      </c>
      <c r="L111" s="304">
        <f t="shared" si="71"/>
        <v>2.5623963522352482</v>
      </c>
      <c r="M111" s="304">
        <f t="shared" si="72"/>
        <v>0.56669774997864408</v>
      </c>
      <c r="N111" s="304">
        <f t="shared" si="73"/>
        <v>0.56404867529571789</v>
      </c>
      <c r="O111" s="304">
        <f t="shared" si="74"/>
        <v>2.3085495711800763E-3</v>
      </c>
      <c r="P111" s="251">
        <f t="shared" si="75"/>
        <v>2.4129319369189353E-3</v>
      </c>
    </row>
    <row r="112" spans="1:16" x14ac:dyDescent="0.3">
      <c r="A112" s="247" t="s">
        <v>86</v>
      </c>
      <c r="B112" s="248">
        <v>2017</v>
      </c>
      <c r="C112" s="248" t="s">
        <v>262</v>
      </c>
      <c r="D112" s="300">
        <v>6.0119035662900458E-2</v>
      </c>
      <c r="E112" s="300">
        <v>0.2673188564131615</v>
      </c>
      <c r="F112" s="300">
        <v>2.0064796297282365E-2</v>
      </c>
      <c r="G112" s="300">
        <v>1.9890449831059268E-2</v>
      </c>
      <c r="H112" s="301">
        <v>2.1122951761731184E-4</v>
      </c>
      <c r="I112" s="302">
        <v>2.2078037639333453E-4</v>
      </c>
      <c r="J112" s="303">
        <v>0</v>
      </c>
      <c r="K112" s="304">
        <f t="shared" si="76"/>
        <v>0.42835302968185057</v>
      </c>
      <c r="L112" s="304">
        <f t="shared" si="71"/>
        <v>2.2762103700469414</v>
      </c>
      <c r="M112" s="304">
        <f t="shared" si="72"/>
        <v>0.56466149658719056</v>
      </c>
      <c r="N112" s="304">
        <f t="shared" si="73"/>
        <v>0.56216221766691521</v>
      </c>
      <c r="O112" s="304">
        <f t="shared" si="74"/>
        <v>2.0975110319334791E-3</v>
      </c>
      <c r="P112" s="251">
        <f t="shared" si="75"/>
        <v>2.1923511744573595E-3</v>
      </c>
    </row>
    <row r="113" spans="1:16" x14ac:dyDescent="0.3">
      <c r="A113" s="247" t="s">
        <v>86</v>
      </c>
      <c r="B113" s="248">
        <v>2018</v>
      </c>
      <c r="C113" s="248" t="s">
        <v>263</v>
      </c>
      <c r="D113" s="300">
        <v>5.0338720233867415E-2</v>
      </c>
      <c r="E113" s="300">
        <v>0.23405652596808676</v>
      </c>
      <c r="F113" s="300">
        <v>1.9935909662084538E-2</v>
      </c>
      <c r="G113" s="300">
        <v>1.9769813369676009E-2</v>
      </c>
      <c r="H113" s="301">
        <v>1.9483040755200075E-4</v>
      </c>
      <c r="I113" s="302">
        <v>2.0363977123322987E-4</v>
      </c>
      <c r="J113" s="303">
        <v>0</v>
      </c>
      <c r="K113" s="304">
        <f t="shared" si="76"/>
        <v>0.36991995768646235</v>
      </c>
      <c r="L113" s="304">
        <f t="shared" si="71"/>
        <v>2.0269639705220435</v>
      </c>
      <c r="M113" s="304">
        <f t="shared" si="72"/>
        <v>0.56278667252114045</v>
      </c>
      <c r="N113" s="304">
        <f t="shared" si="73"/>
        <v>0.56042696732750097</v>
      </c>
      <c r="O113" s="304">
        <f t="shared" si="74"/>
        <v>1.9032387588294817E-3</v>
      </c>
      <c r="P113" s="251">
        <f t="shared" si="75"/>
        <v>1.9892947704411332E-3</v>
      </c>
    </row>
    <row r="114" spans="1:16" x14ac:dyDescent="0.3">
      <c r="A114" s="247" t="s">
        <v>86</v>
      </c>
      <c r="B114" s="248">
        <v>2019</v>
      </c>
      <c r="C114" s="248" t="s">
        <v>264</v>
      </c>
      <c r="D114" s="300">
        <v>4.1919990948351873E-2</v>
      </c>
      <c r="E114" s="300">
        <v>0.20445759904980682</v>
      </c>
      <c r="F114" s="300">
        <v>1.9829594065502613E-2</v>
      </c>
      <c r="G114" s="300">
        <v>1.9670344576421504E-2</v>
      </c>
      <c r="H114" s="301">
        <v>1.8022129468484038E-4</v>
      </c>
      <c r="I114" s="302">
        <v>1.8837010564626551E-4</v>
      </c>
      <c r="J114" s="303">
        <v>0</v>
      </c>
      <c r="K114" s="304">
        <f t="shared" si="76"/>
        <v>0.32122057722870107</v>
      </c>
      <c r="L114" s="304">
        <f t="shared" si="71"/>
        <v>1.8107456992105424</v>
      </c>
      <c r="M114" s="304">
        <f t="shared" si="72"/>
        <v>0.5610335397959193</v>
      </c>
      <c r="N114" s="304">
        <f t="shared" si="73"/>
        <v>0.55880572394798433</v>
      </c>
      <c r="O114" s="304">
        <f t="shared" si="74"/>
        <v>1.7250215328767813E-3</v>
      </c>
      <c r="P114" s="251">
        <f t="shared" si="75"/>
        <v>1.8030193503714052E-3</v>
      </c>
    </row>
    <row r="115" spans="1:16" x14ac:dyDescent="0.3">
      <c r="A115" s="247" t="s">
        <v>86</v>
      </c>
      <c r="B115" s="248">
        <v>2020</v>
      </c>
      <c r="C115" s="248" t="s">
        <v>265</v>
      </c>
      <c r="D115" s="300">
        <v>3.5815648691317266E-2</v>
      </c>
      <c r="E115" s="300">
        <v>0.17901701598336575</v>
      </c>
      <c r="F115" s="300">
        <v>1.9718501808819441E-2</v>
      </c>
      <c r="G115" s="300">
        <v>1.9567163942654092E-2</v>
      </c>
      <c r="H115" s="301">
        <v>1.6396399939043772E-4</v>
      </c>
      <c r="I115" s="302">
        <v>1.713777235708275E-4</v>
      </c>
      <c r="J115" s="303">
        <v>0</v>
      </c>
      <c r="K115" s="304">
        <f t="shared" si="76"/>
        <v>0.28092411842996939</v>
      </c>
      <c r="L115" s="304">
        <f t="shared" si="71"/>
        <v>1.624127249211841</v>
      </c>
      <c r="M115" s="304">
        <f t="shared" si="72"/>
        <v>0.55938263214507178</v>
      </c>
      <c r="N115" s="304">
        <f t="shared" si="73"/>
        <v>0.55728018053402906</v>
      </c>
      <c r="O115" s="304">
        <f t="shared" si="74"/>
        <v>1.5612111728504365E-3</v>
      </c>
      <c r="P115" s="251">
        <f t="shared" si="75"/>
        <v>1.6318022040288753E-3</v>
      </c>
    </row>
    <row r="116" spans="1:16" x14ac:dyDescent="0.3">
      <c r="A116" s="247" t="s">
        <v>86</v>
      </c>
      <c r="B116" s="248">
        <v>2021</v>
      </c>
      <c r="C116" s="248" t="s">
        <v>266</v>
      </c>
      <c r="D116" s="300">
        <v>3.1072109049580472E-2</v>
      </c>
      <c r="E116" s="300">
        <v>0.15647195326939456</v>
      </c>
      <c r="F116" s="300">
        <v>1.9590031896250925E-2</v>
      </c>
      <c r="G116" s="300">
        <v>1.9448339612787028E-2</v>
      </c>
      <c r="H116" s="301">
        <v>1.5129700527211136E-4</v>
      </c>
      <c r="I116" s="302">
        <v>1.5813798651761419E-4</v>
      </c>
      <c r="J116" s="303">
        <v>0</v>
      </c>
      <c r="K116" s="304">
        <f t="shared" si="76"/>
        <v>0.24671860381052843</v>
      </c>
      <c r="L116" s="304">
        <f t="shared" si="71"/>
        <v>1.4629520496081685</v>
      </c>
      <c r="M116" s="304">
        <f t="shared" si="72"/>
        <v>0.55783937525621585</v>
      </c>
      <c r="N116" s="304">
        <f t="shared" si="73"/>
        <v>0.55585464640614768</v>
      </c>
      <c r="O116" s="304">
        <f t="shared" si="74"/>
        <v>1.4134681916377885E-3</v>
      </c>
      <c r="P116" s="251">
        <f t="shared" si="75"/>
        <v>1.4773789411054363E-3</v>
      </c>
    </row>
    <row r="117" spans="1:16" x14ac:dyDescent="0.3">
      <c r="A117" s="247" t="s">
        <v>86</v>
      </c>
      <c r="B117" s="248">
        <v>2022</v>
      </c>
      <c r="C117" s="248" t="s">
        <v>267</v>
      </c>
      <c r="D117" s="300">
        <v>2.6007068700484082E-2</v>
      </c>
      <c r="E117" s="300">
        <v>0.13549794325505593</v>
      </c>
      <c r="F117" s="300">
        <v>1.9462589409962806E-2</v>
      </c>
      <c r="G117" s="300">
        <v>1.9330276695531196E-2</v>
      </c>
      <c r="H117" s="301">
        <v>1.3906745231951977E-4</v>
      </c>
      <c r="I117" s="302">
        <v>1.453554627211049E-4</v>
      </c>
      <c r="J117" s="303">
        <v>1</v>
      </c>
      <c r="K117" s="304">
        <f t="shared" ref="K117:P117" si="77">SUM(D117:D145)+$J117*D145</f>
        <v>0.21725662883282426</v>
      </c>
      <c r="L117" s="304">
        <f t="shared" si="77"/>
        <v>1.3243219127184669</v>
      </c>
      <c r="M117" s="304">
        <f t="shared" si="77"/>
        <v>0.55642458827992858</v>
      </c>
      <c r="N117" s="304">
        <f t="shared" si="77"/>
        <v>0.55454793660813351</v>
      </c>
      <c r="O117" s="304">
        <f t="shared" si="77"/>
        <v>1.2783922045434667E-3</v>
      </c>
      <c r="P117" s="251">
        <f t="shared" si="77"/>
        <v>1.3361954152352109E-3</v>
      </c>
    </row>
    <row r="118" spans="1:16" x14ac:dyDescent="0.3">
      <c r="A118" s="247" t="s">
        <v>86</v>
      </c>
      <c r="B118" s="248">
        <v>2023</v>
      </c>
      <c r="C118" s="248" t="s">
        <v>268</v>
      </c>
      <c r="D118" s="300">
        <v>2.2568016047253423E-2</v>
      </c>
      <c r="E118" s="300">
        <v>0.11860191811538763</v>
      </c>
      <c r="F118" s="300">
        <v>1.934418345714568E-2</v>
      </c>
      <c r="G118" s="300">
        <v>1.92207652422163E-2</v>
      </c>
      <c r="H118" s="301">
        <v>1.2480275450945649E-4</v>
      </c>
      <c r="I118" s="302">
        <v>1.3044578555457406E-4</v>
      </c>
      <c r="J118" s="303">
        <v>2</v>
      </c>
      <c r="K118" s="304">
        <f t="shared" ref="K118:P118" si="78">SUM(D118:D145)+$J118*D145</f>
        <v>0.1928596942042165</v>
      </c>
      <c r="L118" s="304">
        <f t="shared" si="78"/>
        <v>1.2066657858431038</v>
      </c>
      <c r="M118" s="304">
        <f t="shared" si="78"/>
        <v>0.55513724378992935</v>
      </c>
      <c r="N118" s="304">
        <f t="shared" si="78"/>
        <v>0.55335928972737525</v>
      </c>
      <c r="O118" s="304">
        <f t="shared" si="78"/>
        <v>1.1555457704017366E-3</v>
      </c>
      <c r="P118" s="251">
        <f t="shared" si="78"/>
        <v>1.2077944131614947E-3</v>
      </c>
    </row>
    <row r="119" spans="1:16" x14ac:dyDescent="0.3">
      <c r="A119" s="247" t="s">
        <v>86</v>
      </c>
      <c r="B119" s="248">
        <v>2024</v>
      </c>
      <c r="C119" s="248" t="s">
        <v>269</v>
      </c>
      <c r="D119" s="300">
        <v>1.953605863047125E-2</v>
      </c>
      <c r="E119" s="300">
        <v>0.10383249927065757</v>
      </c>
      <c r="F119" s="300">
        <v>1.9229204748138246E-2</v>
      </c>
      <c r="G119" s="300">
        <v>1.9114247827109063E-2</v>
      </c>
      <c r="H119" s="301">
        <v>1.0641617995488748E-4</v>
      </c>
      <c r="I119" s="302">
        <v>1.1122784897377238E-4</v>
      </c>
      <c r="J119" s="303">
        <v>3</v>
      </c>
      <c r="K119" s="304">
        <f t="shared" ref="K119:P119" si="79">SUM(D119:D145)+$J119*D145</f>
        <v>0.17190181222883941</v>
      </c>
      <c r="L119" s="304">
        <f t="shared" si="79"/>
        <v>1.1059056841074093</v>
      </c>
      <c r="M119" s="304">
        <f t="shared" si="79"/>
        <v>0.55396830525274721</v>
      </c>
      <c r="N119" s="304">
        <f t="shared" si="79"/>
        <v>0.55228015429993194</v>
      </c>
      <c r="O119" s="304">
        <f t="shared" si="79"/>
        <v>1.0469640340700695E-3</v>
      </c>
      <c r="P119" s="251">
        <f t="shared" si="79"/>
        <v>1.0943030882543093E-3</v>
      </c>
    </row>
    <row r="120" spans="1:16" x14ac:dyDescent="0.3">
      <c r="A120" s="247" t="s">
        <v>86</v>
      </c>
      <c r="B120" s="248">
        <v>2025</v>
      </c>
      <c r="C120" s="248" t="s">
        <v>270</v>
      </c>
      <c r="D120" s="300">
        <v>1.716378268182844E-2</v>
      </c>
      <c r="E120" s="300">
        <v>9.202426185106137E-2</v>
      </c>
      <c r="F120" s="300">
        <v>1.9144606574990411E-2</v>
      </c>
      <c r="G120" s="300">
        <v>1.9036112812817294E-2</v>
      </c>
      <c r="H120" s="301">
        <v>9.8034717076127349E-5</v>
      </c>
      <c r="I120" s="302">
        <v>1.0246741077231535E-4</v>
      </c>
      <c r="J120" s="303">
        <v>4</v>
      </c>
      <c r="K120" s="304">
        <f t="shared" ref="K120:P120" si="80">SUM(D120:D145)+$J120*D145</f>
        <v>0.15397588767024453</v>
      </c>
      <c r="L120" s="304">
        <f t="shared" si="80"/>
        <v>1.0199150012164444</v>
      </c>
      <c r="M120" s="304">
        <f t="shared" si="80"/>
        <v>0.55291434542457241</v>
      </c>
      <c r="N120" s="304">
        <f t="shared" si="80"/>
        <v>0.55130753628759577</v>
      </c>
      <c r="O120" s="304">
        <f t="shared" si="80"/>
        <v>9.56768872292972E-4</v>
      </c>
      <c r="P120" s="251">
        <f t="shared" si="80"/>
        <v>1.0000296999279254E-3</v>
      </c>
    </row>
    <row r="121" spans="1:16" x14ac:dyDescent="0.3">
      <c r="A121" s="247" t="s">
        <v>86</v>
      </c>
      <c r="B121" s="248">
        <v>2026</v>
      </c>
      <c r="C121" s="248" t="s">
        <v>271</v>
      </c>
      <c r="D121" s="300">
        <v>1.5135216184055991E-2</v>
      </c>
      <c r="E121" s="300">
        <v>8.2082281196123458E-2</v>
      </c>
      <c r="F121" s="300">
        <v>1.906808529854374E-2</v>
      </c>
      <c r="G121" s="300">
        <v>1.8965394452524285E-2</v>
      </c>
      <c r="H121" s="301">
        <v>8.8862348863333733E-5</v>
      </c>
      <c r="I121" s="302">
        <v>9.2880311718655261E-5</v>
      </c>
      <c r="J121" s="303">
        <v>5</v>
      </c>
      <c r="K121" s="304">
        <f t="shared" ref="K121:P121" si="81">SUM(D121:D145)+$J121*D145</f>
        <v>0.13842223906029244</v>
      </c>
      <c r="L121" s="304">
        <f t="shared" si="81"/>
        <v>0.94573255574507586</v>
      </c>
      <c r="M121" s="304">
        <f t="shared" si="81"/>
        <v>0.55194498376954559</v>
      </c>
      <c r="N121" s="304">
        <f t="shared" si="81"/>
        <v>0.55041305328955137</v>
      </c>
      <c r="O121" s="304">
        <f t="shared" si="81"/>
        <v>8.7495517339463444E-4</v>
      </c>
      <c r="P121" s="251">
        <f t="shared" si="81"/>
        <v>9.1451674980299886E-4</v>
      </c>
    </row>
    <row r="122" spans="1:16" x14ac:dyDescent="0.3">
      <c r="A122" s="247" t="s">
        <v>86</v>
      </c>
      <c r="B122" s="248">
        <v>2027</v>
      </c>
      <c r="C122" s="248" t="s">
        <v>272</v>
      </c>
      <c r="D122" s="300">
        <v>1.3360415756893609E-2</v>
      </c>
      <c r="E122" s="300">
        <v>7.3377624858455406E-2</v>
      </c>
      <c r="F122" s="300">
        <v>1.8985786995597394E-2</v>
      </c>
      <c r="G122" s="300">
        <v>1.8889243583755728E-2</v>
      </c>
      <c r="H122" s="301">
        <v>7.6550677545758367E-5</v>
      </c>
      <c r="I122" s="302">
        <v>8.0011952285385276E-5</v>
      </c>
      <c r="J122" s="303">
        <v>6</v>
      </c>
      <c r="K122" s="304">
        <f t="shared" ref="K122:P122" si="82">SUM(D122:D145)+$J122*D145</f>
        <v>0.12489715694811278</v>
      </c>
      <c r="L122" s="304">
        <f t="shared" si="82"/>
        <v>0.88149209092864522</v>
      </c>
      <c r="M122" s="304">
        <f t="shared" si="82"/>
        <v>0.55105214339096553</v>
      </c>
      <c r="N122" s="304">
        <f t="shared" si="82"/>
        <v>0.54958928865180001</v>
      </c>
      <c r="O122" s="304">
        <f t="shared" si="82"/>
        <v>8.023138427090908E-4</v>
      </c>
      <c r="P122" s="251">
        <f t="shared" si="82"/>
        <v>8.3859089873173232E-4</v>
      </c>
    </row>
    <row r="123" spans="1:16" x14ac:dyDescent="0.3">
      <c r="A123" s="247" t="s">
        <v>86</v>
      </c>
      <c r="B123" s="248">
        <v>2028</v>
      </c>
      <c r="C123" s="248" t="s">
        <v>273</v>
      </c>
      <c r="D123" s="300">
        <v>1.1831560749219729E-2</v>
      </c>
      <c r="E123" s="300">
        <v>6.5729477820099524E-2</v>
      </c>
      <c r="F123" s="300">
        <v>1.889825123464503E-2</v>
      </c>
      <c r="G123" s="300">
        <v>1.8808233535274908E-2</v>
      </c>
      <c r="H123" s="301">
        <v>6.3100722565710257E-5</v>
      </c>
      <c r="I123" s="302">
        <v>6.5953851452158261E-5</v>
      </c>
      <c r="J123" s="303">
        <v>7</v>
      </c>
      <c r="K123" s="304">
        <f t="shared" ref="K123:P123" si="83">SUM(D123:D145)+$J123*D145</f>
        <v>0.11314687526309551</v>
      </c>
      <c r="L123" s="304">
        <f t="shared" si="83"/>
        <v>0.82595628244988284</v>
      </c>
      <c r="M123" s="304">
        <f t="shared" si="83"/>
        <v>0.55024160131533173</v>
      </c>
      <c r="N123" s="304">
        <f t="shared" si="83"/>
        <v>0.54884167488281721</v>
      </c>
      <c r="O123" s="304">
        <f t="shared" si="83"/>
        <v>7.4198418334112213E-4</v>
      </c>
      <c r="P123" s="251">
        <f t="shared" si="83"/>
        <v>7.7553340709373591E-4</v>
      </c>
    </row>
    <row r="124" spans="1:16" x14ac:dyDescent="0.3">
      <c r="A124" s="247" t="s">
        <v>86</v>
      </c>
      <c r="B124" s="248">
        <v>2029</v>
      </c>
      <c r="C124" s="248" t="s">
        <v>274</v>
      </c>
      <c r="D124" s="300">
        <v>1.0444700432197796E-2</v>
      </c>
      <c r="E124" s="300">
        <v>5.8873093462620429E-2</v>
      </c>
      <c r="F124" s="300">
        <v>1.8817584591413309E-2</v>
      </c>
      <c r="G124" s="300">
        <v>1.8733735447727367E-2</v>
      </c>
      <c r="H124" s="301">
        <v>5.4673653459665119E-5</v>
      </c>
      <c r="I124" s="302">
        <v>5.7145759922016924E-5</v>
      </c>
      <c r="J124" s="303">
        <v>8</v>
      </c>
      <c r="K124" s="304">
        <f t="shared" ref="K124:P124" si="84">SUM(D124:D145)+$J124*D145</f>
        <v>0.10292544858575213</v>
      </c>
      <c r="L124" s="304">
        <f t="shared" si="84"/>
        <v>0.77806862100947594</v>
      </c>
      <c r="M124" s="304">
        <f t="shared" si="84"/>
        <v>0.54951859500065026</v>
      </c>
      <c r="N124" s="304">
        <f t="shared" si="84"/>
        <v>0.54817507116231523</v>
      </c>
      <c r="O124" s="304">
        <f t="shared" si="84"/>
        <v>6.9510447895320185E-4</v>
      </c>
      <c r="P124" s="251">
        <f t="shared" si="84"/>
        <v>7.2653401628896652E-4</v>
      </c>
    </row>
    <row r="125" spans="1:16" x14ac:dyDescent="0.3">
      <c r="A125" s="247" t="s">
        <v>86</v>
      </c>
      <c r="B125" s="248">
        <v>2030</v>
      </c>
      <c r="C125" s="248" t="s">
        <v>275</v>
      </c>
      <c r="D125" s="300">
        <v>9.2596527120930271E-3</v>
      </c>
      <c r="E125" s="300">
        <v>5.2906078848632729E-2</v>
      </c>
      <c r="F125" s="300">
        <v>1.873918232243835E-2</v>
      </c>
      <c r="G125" s="300">
        <v>1.8661317278256227E-2</v>
      </c>
      <c r="H125" s="301">
        <v>4.6197459219311434E-5</v>
      </c>
      <c r="I125" s="302">
        <v>4.8286302817191418E-5</v>
      </c>
      <c r="J125" s="303">
        <v>9</v>
      </c>
      <c r="K125" s="304">
        <f t="shared" ref="K125:P125" si="85">SUM(D125:D145)+$J125*D145</f>
        <v>9.4090882225430675E-2</v>
      </c>
      <c r="L125" s="304">
        <f t="shared" si="85"/>
        <v>0.73703734392654852</v>
      </c>
      <c r="M125" s="304">
        <f t="shared" si="85"/>
        <v>0.54887625532920048</v>
      </c>
      <c r="N125" s="304">
        <f t="shared" si="85"/>
        <v>0.54758296552936081</v>
      </c>
      <c r="O125" s="304">
        <f t="shared" si="85"/>
        <v>6.5665184367132677E-4</v>
      </c>
      <c r="P125" s="251">
        <f t="shared" si="85"/>
        <v>6.8634271701433847E-4</v>
      </c>
    </row>
    <row r="126" spans="1:16" x14ac:dyDescent="0.3">
      <c r="A126" s="247" t="s">
        <v>86</v>
      </c>
      <c r="B126" s="248">
        <v>2031</v>
      </c>
      <c r="C126" s="248" t="s">
        <v>276</v>
      </c>
      <c r="D126" s="300">
        <v>8.2277069044746545E-3</v>
      </c>
      <c r="E126" s="300">
        <v>4.7690473492768636E-2</v>
      </c>
      <c r="F126" s="300">
        <v>1.8669458796771704E-2</v>
      </c>
      <c r="G126" s="300">
        <v>1.8597013839257028E-2</v>
      </c>
      <c r="H126" s="301">
        <v>4.1183213566261743E-5</v>
      </c>
      <c r="I126" s="302">
        <v>4.3045335416892766E-5</v>
      </c>
      <c r="J126" s="303">
        <v>10</v>
      </c>
      <c r="K126" s="304">
        <f t="shared" ref="K126:P126" si="86">SUM(D126:D145)+$J126*D145</f>
        <v>8.6441363585213982E-2</v>
      </c>
      <c r="L126" s="304">
        <f t="shared" si="86"/>
        <v>0.70197308145760862</v>
      </c>
      <c r="M126" s="304">
        <f t="shared" si="86"/>
        <v>0.54831231792672575</v>
      </c>
      <c r="N126" s="304">
        <f t="shared" si="86"/>
        <v>0.5470632780658774</v>
      </c>
      <c r="O126" s="304">
        <f t="shared" si="86"/>
        <v>6.2667540262980508E-4</v>
      </c>
      <c r="P126" s="251">
        <f t="shared" si="86"/>
        <v>6.5501087484453582E-4</v>
      </c>
    </row>
    <row r="127" spans="1:16" x14ac:dyDescent="0.3">
      <c r="A127" s="247" t="s">
        <v>86</v>
      </c>
      <c r="B127" s="248">
        <v>2032</v>
      </c>
      <c r="C127" s="248" t="s">
        <v>277</v>
      </c>
      <c r="D127" s="300">
        <v>7.3492044321051605E-3</v>
      </c>
      <c r="E127" s="300">
        <v>4.3393539755890283E-2</v>
      </c>
      <c r="F127" s="300">
        <v>1.8605868158412236E-2</v>
      </c>
      <c r="G127" s="300">
        <v>1.8538355179477026E-2</v>
      </c>
      <c r="H127" s="301">
        <v>3.6329371466163199E-5</v>
      </c>
      <c r="I127" s="302">
        <v>3.7972024791972357E-5</v>
      </c>
      <c r="J127" s="303">
        <v>11</v>
      </c>
      <c r="K127" s="304">
        <f t="shared" ref="K127:P127" si="87">SUM(D127:D145)+$J127*D145</f>
        <v>7.982379075261567E-2</v>
      </c>
      <c r="L127" s="304">
        <f t="shared" si="87"/>
        <v>0.67212442434453279</v>
      </c>
      <c r="M127" s="304">
        <f t="shared" si="87"/>
        <v>0.54781810404991749</v>
      </c>
      <c r="N127" s="304">
        <f t="shared" si="87"/>
        <v>0.54660789404139332</v>
      </c>
      <c r="O127" s="304">
        <f t="shared" si="87"/>
        <v>6.0171320724133328E-4</v>
      </c>
      <c r="P127" s="251">
        <f t="shared" si="87"/>
        <v>6.289200000750316E-4</v>
      </c>
    </row>
    <row r="128" spans="1:16" x14ac:dyDescent="0.3">
      <c r="A128" s="247" t="s">
        <v>86</v>
      </c>
      <c r="B128" s="248">
        <v>2033</v>
      </c>
      <c r="C128" s="248" t="s">
        <v>278</v>
      </c>
      <c r="D128" s="300">
        <v>6.5718120771249694E-3</v>
      </c>
      <c r="E128" s="300">
        <v>3.963878095669341E-2</v>
      </c>
      <c r="F128" s="300">
        <v>1.8548819477641015E-2</v>
      </c>
      <c r="G128" s="300">
        <v>1.8485794828034485E-2</v>
      </c>
      <c r="H128" s="301">
        <v>3.3616436011489688E-5</v>
      </c>
      <c r="I128" s="302">
        <v>3.5136422184581901E-5</v>
      </c>
      <c r="J128" s="303">
        <v>12</v>
      </c>
      <c r="K128" s="304">
        <f t="shared" ref="K128:P128" si="88">SUM(D128:D145)+$J128*D145</f>
        <v>7.4084720392386852E-2</v>
      </c>
      <c r="L128" s="304">
        <f t="shared" si="88"/>
        <v>0.64657270096833541</v>
      </c>
      <c r="M128" s="304">
        <f t="shared" si="88"/>
        <v>0.54738748081146893</v>
      </c>
      <c r="N128" s="304">
        <f t="shared" si="88"/>
        <v>0.54621116867668917</v>
      </c>
      <c r="O128" s="304">
        <f t="shared" si="88"/>
        <v>5.8160485395295988E-4</v>
      </c>
      <c r="P128" s="251">
        <f t="shared" si="88"/>
        <v>6.07902435930448E-4</v>
      </c>
    </row>
    <row r="129" spans="1:16" x14ac:dyDescent="0.3">
      <c r="A129" s="247" t="s">
        <v>86</v>
      </c>
      <c r="B129" s="248">
        <v>2034</v>
      </c>
      <c r="C129" s="248" t="s">
        <v>279</v>
      </c>
      <c r="D129" s="300">
        <v>5.849795160232138E-3</v>
      </c>
      <c r="E129" s="300">
        <v>3.6274209417520957E-2</v>
      </c>
      <c r="F129" s="300">
        <v>1.8494609815696332E-2</v>
      </c>
      <c r="G129" s="300">
        <v>1.843581414372189E-2</v>
      </c>
      <c r="H129" s="301">
        <v>3.0091820196155148E-5</v>
      </c>
      <c r="I129" s="302">
        <v>3.1452441031749983E-5</v>
      </c>
      <c r="J129" s="303">
        <v>13</v>
      </c>
      <c r="K129" s="304">
        <f t="shared" ref="K129:P129" si="89">SUM(D129:D145)+$J129*D145</f>
        <v>6.912304238713822E-2</v>
      </c>
      <c r="L129" s="304">
        <f t="shared" si="89"/>
        <v>0.62477573639133488</v>
      </c>
      <c r="M129" s="304">
        <f t="shared" si="89"/>
        <v>0.54701390625379154</v>
      </c>
      <c r="N129" s="304">
        <f t="shared" si="89"/>
        <v>0.54586700366342755</v>
      </c>
      <c r="O129" s="304">
        <f t="shared" si="89"/>
        <v>5.6420943611926004E-4</v>
      </c>
      <c r="P129" s="251">
        <f t="shared" si="89"/>
        <v>5.8972047439325489E-4</v>
      </c>
    </row>
    <row r="130" spans="1:16" x14ac:dyDescent="0.3">
      <c r="A130" s="247" t="s">
        <v>86</v>
      </c>
      <c r="B130" s="248">
        <v>2035</v>
      </c>
      <c r="C130" s="248" t="s">
        <v>280</v>
      </c>
      <c r="D130" s="300">
        <v>5.197846514780234E-3</v>
      </c>
      <c r="E130" s="300">
        <v>3.3335178909048073E-2</v>
      </c>
      <c r="F130" s="300">
        <v>1.8445499050249149E-2</v>
      </c>
      <c r="G130" s="300">
        <v>1.8390579961528871E-2</v>
      </c>
      <c r="H130" s="301">
        <v>2.8068974284050724E-5</v>
      </c>
      <c r="I130" s="302">
        <v>2.9338123673598126E-5</v>
      </c>
      <c r="J130" s="303">
        <v>14</v>
      </c>
      <c r="K130" s="304">
        <f t="shared" ref="K130:P130" si="90">SUM(D130:D145)+$J130*D145</f>
        <v>6.4883381298782433E-2</v>
      </c>
      <c r="L130" s="304">
        <f t="shared" si="90"/>
        <v>0.6063433433535067</v>
      </c>
      <c r="M130" s="304">
        <f t="shared" si="90"/>
        <v>0.54669454135805862</v>
      </c>
      <c r="N130" s="304">
        <f t="shared" si="90"/>
        <v>0.54557281933447865</v>
      </c>
      <c r="O130" s="304">
        <f t="shared" si="90"/>
        <v>5.5033863410089466E-4</v>
      </c>
      <c r="P130" s="251">
        <f t="shared" si="90"/>
        <v>5.752224940088936E-4</v>
      </c>
    </row>
    <row r="131" spans="1:16" x14ac:dyDescent="0.3">
      <c r="A131" s="247" t="s">
        <v>86</v>
      </c>
      <c r="B131" s="248">
        <v>2036</v>
      </c>
      <c r="C131" s="248" t="s">
        <v>281</v>
      </c>
      <c r="D131" s="300">
        <v>4.6210927001710794E-3</v>
      </c>
      <c r="E131" s="300">
        <v>3.0782311823134956E-2</v>
      </c>
      <c r="F131" s="300">
        <v>1.8405610947233305E-2</v>
      </c>
      <c r="G131" s="300">
        <v>1.8353834963008783E-2</v>
      </c>
      <c r="H131" s="301">
        <v>2.6292000672421925E-5</v>
      </c>
      <c r="I131" s="302">
        <v>2.7480808454385256E-5</v>
      </c>
      <c r="J131" s="303">
        <v>15</v>
      </c>
      <c r="K131" s="304">
        <f t="shared" ref="K131:P131" si="91">SUM(D131:D145)+$J131*D145</f>
        <v>6.1295668855878532E-2</v>
      </c>
      <c r="L131" s="304">
        <f t="shared" si="91"/>
        <v>0.59084998082415141</v>
      </c>
      <c r="M131" s="304">
        <f t="shared" si="91"/>
        <v>0.54642428722777314</v>
      </c>
      <c r="N131" s="304">
        <f t="shared" si="91"/>
        <v>0.54532386918772269</v>
      </c>
      <c r="O131" s="304">
        <f t="shared" si="91"/>
        <v>5.3849067799463372E-4</v>
      </c>
      <c r="P131" s="251">
        <f t="shared" si="91"/>
        <v>5.6283883098268421E-4</v>
      </c>
    </row>
    <row r="132" spans="1:16" x14ac:dyDescent="0.3">
      <c r="A132" s="247" t="s">
        <v>86</v>
      </c>
      <c r="B132" s="248">
        <v>2037</v>
      </c>
      <c r="C132" s="248" t="s">
        <v>282</v>
      </c>
      <c r="D132" s="300">
        <v>4.1141682575479141E-3</v>
      </c>
      <c r="E132" s="300">
        <v>2.8580918761278756E-2</v>
      </c>
      <c r="F132" s="300">
        <v>1.83695149479659E-2</v>
      </c>
      <c r="G132" s="300">
        <v>1.8320575701489292E-2</v>
      </c>
      <c r="H132" s="301">
        <v>2.4472121870032253E-5</v>
      </c>
      <c r="I132" s="302">
        <v>2.5578640245165659E-5</v>
      </c>
      <c r="J132" s="303">
        <v>16</v>
      </c>
      <c r="K132" s="304">
        <f t="shared" ref="K132:P132" si="92">SUM(D132:D145)+$J132*D145</f>
        <v>5.8284710227583802E-2</v>
      </c>
      <c r="L132" s="304">
        <f t="shared" si="92"/>
        <v>0.57790948538070941</v>
      </c>
      <c r="M132" s="304">
        <f t="shared" si="92"/>
        <v>0.54619392120050336</v>
      </c>
      <c r="N132" s="304">
        <f t="shared" si="92"/>
        <v>0.54511166403948674</v>
      </c>
      <c r="O132" s="304">
        <f t="shared" si="92"/>
        <v>5.284196955000018E-4</v>
      </c>
      <c r="P132" s="251">
        <f t="shared" si="92"/>
        <v>5.5231248317568762E-4</v>
      </c>
    </row>
    <row r="133" spans="1:16" x14ac:dyDescent="0.3">
      <c r="A133" s="247" t="s">
        <v>86</v>
      </c>
      <c r="B133" s="248">
        <v>2038</v>
      </c>
      <c r="C133" s="248" t="s">
        <v>283</v>
      </c>
      <c r="D133" s="300">
        <v>3.6496548362576109E-3</v>
      </c>
      <c r="E133" s="300">
        <v>2.6530349872866454E-2</v>
      </c>
      <c r="F133" s="300">
        <v>1.8337058094582429E-2</v>
      </c>
      <c r="G133" s="300">
        <v>1.8290682695316376E-2</v>
      </c>
      <c r="H133" s="301">
        <v>2.3205539086040153E-5</v>
      </c>
      <c r="I133" s="302">
        <v>2.4254790852494737E-5</v>
      </c>
      <c r="J133" s="303">
        <v>17</v>
      </c>
      <c r="K133" s="304">
        <f t="shared" ref="K133:P133" si="93">SUM(D133:D145)+$J133*D145</f>
        <v>5.5780676041912225E-2</v>
      </c>
      <c r="L133" s="304">
        <f t="shared" si="93"/>
        <v>0.56717038299912348</v>
      </c>
      <c r="M133" s="304">
        <f t="shared" si="93"/>
        <v>0.54599965117250115</v>
      </c>
      <c r="N133" s="304">
        <f t="shared" si="93"/>
        <v>0.54493271815277033</v>
      </c>
      <c r="O133" s="304">
        <f t="shared" si="93"/>
        <v>5.2016859180775926E-4</v>
      </c>
      <c r="P133" s="251">
        <f t="shared" si="93"/>
        <v>5.4368830357791071E-4</v>
      </c>
    </row>
    <row r="134" spans="1:16" x14ac:dyDescent="0.3">
      <c r="A134" s="247" t="s">
        <v>86</v>
      </c>
      <c r="B134" s="248">
        <v>2039</v>
      </c>
      <c r="C134" s="248" t="s">
        <v>284</v>
      </c>
      <c r="D134" s="300">
        <v>3.202615039145801E-3</v>
      </c>
      <c r="E134" s="300">
        <v>2.4565713170898475E-2</v>
      </c>
      <c r="F134" s="300">
        <v>1.8307565983830237E-2</v>
      </c>
      <c r="G134" s="300">
        <v>1.8263523920226492E-2</v>
      </c>
      <c r="H134" s="301">
        <v>2.2124070206118087E-5</v>
      </c>
      <c r="I134" s="302">
        <v>2.3124423922460003E-5</v>
      </c>
      <c r="J134" s="303">
        <v>18</v>
      </c>
      <c r="K134" s="304">
        <f t="shared" ref="K134:P134" si="94">SUM(D134:D145)+$J134*D145</f>
        <v>5.3741155277530955E-2</v>
      </c>
      <c r="L134" s="304">
        <f t="shared" si="94"/>
        <v>0.55848184950594992</v>
      </c>
      <c r="M134" s="304">
        <f t="shared" si="94"/>
        <v>0.54583783799788232</v>
      </c>
      <c r="N134" s="304">
        <f t="shared" si="94"/>
        <v>0.54478366527222688</v>
      </c>
      <c r="O134" s="304">
        <f t="shared" si="94"/>
        <v>5.13184070899509E-4</v>
      </c>
      <c r="P134" s="251">
        <f t="shared" si="94"/>
        <v>5.363879733728046E-4</v>
      </c>
    </row>
    <row r="135" spans="1:16" x14ac:dyDescent="0.3">
      <c r="A135" s="247" t="s">
        <v>86</v>
      </c>
      <c r="B135" s="248">
        <v>2040</v>
      </c>
      <c r="C135" s="248" t="s">
        <v>285</v>
      </c>
      <c r="D135" s="300">
        <v>2.8238989213047851E-3</v>
      </c>
      <c r="E135" s="300">
        <v>2.3067673532428602E-2</v>
      </c>
      <c r="F135" s="300">
        <v>1.828165177926315E-2</v>
      </c>
      <c r="G135" s="300">
        <v>1.8239658694573082E-2</v>
      </c>
      <c r="H135" s="301">
        <v>2.1151293425417696E-5</v>
      </c>
      <c r="I135" s="302">
        <v>2.2107664542647012E-5</v>
      </c>
      <c r="J135" s="303">
        <v>19</v>
      </c>
      <c r="K135" s="304">
        <f t="shared" ref="K135:P135" si="95">SUM(D135:D145)+$J135*D145</f>
        <v>5.2148674310261503E-2</v>
      </c>
      <c r="L135" s="304">
        <f t="shared" si="95"/>
        <v>0.55175795271474426</v>
      </c>
      <c r="M135" s="304">
        <f t="shared" si="95"/>
        <v>0.54570551693401548</v>
      </c>
      <c r="N135" s="304">
        <f t="shared" si="95"/>
        <v>0.54466177116677328</v>
      </c>
      <c r="O135" s="304">
        <f t="shared" si="95"/>
        <v>5.0728101887118071E-4</v>
      </c>
      <c r="P135" s="251">
        <f t="shared" si="95"/>
        <v>5.3021801009773336E-4</v>
      </c>
    </row>
    <row r="136" spans="1:16" x14ac:dyDescent="0.3">
      <c r="A136" s="247" t="s">
        <v>86</v>
      </c>
      <c r="B136" s="248">
        <v>2041</v>
      </c>
      <c r="C136" s="248" t="s">
        <v>286</v>
      </c>
      <c r="D136" s="300">
        <v>2.4949440043010181E-3</v>
      </c>
      <c r="E136" s="300">
        <v>2.1732456858032455E-2</v>
      </c>
      <c r="F136" s="300">
        <v>1.8263118173242495E-2</v>
      </c>
      <c r="G136" s="300">
        <v>1.822258447578555E-2</v>
      </c>
      <c r="H136" s="301">
        <v>2.0287715023420796E-5</v>
      </c>
      <c r="I136" s="302">
        <v>2.1205037498315309E-5</v>
      </c>
      <c r="J136" s="303">
        <v>20</v>
      </c>
      <c r="K136" s="304">
        <f t="shared" ref="K136:P136" si="96">SUM(D136:D145)+$J136*D145</f>
        <v>5.0934909460833053E-2</v>
      </c>
      <c r="L136" s="304">
        <f t="shared" si="96"/>
        <v>0.54653209556200855</v>
      </c>
      <c r="M136" s="304">
        <f t="shared" si="96"/>
        <v>0.54559911007471595</v>
      </c>
      <c r="N136" s="304">
        <f t="shared" si="96"/>
        <v>0.54456374228697313</v>
      </c>
      <c r="O136" s="304">
        <f t="shared" si="96"/>
        <v>5.0235074362355286E-4</v>
      </c>
      <c r="P136" s="251">
        <f t="shared" si="96"/>
        <v>5.25064806202475E-4</v>
      </c>
    </row>
    <row r="137" spans="1:16" x14ac:dyDescent="0.3">
      <c r="A137" s="247" t="s">
        <v>86</v>
      </c>
      <c r="B137" s="248">
        <v>2042</v>
      </c>
      <c r="C137" s="248" t="s">
        <v>287</v>
      </c>
      <c r="D137" s="300">
        <v>2.2252624230099365E-3</v>
      </c>
      <c r="E137" s="300">
        <v>2.0593747740592298E-2</v>
      </c>
      <c r="F137" s="300">
        <v>1.8246622005489332E-2</v>
      </c>
      <c r="G137" s="300">
        <v>1.8207381997283171E-2</v>
      </c>
      <c r="H137" s="301">
        <v>1.9406318952982054E-5</v>
      </c>
      <c r="I137" s="302">
        <v>2.0283790689018324E-5</v>
      </c>
      <c r="J137" s="303">
        <v>21</v>
      </c>
      <c r="K137" s="304">
        <f t="shared" ref="K137:P137" si="97">SUM(D137:D145)+$J137*D145</f>
        <v>5.005009952840838E-2</v>
      </c>
      <c r="L137" s="304">
        <f t="shared" si="97"/>
        <v>0.5426414550836689</v>
      </c>
      <c r="M137" s="304">
        <f t="shared" si="97"/>
        <v>0.5455112368214371</v>
      </c>
      <c r="N137" s="304">
        <f t="shared" si="97"/>
        <v>0.54448278762596047</v>
      </c>
      <c r="O137" s="304">
        <f t="shared" si="97"/>
        <v>4.9828404677792191E-4</v>
      </c>
      <c r="P137" s="251">
        <f t="shared" si="97"/>
        <v>5.2081422935154847E-4</v>
      </c>
    </row>
    <row r="138" spans="1:16" x14ac:dyDescent="0.3">
      <c r="A138" s="247" t="s">
        <v>86</v>
      </c>
      <c r="B138" s="248">
        <v>2043</v>
      </c>
      <c r="C138" s="248" t="s">
        <v>288</v>
      </c>
      <c r="D138" s="300">
        <v>2.0200271658153369E-3</v>
      </c>
      <c r="E138" s="300">
        <v>1.9698887768513199E-2</v>
      </c>
      <c r="F138" s="300">
        <v>1.8232097921101482E-2</v>
      </c>
      <c r="G138" s="300">
        <v>1.8194002128465715E-2</v>
      </c>
      <c r="H138" s="301">
        <v>1.8742678687538265E-5</v>
      </c>
      <c r="I138" s="302">
        <v>1.9590137615405966E-5</v>
      </c>
      <c r="J138" s="303">
        <v>22</v>
      </c>
      <c r="K138" s="304">
        <f t="shared" ref="K138:P138" si="98">SUM(D138:D145)+$J138*D145</f>
        <v>4.9434971177274779E-2</v>
      </c>
      <c r="L138" s="304">
        <f t="shared" si="98"/>
        <v>0.53988952372276955</v>
      </c>
      <c r="M138" s="304">
        <f t="shared" si="98"/>
        <v>0.54543985973591125</v>
      </c>
      <c r="N138" s="304">
        <f t="shared" si="98"/>
        <v>0.54441703544345021</v>
      </c>
      <c r="O138" s="304">
        <f t="shared" si="98"/>
        <v>4.9509874600272966E-4</v>
      </c>
      <c r="P138" s="251">
        <f t="shared" si="98"/>
        <v>5.1748489930991887E-4</v>
      </c>
    </row>
    <row r="139" spans="1:16" x14ac:dyDescent="0.3">
      <c r="A139" s="247" t="s">
        <v>86</v>
      </c>
      <c r="B139" s="248">
        <v>2044</v>
      </c>
      <c r="C139" s="248" t="s">
        <v>289</v>
      </c>
      <c r="D139" s="300">
        <v>1.8856416182856692E-3</v>
      </c>
      <c r="E139" s="300">
        <v>1.9073320691284073E-2</v>
      </c>
      <c r="F139" s="300">
        <v>1.8219377111486555E-2</v>
      </c>
      <c r="G139" s="300">
        <v>1.8182284368587903E-2</v>
      </c>
      <c r="H139" s="301">
        <v>1.8204436181510087E-5</v>
      </c>
      <c r="I139" s="302">
        <v>1.9027554411809152E-5</v>
      </c>
      <c r="J139" s="303">
        <v>23</v>
      </c>
      <c r="K139" s="304">
        <f t="shared" ref="K139:P139" si="99">SUM(D139:D145)+$J139*D145</f>
        <v>4.9025078083335789E-2</v>
      </c>
      <c r="L139" s="304">
        <f t="shared" si="99"/>
        <v>0.53803245233394914</v>
      </c>
      <c r="M139" s="304">
        <f t="shared" si="99"/>
        <v>0.54538300673477336</v>
      </c>
      <c r="N139" s="304">
        <f t="shared" si="99"/>
        <v>0.5443646631297574</v>
      </c>
      <c r="O139" s="304">
        <f t="shared" si="99"/>
        <v>4.925770854929813E-4</v>
      </c>
      <c r="P139" s="251">
        <f t="shared" si="99"/>
        <v>5.1484922234190157E-4</v>
      </c>
    </row>
    <row r="140" spans="1:16" x14ac:dyDescent="0.3">
      <c r="A140" s="247" t="s">
        <v>86</v>
      </c>
      <c r="B140" s="248">
        <v>2045</v>
      </c>
      <c r="C140" s="248" t="s">
        <v>290</v>
      </c>
      <c r="D140" s="300">
        <v>1.8062439949612203E-3</v>
      </c>
      <c r="E140" s="300">
        <v>1.8662104085983441E-2</v>
      </c>
      <c r="F140" s="300">
        <v>1.8208013210376097E-2</v>
      </c>
      <c r="G140" s="300">
        <v>1.8171817998591074E-2</v>
      </c>
      <c r="H140" s="301">
        <v>1.7734927940724396E-5</v>
      </c>
      <c r="I140" s="302">
        <v>1.8536826003745739E-5</v>
      </c>
      <c r="J140" s="303">
        <v>24</v>
      </c>
      <c r="K140" s="304">
        <f t="shared" ref="K140:P140" si="100">SUM(D140:D145)+$J140*D145</f>
        <v>4.8749570536926468E-2</v>
      </c>
      <c r="L140" s="304">
        <f t="shared" si="100"/>
        <v>0.536800948022358</v>
      </c>
      <c r="M140" s="304">
        <f t="shared" si="100"/>
        <v>0.54533887454325036</v>
      </c>
      <c r="N140" s="304">
        <f t="shared" si="100"/>
        <v>0.54432400857594243</v>
      </c>
      <c r="O140" s="304">
        <f t="shared" si="100"/>
        <v>4.9059366748926102E-4</v>
      </c>
      <c r="P140" s="251">
        <f t="shared" si="100"/>
        <v>5.1277612857748118E-4</v>
      </c>
    </row>
    <row r="141" spans="1:16" x14ac:dyDescent="0.3">
      <c r="A141" s="247" t="s">
        <v>86</v>
      </c>
      <c r="B141" s="248">
        <v>2046</v>
      </c>
      <c r="C141" s="248" t="s">
        <v>291</v>
      </c>
      <c r="D141" s="300">
        <v>1.7411391518181503E-3</v>
      </c>
      <c r="E141" s="300">
        <v>1.8343573848097931E-2</v>
      </c>
      <c r="F141" s="300">
        <v>1.819830275103413E-2</v>
      </c>
      <c r="G141" s="300">
        <v>1.8162874563758213E-2</v>
      </c>
      <c r="H141" s="301">
        <v>1.7351924332680184E-5</v>
      </c>
      <c r="I141" s="302">
        <v>1.8136503544672014E-5</v>
      </c>
      <c r="J141" s="303">
        <v>25</v>
      </c>
      <c r="K141" s="304">
        <f t="shared" ref="K141:P141" si="101">SUM(D141:D145)+$J141*D145</f>
        <v>4.8553460613841581E-2</v>
      </c>
      <c r="L141" s="304">
        <f t="shared" si="101"/>
        <v>0.53598066031606739</v>
      </c>
      <c r="M141" s="304">
        <f t="shared" si="101"/>
        <v>0.54530610625283793</v>
      </c>
      <c r="N141" s="304">
        <f t="shared" si="101"/>
        <v>0.54429382039212426</v>
      </c>
      <c r="O141" s="304">
        <f t="shared" si="101"/>
        <v>4.8907975772632646E-4</v>
      </c>
      <c r="P141" s="251">
        <f t="shared" si="101"/>
        <v>5.1119376322112417E-4</v>
      </c>
    </row>
    <row r="142" spans="1:16" x14ac:dyDescent="0.3">
      <c r="A142" s="247" t="s">
        <v>86</v>
      </c>
      <c r="B142" s="248">
        <v>2047</v>
      </c>
      <c r="C142" s="248" t="s">
        <v>292</v>
      </c>
      <c r="D142" s="300">
        <v>1.6859636675122722E-3</v>
      </c>
      <c r="E142" s="300">
        <v>1.8072456888263883E-2</v>
      </c>
      <c r="F142" s="300">
        <v>1.8189972231232227E-2</v>
      </c>
      <c r="G142" s="300">
        <v>1.8155199491644999E-2</v>
      </c>
      <c r="H142" s="301">
        <v>1.6957244513314649E-5</v>
      </c>
      <c r="I142" s="302">
        <v>1.7723972377107991E-5</v>
      </c>
      <c r="J142" s="303">
        <v>26</v>
      </c>
      <c r="K142" s="304">
        <f t="shared" ref="K142:P142" si="102">SUM(D142:D145)+$J142*D145</f>
        <v>4.8422455533899775E-2</v>
      </c>
      <c r="L142" s="304">
        <f t="shared" si="102"/>
        <v>0.53547890284766231</v>
      </c>
      <c r="M142" s="304">
        <f t="shared" si="102"/>
        <v>0.54528304842176734</v>
      </c>
      <c r="N142" s="304">
        <f t="shared" si="102"/>
        <v>0.54427257564313891</v>
      </c>
      <c r="O142" s="304">
        <f t="shared" si="102"/>
        <v>4.8794885157143618E-4</v>
      </c>
      <c r="P142" s="251">
        <f t="shared" si="102"/>
        <v>5.1001172032384093E-4</v>
      </c>
    </row>
    <row r="143" spans="1:16" x14ac:dyDescent="0.3">
      <c r="A143" s="247" t="s">
        <v>86</v>
      </c>
      <c r="B143" s="248">
        <v>2048</v>
      </c>
      <c r="C143" s="248" t="s">
        <v>293</v>
      </c>
      <c r="D143" s="300">
        <v>1.6393397761060454E-3</v>
      </c>
      <c r="E143" s="300">
        <v>1.7838254656585367E-2</v>
      </c>
      <c r="F143" s="300">
        <v>1.8182776936863418E-2</v>
      </c>
      <c r="G143" s="300">
        <v>1.8148569990159395E-2</v>
      </c>
      <c r="H143" s="301">
        <v>1.6613181599299954E-5</v>
      </c>
      <c r="I143" s="302">
        <v>1.7364351163501664E-5</v>
      </c>
      <c r="J143" s="303">
        <v>27</v>
      </c>
      <c r="K143" s="304">
        <f t="shared" ref="K143:P143" si="103">SUM(D143:D145)+$J143*D145</f>
        <v>4.8346625938263846E-2</v>
      </c>
      <c r="L143" s="304">
        <f t="shared" si="103"/>
        <v>0.53524826233909129</v>
      </c>
      <c r="M143" s="304">
        <f t="shared" si="103"/>
        <v>0.54526832111049861</v>
      </c>
      <c r="N143" s="304">
        <f t="shared" si="103"/>
        <v>0.54425900596626686</v>
      </c>
      <c r="O143" s="304">
        <f t="shared" si="103"/>
        <v>4.8721262523591133E-4</v>
      </c>
      <c r="P143" s="251">
        <f t="shared" si="103"/>
        <v>5.092422085941216E-4</v>
      </c>
    </row>
    <row r="144" spans="1:16" x14ac:dyDescent="0.3">
      <c r="A144" s="247" t="s">
        <v>86</v>
      </c>
      <c r="B144" s="248">
        <v>2049</v>
      </c>
      <c r="C144" s="248" t="s">
        <v>294</v>
      </c>
      <c r="D144" s="300">
        <v>1.6235321496202253E-3</v>
      </c>
      <c r="E144" s="300">
        <v>1.783914905110582E-2</v>
      </c>
      <c r="F144" s="300">
        <v>1.8178686414655251E-2</v>
      </c>
      <c r="G144" s="300">
        <v>1.8144801162466105E-2</v>
      </c>
      <c r="H144" s="301">
        <v>1.6410934658495718E-5</v>
      </c>
      <c r="I144" s="302">
        <v>1.7152959303735719E-5</v>
      </c>
      <c r="J144" s="303">
        <v>28</v>
      </c>
      <c r="K144" s="304">
        <f t="shared" ref="K144:P144" si="104">SUM(D144:D145)+$J144*D145</f>
        <v>4.8317420234034139E-2</v>
      </c>
      <c r="L144" s="304">
        <f t="shared" si="104"/>
        <v>0.53525182406219884</v>
      </c>
      <c r="M144" s="304">
        <f t="shared" si="104"/>
        <v>0.54526078909359876</v>
      </c>
      <c r="N144" s="304">
        <f t="shared" si="104"/>
        <v>0.54425206579088037</v>
      </c>
      <c r="O144" s="304">
        <f t="shared" si="104"/>
        <v>4.8682046181440123E-4</v>
      </c>
      <c r="P144" s="251">
        <f t="shared" si="104"/>
        <v>5.0883231807800867E-4</v>
      </c>
    </row>
    <row r="145" spans="1:16" x14ac:dyDescent="0.3">
      <c r="A145" s="247" t="s">
        <v>86</v>
      </c>
      <c r="B145" s="248">
        <v>2050</v>
      </c>
      <c r="C145" s="248" t="s">
        <v>295</v>
      </c>
      <c r="D145" s="300">
        <v>1.6101340718763419E-3</v>
      </c>
      <c r="E145" s="300">
        <v>1.784181637969286E-2</v>
      </c>
      <c r="F145" s="300">
        <v>1.8175244919963571E-2</v>
      </c>
      <c r="G145" s="300">
        <v>1.8141629814772905E-2</v>
      </c>
      <c r="H145" s="301">
        <v>1.6221018177789846E-5</v>
      </c>
      <c r="I145" s="302">
        <v>1.6954460647388724E-5</v>
      </c>
      <c r="J145" s="303">
        <v>29</v>
      </c>
      <c r="K145" s="304">
        <f t="shared" ref="K145:P145" si="105">SUM(D145:D145)+$J145*D145</f>
        <v>4.8304022156290261E-2</v>
      </c>
      <c r="L145" s="304">
        <f t="shared" si="105"/>
        <v>0.53525449139078585</v>
      </c>
      <c r="M145" s="304">
        <f t="shared" si="105"/>
        <v>0.54525734759890709</v>
      </c>
      <c r="N145" s="304">
        <f t="shared" si="105"/>
        <v>0.54424889444318714</v>
      </c>
      <c r="O145" s="304">
        <f t="shared" si="105"/>
        <v>4.866305453336954E-4</v>
      </c>
      <c r="P145" s="251">
        <f t="shared" si="105"/>
        <v>5.0863381942166169E-4</v>
      </c>
    </row>
    <row r="146" spans="1:16" x14ac:dyDescent="0.3">
      <c r="A146" s="247" t="s">
        <v>87</v>
      </c>
      <c r="B146" s="248">
        <v>2015</v>
      </c>
      <c r="C146" s="248" t="s">
        <v>2392</v>
      </c>
      <c r="D146" s="300">
        <v>8.5494605288095021E-2</v>
      </c>
      <c r="E146" s="300">
        <v>0.30518908319516641</v>
      </c>
      <c r="F146" s="300">
        <v>2.0528783354958821E-2</v>
      </c>
      <c r="G146" s="300">
        <v>2.0323542096928025E-2</v>
      </c>
      <c r="H146" s="301">
        <v>2.7861059666740607E-4</v>
      </c>
      <c r="I146" s="302">
        <v>2.9120813359364759E-4</v>
      </c>
      <c r="J146" s="305">
        <v>0</v>
      </c>
      <c r="K146" s="304">
        <f>SUM(D146:D175)</f>
        <v>0.5428012693955504</v>
      </c>
      <c r="L146" s="304">
        <f t="shared" ref="L146:L152" si="106">SUM(E146:E175)</f>
        <v>2.3356940675336548</v>
      </c>
      <c r="M146" s="304">
        <f t="shared" ref="M146:M152" si="107">SUM(F146:F175)</f>
        <v>0.57260662090162684</v>
      </c>
      <c r="N146" s="304">
        <f t="shared" ref="N146:N152" si="108">SUM(G146:G175)</f>
        <v>0.56950124129458912</v>
      </c>
      <c r="O146" s="304">
        <f t="shared" ref="O146:O152" si="109">SUM(H146:H175)</f>
        <v>2.6488704764007225E-3</v>
      </c>
      <c r="P146" s="251">
        <f t="shared" ref="P146:P152" si="110">SUM(I146:I175)</f>
        <v>2.7686406381343797E-3</v>
      </c>
    </row>
    <row r="147" spans="1:16" x14ac:dyDescent="0.3">
      <c r="A147" s="247" t="s">
        <v>87</v>
      </c>
      <c r="B147" s="248">
        <v>2016</v>
      </c>
      <c r="C147" s="248" t="s">
        <v>2393</v>
      </c>
      <c r="D147" s="300">
        <v>7.1451637683814906E-2</v>
      </c>
      <c r="E147" s="300">
        <v>0.26222091085063148</v>
      </c>
      <c r="F147" s="300">
        <v>2.0305567544202915E-2</v>
      </c>
      <c r="G147" s="300">
        <v>2.0115275526517082E-2</v>
      </c>
      <c r="H147" s="301">
        <v>2.5680687560979257E-4</v>
      </c>
      <c r="I147" s="302">
        <v>2.6841854069661127E-4</v>
      </c>
      <c r="J147" s="303">
        <v>0</v>
      </c>
      <c r="K147" s="304">
        <f t="shared" ref="K147:K152" si="111">SUM(D147:D176)</f>
        <v>0.45945598588791647</v>
      </c>
      <c r="L147" s="304">
        <f t="shared" si="106"/>
        <v>2.0493831852107647</v>
      </c>
      <c r="M147" s="304">
        <f t="shared" si="107"/>
        <v>0.57038176581547784</v>
      </c>
      <c r="N147" s="304">
        <f t="shared" si="108"/>
        <v>0.56743771844428337</v>
      </c>
      <c r="O147" s="304">
        <f t="shared" si="109"/>
        <v>2.3882741678403164E-3</v>
      </c>
      <c r="P147" s="251">
        <f t="shared" si="110"/>
        <v>2.4962613234993628E-3</v>
      </c>
    </row>
    <row r="148" spans="1:16" x14ac:dyDescent="0.3">
      <c r="A148" s="247" t="s">
        <v>87</v>
      </c>
      <c r="B148" s="248">
        <v>2017</v>
      </c>
      <c r="C148" s="248" t="s">
        <v>296</v>
      </c>
      <c r="D148" s="300">
        <v>5.8946339237389497E-2</v>
      </c>
      <c r="E148" s="300">
        <v>0.22506316755077346</v>
      </c>
      <c r="F148" s="300">
        <v>2.0130575789532063E-2</v>
      </c>
      <c r="G148" s="300">
        <v>1.9951594650426459E-2</v>
      </c>
      <c r="H148" s="301">
        <v>2.3288620559888009E-4</v>
      </c>
      <c r="I148" s="302">
        <v>2.4341628544311417E-4</v>
      </c>
      <c r="J148" s="303">
        <v>0</v>
      </c>
      <c r="K148" s="304">
        <f t="shared" si="111"/>
        <v>0.39010234458928972</v>
      </c>
      <c r="L148" s="304">
        <f t="shared" si="106"/>
        <v>1.8058716799566301</v>
      </c>
      <c r="M148" s="304">
        <f t="shared" si="107"/>
        <v>0.56837035004670988</v>
      </c>
      <c r="N148" s="304">
        <f t="shared" si="108"/>
        <v>0.56557346148178811</v>
      </c>
      <c r="O148" s="304">
        <f t="shared" si="109"/>
        <v>2.1491983937677339E-3</v>
      </c>
      <c r="P148" s="251">
        <f t="shared" si="110"/>
        <v>2.2463756085953097E-3</v>
      </c>
    </row>
    <row r="149" spans="1:16" x14ac:dyDescent="0.3">
      <c r="A149" s="247" t="s">
        <v>87</v>
      </c>
      <c r="B149" s="248">
        <v>2018</v>
      </c>
      <c r="C149" s="248" t="s">
        <v>297</v>
      </c>
      <c r="D149" s="300">
        <v>4.8263281647497824E-2</v>
      </c>
      <c r="E149" s="300">
        <v>0.19226073396650833</v>
      </c>
      <c r="F149" s="300">
        <v>2.0006229676060937E-2</v>
      </c>
      <c r="G149" s="300">
        <v>1.9835016192448464E-2</v>
      </c>
      <c r="H149" s="301">
        <v>2.1225863189713604E-4</v>
      </c>
      <c r="I149" s="302">
        <v>2.2185602197616802E-4</v>
      </c>
      <c r="J149" s="303">
        <v>0</v>
      </c>
      <c r="K149" s="304">
        <f t="shared" si="111"/>
        <v>0.33320922186801283</v>
      </c>
      <c r="L149" s="304">
        <f t="shared" si="106"/>
        <v>1.5993672424975558</v>
      </c>
      <c r="M149" s="304">
        <f t="shared" si="107"/>
        <v>0.56652589261496666</v>
      </c>
      <c r="N149" s="304">
        <f t="shared" si="108"/>
        <v>0.56386549120969798</v>
      </c>
      <c r="O149" s="304">
        <f t="shared" si="109"/>
        <v>1.9338252444768282E-3</v>
      </c>
      <c r="P149" s="251">
        <f t="shared" si="110"/>
        <v>2.0212642389231339E-3</v>
      </c>
    </row>
    <row r="150" spans="1:16" x14ac:dyDescent="0.3">
      <c r="A150" s="247" t="s">
        <v>87</v>
      </c>
      <c r="B150" s="248">
        <v>2019</v>
      </c>
      <c r="C150" s="248" t="s">
        <v>298</v>
      </c>
      <c r="D150" s="300">
        <v>3.891548526255828E-2</v>
      </c>
      <c r="E150" s="300">
        <v>0.1636359012854908</v>
      </c>
      <c r="F150" s="300">
        <v>1.9905843463361137E-2</v>
      </c>
      <c r="G150" s="300">
        <v>1.9740695184983371E-2</v>
      </c>
      <c r="H150" s="301">
        <v>1.9115416321119686E-4</v>
      </c>
      <c r="I150" s="302">
        <v>1.9979730493664065E-4</v>
      </c>
      <c r="J150" s="303">
        <v>0</v>
      </c>
      <c r="K150" s="304">
        <f t="shared" si="111"/>
        <v>0.28696361291680461</v>
      </c>
      <c r="L150" s="304">
        <f t="shared" si="106"/>
        <v>1.4255439040032161</v>
      </c>
      <c r="M150" s="304">
        <f t="shared" si="107"/>
        <v>0.56479921732508365</v>
      </c>
      <c r="N150" s="304">
        <f t="shared" si="108"/>
        <v>0.56226805570308269</v>
      </c>
      <c r="O150" s="304">
        <f t="shared" si="109"/>
        <v>1.7388836170497838E-3</v>
      </c>
      <c r="P150" s="251">
        <f t="shared" si="110"/>
        <v>1.8175082195781504E-3</v>
      </c>
    </row>
    <row r="151" spans="1:16" x14ac:dyDescent="0.3">
      <c r="A151" s="247" t="s">
        <v>87</v>
      </c>
      <c r="B151" s="248">
        <v>2020</v>
      </c>
      <c r="C151" s="248" t="s">
        <v>299</v>
      </c>
      <c r="D151" s="300">
        <v>3.2527842649594782E-2</v>
      </c>
      <c r="E151" s="300">
        <v>0.1402500613724692</v>
      </c>
      <c r="F151" s="300">
        <v>1.9810551838021582E-2</v>
      </c>
      <c r="G151" s="300">
        <v>1.9652089487509666E-2</v>
      </c>
      <c r="H151" s="301">
        <v>1.7562381586021304E-4</v>
      </c>
      <c r="I151" s="302">
        <v>1.8356474977097349E-4</v>
      </c>
      <c r="J151" s="303">
        <v>0</v>
      </c>
      <c r="K151" s="304">
        <f t="shared" si="111"/>
        <v>0.25005248480903081</v>
      </c>
      <c r="L151" s="304">
        <f t="shared" si="106"/>
        <v>1.2803466151117417</v>
      </c>
      <c r="M151" s="304">
        <f t="shared" si="107"/>
        <v>0.56316879991484359</v>
      </c>
      <c r="N151" s="304">
        <f t="shared" si="108"/>
        <v>0.56076113982178499</v>
      </c>
      <c r="O151" s="304">
        <f t="shared" si="109"/>
        <v>1.5649007555870276E-3</v>
      </c>
      <c r="P151" s="251">
        <f t="shared" si="110"/>
        <v>1.6356586253293119E-3</v>
      </c>
    </row>
    <row r="152" spans="1:16" x14ac:dyDescent="0.3">
      <c r="A152" s="247" t="s">
        <v>87</v>
      </c>
      <c r="B152" s="248">
        <v>2021</v>
      </c>
      <c r="C152" s="248" t="s">
        <v>300</v>
      </c>
      <c r="D152" s="300">
        <v>2.7875004058515753E-2</v>
      </c>
      <c r="E152" s="300">
        <v>0.12039647427300744</v>
      </c>
      <c r="F152" s="300">
        <v>1.9705682693111487E-2</v>
      </c>
      <c r="G152" s="300">
        <v>1.9554776857029405E-2</v>
      </c>
      <c r="H152" s="301">
        <v>1.5745897454809313E-4</v>
      </c>
      <c r="I152" s="302">
        <v>1.6457857026374928E-4</v>
      </c>
      <c r="J152" s="303">
        <v>0</v>
      </c>
      <c r="K152" s="304">
        <f t="shared" si="111"/>
        <v>0.21951855810093834</v>
      </c>
      <c r="L152" s="304">
        <f t="shared" si="106"/>
        <v>1.1585388416156264</v>
      </c>
      <c r="M152" s="304">
        <f t="shared" si="107"/>
        <v>0.56163035895169677</v>
      </c>
      <c r="N152" s="304">
        <f t="shared" si="108"/>
        <v>0.55933977553956393</v>
      </c>
      <c r="O152" s="304">
        <f t="shared" si="109"/>
        <v>1.4063017530433469E-3</v>
      </c>
      <c r="P152" s="251">
        <f t="shared" si="110"/>
        <v>1.4698884720303138E-3</v>
      </c>
    </row>
    <row r="153" spans="1:16" x14ac:dyDescent="0.3">
      <c r="A153" s="247" t="s">
        <v>87</v>
      </c>
      <c r="B153" s="248">
        <v>2022</v>
      </c>
      <c r="C153" s="248" t="s">
        <v>301</v>
      </c>
      <c r="D153" s="300">
        <v>2.2942431631587185E-2</v>
      </c>
      <c r="E153" s="300">
        <v>0.1026340877489882</v>
      </c>
      <c r="F153" s="300">
        <v>1.9589088963211199E-2</v>
      </c>
      <c r="G153" s="300">
        <v>1.9446637431350923E-2</v>
      </c>
      <c r="H153" s="301">
        <v>1.4216679231476937E-4</v>
      </c>
      <c r="I153" s="302">
        <v>1.4859494306032419E-4</v>
      </c>
      <c r="J153" s="303">
        <v>1</v>
      </c>
      <c r="K153" s="304">
        <f t="shared" ref="K153:P153" si="112">SUM(D153:D181)+$J153*D181</f>
        <v>0.19363746998392489</v>
      </c>
      <c r="L153" s="304">
        <f t="shared" si="112"/>
        <v>1.0565846552189719</v>
      </c>
      <c r="M153" s="304">
        <f t="shared" si="112"/>
        <v>0.56019678713346011</v>
      </c>
      <c r="N153" s="304">
        <f t="shared" si="112"/>
        <v>0.55801572388782295</v>
      </c>
      <c r="O153" s="304">
        <f t="shared" si="112"/>
        <v>1.2658675918117866E-3</v>
      </c>
      <c r="P153" s="251">
        <f t="shared" si="112"/>
        <v>1.3231044982385399E-3</v>
      </c>
    </row>
    <row r="154" spans="1:16" x14ac:dyDescent="0.3">
      <c r="A154" s="247" t="s">
        <v>87</v>
      </c>
      <c r="B154" s="248">
        <v>2023</v>
      </c>
      <c r="C154" s="248" t="s">
        <v>302</v>
      </c>
      <c r="D154" s="300">
        <v>1.963502659710456E-2</v>
      </c>
      <c r="E154" s="300">
        <v>8.8595938986474859E-2</v>
      </c>
      <c r="F154" s="300">
        <v>1.9485072915623774E-2</v>
      </c>
      <c r="G154" s="300">
        <v>1.9350373522582131E-2</v>
      </c>
      <c r="H154" s="301">
        <v>1.2749877109895173E-4</v>
      </c>
      <c r="I154" s="302">
        <v>1.3326369755406489E-4</v>
      </c>
      <c r="J154" s="303">
        <v>2</v>
      </c>
      <c r="K154" s="304">
        <f t="shared" ref="K154:P154" si="113">SUM(D154:D181)+$J154*D181</f>
        <v>0.17268895429384007</v>
      </c>
      <c r="L154" s="304">
        <f t="shared" si="113"/>
        <v>0.97239285534633646</v>
      </c>
      <c r="M154" s="304">
        <f t="shared" si="113"/>
        <v>0.55887980904512369</v>
      </c>
      <c r="N154" s="304">
        <f t="shared" si="113"/>
        <v>0.55679981166176051</v>
      </c>
      <c r="O154" s="304">
        <f t="shared" si="113"/>
        <v>1.1407256128135499E-3</v>
      </c>
      <c r="P154" s="251">
        <f t="shared" si="113"/>
        <v>1.1923041516501913E-3</v>
      </c>
    </row>
    <row r="155" spans="1:16" x14ac:dyDescent="0.3">
      <c r="A155" s="247" t="s">
        <v>87</v>
      </c>
      <c r="B155" s="248">
        <v>2024</v>
      </c>
      <c r="C155" s="248" t="s">
        <v>303</v>
      </c>
      <c r="D155" s="300">
        <v>1.6800677433550504E-2</v>
      </c>
      <c r="E155" s="300">
        <v>7.6708477742252354E-2</v>
      </c>
      <c r="F155" s="300">
        <v>1.9388982466123698E-2</v>
      </c>
      <c r="G155" s="300">
        <v>1.9261366450970277E-2</v>
      </c>
      <c r="H155" s="301">
        <v>1.120089675110169E-4</v>
      </c>
      <c r="I155" s="302">
        <v>1.1707351632362724E-4</v>
      </c>
      <c r="J155" s="303">
        <v>3</v>
      </c>
      <c r="K155" s="304">
        <f t="shared" ref="K155:P155" si="114">SUM(D155:D181)+$J155*D181</f>
        <v>0.15504784363823784</v>
      </c>
      <c r="L155" s="304">
        <f t="shared" si="114"/>
        <v>0.90223920423621462</v>
      </c>
      <c r="M155" s="304">
        <f t="shared" si="114"/>
        <v>0.55766684700437463</v>
      </c>
      <c r="N155" s="304">
        <f t="shared" si="114"/>
        <v>0.5556801633444669</v>
      </c>
      <c r="O155" s="304">
        <f t="shared" si="114"/>
        <v>1.0302516550311305E-3</v>
      </c>
      <c r="P155" s="251">
        <f t="shared" si="114"/>
        <v>1.0768350505681022E-3</v>
      </c>
    </row>
    <row r="156" spans="1:16" x14ac:dyDescent="0.3">
      <c r="A156" s="247" t="s">
        <v>87</v>
      </c>
      <c r="B156" s="248">
        <v>2025</v>
      </c>
      <c r="C156" s="248" t="s">
        <v>304</v>
      </c>
      <c r="D156" s="300">
        <v>1.4566485788422571E-2</v>
      </c>
      <c r="E156" s="300">
        <v>6.72857117706568E-2</v>
      </c>
      <c r="F156" s="300">
        <v>1.9312945850532597E-2</v>
      </c>
      <c r="G156" s="300">
        <v>1.9191014379915744E-2</v>
      </c>
      <c r="H156" s="301">
        <v>1.0113370542765852E-4</v>
      </c>
      <c r="I156" s="302">
        <v>1.0570652328937039E-4</v>
      </c>
      <c r="J156" s="303">
        <v>4</v>
      </c>
      <c r="K156" s="304">
        <f t="shared" ref="K156:P156" si="115">SUM(D156:D181)+$J156*D181</f>
        <v>0.14024108214618966</v>
      </c>
      <c r="L156" s="304">
        <f t="shared" si="115"/>
        <v>0.84397301437031547</v>
      </c>
      <c r="M156" s="304">
        <f t="shared" si="115"/>
        <v>0.55654997541312567</v>
      </c>
      <c r="N156" s="304">
        <f t="shared" si="115"/>
        <v>0.55464952209878526</v>
      </c>
      <c r="O156" s="304">
        <f t="shared" si="115"/>
        <v>9.3526750083664629E-4</v>
      </c>
      <c r="P156" s="251">
        <f t="shared" si="115"/>
        <v>9.7755613071645077E-4</v>
      </c>
    </row>
    <row r="157" spans="1:16" x14ac:dyDescent="0.3">
      <c r="A157" s="247" t="s">
        <v>87</v>
      </c>
      <c r="B157" s="248">
        <v>2026</v>
      </c>
      <c r="C157" s="248" t="s">
        <v>305</v>
      </c>
      <c r="D157" s="300">
        <v>1.2718779544656706E-2</v>
      </c>
      <c r="E157" s="300">
        <v>5.9590017661397814E-2</v>
      </c>
      <c r="F157" s="300">
        <v>1.9236824105850842E-2</v>
      </c>
      <c r="G157" s="300">
        <v>1.9120508177744348E-2</v>
      </c>
      <c r="H157" s="301">
        <v>8.7950186092928349E-5</v>
      </c>
      <c r="I157" s="302">
        <v>9.1926907994711009E-5</v>
      </c>
      <c r="J157" s="303">
        <v>5</v>
      </c>
      <c r="K157" s="304">
        <f t="shared" ref="K157:P157" si="116">SUM(D157:D181)+$J157*D181</f>
        <v>0.1276685122992694</v>
      </c>
      <c r="L157" s="304">
        <f t="shared" si="116"/>
        <v>0.79512959047601162</v>
      </c>
      <c r="M157" s="304">
        <f t="shared" si="116"/>
        <v>0.5555091404374678</v>
      </c>
      <c r="N157" s="304">
        <f t="shared" si="116"/>
        <v>0.55368923292415795</v>
      </c>
      <c r="O157" s="304">
        <f t="shared" si="116"/>
        <v>8.5115860872552027E-4</v>
      </c>
      <c r="P157" s="251">
        <f t="shared" si="116"/>
        <v>8.8964420389905582E-4</v>
      </c>
    </row>
    <row r="158" spans="1:16" x14ac:dyDescent="0.3">
      <c r="A158" s="247" t="s">
        <v>87</v>
      </c>
      <c r="B158" s="248">
        <v>2027</v>
      </c>
      <c r="C158" s="248" t="s">
        <v>306</v>
      </c>
      <c r="D158" s="300">
        <v>1.1150828429059859E-2</v>
      </c>
      <c r="E158" s="300">
        <v>5.3089661239021355E-2</v>
      </c>
      <c r="F158" s="300">
        <v>1.9150967601285342E-2</v>
      </c>
      <c r="G158" s="300">
        <v>1.9040920510533205E-2</v>
      </c>
      <c r="H158" s="301">
        <v>7.1398981217799337E-5</v>
      </c>
      <c r="I158" s="302">
        <v>7.4627329330014623E-5</v>
      </c>
      <c r="J158" s="303">
        <v>6</v>
      </c>
      <c r="K158" s="304">
        <f t="shared" ref="K158:P158" si="117">SUM(D158:D181)+$J158*D181</f>
        <v>0.116943648696115</v>
      </c>
      <c r="L158" s="304">
        <f t="shared" si="117"/>
        <v>0.75398186069096718</v>
      </c>
      <c r="M158" s="304">
        <f t="shared" si="117"/>
        <v>0.55454442720649177</v>
      </c>
      <c r="N158" s="304">
        <f t="shared" si="117"/>
        <v>0.55279944995170216</v>
      </c>
      <c r="O158" s="304">
        <f t="shared" si="117"/>
        <v>7.8023323594912457E-4</v>
      </c>
      <c r="P158" s="251">
        <f t="shared" si="117"/>
        <v>8.1551189237632051E-4</v>
      </c>
    </row>
    <row r="159" spans="1:16" x14ac:dyDescent="0.3">
      <c r="A159" s="247" t="s">
        <v>87</v>
      </c>
      <c r="B159" s="248">
        <v>2028</v>
      </c>
      <c r="C159" s="248" t="s">
        <v>307</v>
      </c>
      <c r="D159" s="300">
        <v>9.8668853672104467E-3</v>
      </c>
      <c r="E159" s="300">
        <v>4.7733436117184322E-2</v>
      </c>
      <c r="F159" s="300">
        <v>1.9062399267564499E-2</v>
      </c>
      <c r="G159" s="300">
        <v>1.895897761497102E-2</v>
      </c>
      <c r="H159" s="301">
        <v>5.8369959656229878E-5</v>
      </c>
      <c r="I159" s="302">
        <v>6.1009188433463851E-5</v>
      </c>
      <c r="J159" s="303">
        <v>7</v>
      </c>
      <c r="K159" s="304">
        <f t="shared" ref="K159:P159" si="118">SUM(D159:D181)+$J159*D181</f>
        <v>0.10778673620855746</v>
      </c>
      <c r="L159" s="304">
        <f t="shared" si="118"/>
        <v>0.71933448732829885</v>
      </c>
      <c r="M159" s="304">
        <f t="shared" si="118"/>
        <v>0.55366557048008125</v>
      </c>
      <c r="N159" s="304">
        <f t="shared" si="118"/>
        <v>0.55198925464645754</v>
      </c>
      <c r="O159" s="304">
        <f t="shared" si="118"/>
        <v>7.2585906804785785E-4</v>
      </c>
      <c r="P159" s="251">
        <f t="shared" si="118"/>
        <v>7.5867915951828146E-4</v>
      </c>
    </row>
    <row r="160" spans="1:16" x14ac:dyDescent="0.3">
      <c r="A160" s="247" t="s">
        <v>87</v>
      </c>
      <c r="B160" s="248">
        <v>2029</v>
      </c>
      <c r="C160" s="248" t="s">
        <v>308</v>
      </c>
      <c r="D160" s="300">
        <v>8.727696614716722E-3</v>
      </c>
      <c r="E160" s="300">
        <v>4.3077583200131775E-2</v>
      </c>
      <c r="F160" s="300">
        <v>1.8978487133359499E-2</v>
      </c>
      <c r="G160" s="300">
        <v>1.8881492530305508E-2</v>
      </c>
      <c r="H160" s="301">
        <v>4.9888215532260246E-5</v>
      </c>
      <c r="I160" s="302">
        <v>5.2143937788159057E-5</v>
      </c>
      <c r="J160" s="303">
        <v>8</v>
      </c>
      <c r="K160" s="304">
        <f t="shared" ref="K160:P160" si="119">SUM(D160:D181)+$J160*D181</f>
        <v>9.9913766782849328E-2</v>
      </c>
      <c r="L160" s="304">
        <f t="shared" si="119"/>
        <v>0.69004333908746773</v>
      </c>
      <c r="M160" s="304">
        <f t="shared" si="119"/>
        <v>0.55287528208739156</v>
      </c>
      <c r="N160" s="304">
        <f t="shared" si="119"/>
        <v>0.5512610022367751</v>
      </c>
      <c r="O160" s="304">
        <f t="shared" si="119"/>
        <v>6.8451392170816084E-4</v>
      </c>
      <c r="P160" s="251">
        <f t="shared" si="119"/>
        <v>7.154645675567933E-4</v>
      </c>
    </row>
    <row r="161" spans="1:16" x14ac:dyDescent="0.3">
      <c r="A161" s="247" t="s">
        <v>87</v>
      </c>
      <c r="B161" s="248">
        <v>2030</v>
      </c>
      <c r="C161" s="248" t="s">
        <v>309</v>
      </c>
      <c r="D161" s="300">
        <v>7.7881043842132989E-3</v>
      </c>
      <c r="E161" s="300">
        <v>3.9215529207247836E-2</v>
      </c>
      <c r="F161" s="300">
        <v>1.8898488325178261E-2</v>
      </c>
      <c r="G161" s="300">
        <v>1.8807643827465498E-2</v>
      </c>
      <c r="H161" s="301">
        <v>4.2359987119090846E-5</v>
      </c>
      <c r="I161" s="302">
        <v>4.4275321458385842E-5</v>
      </c>
      <c r="J161" s="303">
        <v>9</v>
      </c>
      <c r="K161" s="304">
        <f t="shared" ref="K161:P161" si="120">SUM(D161:D181)+$J161*D181</f>
        <v>9.3179986109634932E-2</v>
      </c>
      <c r="L161" s="304">
        <f t="shared" si="120"/>
        <v>0.66540804376368912</v>
      </c>
      <c r="M161" s="304">
        <f t="shared" si="120"/>
        <v>0.55216890582890676</v>
      </c>
      <c r="N161" s="304">
        <f t="shared" si="120"/>
        <v>0.55061023491175809</v>
      </c>
      <c r="O161" s="304">
        <f t="shared" si="120"/>
        <v>6.5165051949243316E-4</v>
      </c>
      <c r="P161" s="251">
        <f t="shared" si="120"/>
        <v>6.8111522624060984E-4</v>
      </c>
    </row>
    <row r="162" spans="1:16" x14ac:dyDescent="0.3">
      <c r="A162" s="247" t="s">
        <v>87</v>
      </c>
      <c r="B162" s="248">
        <v>2031</v>
      </c>
      <c r="C162" s="248" t="s">
        <v>310</v>
      </c>
      <c r="D162" s="300">
        <v>6.9435297611338959E-3</v>
      </c>
      <c r="E162" s="300">
        <v>3.5768133656993127E-2</v>
      </c>
      <c r="F162" s="300">
        <v>1.8824369428374999E-2</v>
      </c>
      <c r="G162" s="300">
        <v>1.8739345105178527E-2</v>
      </c>
      <c r="H162" s="301">
        <v>3.8548458284087685E-5</v>
      </c>
      <c r="I162" s="302">
        <v>4.0291451465655731E-5</v>
      </c>
      <c r="J162" s="303">
        <v>10</v>
      </c>
      <c r="K162" s="304">
        <f t="shared" ref="K162:P162" si="121">SUM(D162:D181)+$J162*D181</f>
        <v>8.7385797666923948E-2</v>
      </c>
      <c r="L162" s="304">
        <f t="shared" si="121"/>
        <v>0.64463480243279447</v>
      </c>
      <c r="M162" s="304">
        <f t="shared" si="121"/>
        <v>0.55154252837860329</v>
      </c>
      <c r="N162" s="304">
        <f t="shared" si="121"/>
        <v>0.55003331628958108</v>
      </c>
      <c r="O162" s="304">
        <f t="shared" si="121"/>
        <v>6.2631534568987506E-4</v>
      </c>
      <c r="P162" s="251">
        <f t="shared" si="121"/>
        <v>6.5463450125419968E-4</v>
      </c>
    </row>
    <row r="163" spans="1:16" x14ac:dyDescent="0.3">
      <c r="A163" s="247" t="s">
        <v>87</v>
      </c>
      <c r="B163" s="248">
        <v>2032</v>
      </c>
      <c r="C163" s="248" t="s">
        <v>311</v>
      </c>
      <c r="D163" s="300">
        <v>6.2397287437063291E-3</v>
      </c>
      <c r="E163" s="300">
        <v>3.3022967433473396E-2</v>
      </c>
      <c r="F163" s="300">
        <v>1.875553961419715E-2</v>
      </c>
      <c r="G163" s="300">
        <v>1.8675903133152948E-2</v>
      </c>
      <c r="H163" s="301">
        <v>3.4543785316225418E-5</v>
      </c>
      <c r="I163" s="302">
        <v>3.6105701458430445E-5</v>
      </c>
      <c r="J163" s="303">
        <v>11</v>
      </c>
      <c r="K163" s="304">
        <f t="shared" ref="K163:P163" si="122">SUM(D163:D181)+$J163*D181</f>
        <v>8.2436183847292357E-2</v>
      </c>
      <c r="L163" s="304">
        <f t="shared" si="122"/>
        <v>0.62730895665215458</v>
      </c>
      <c r="M163" s="304">
        <f t="shared" si="122"/>
        <v>0.55099026982510302</v>
      </c>
      <c r="N163" s="304">
        <f t="shared" si="122"/>
        <v>0.54952469638969115</v>
      </c>
      <c r="O163" s="304">
        <f t="shared" si="122"/>
        <v>6.0479170072232004E-4</v>
      </c>
      <c r="P163" s="251">
        <f t="shared" si="122"/>
        <v>6.3213764626051955E-4</v>
      </c>
    </row>
    <row r="164" spans="1:16" x14ac:dyDescent="0.3">
      <c r="A164" s="247" t="s">
        <v>87</v>
      </c>
      <c r="B164" s="248">
        <v>2033</v>
      </c>
      <c r="C164" s="248" t="s">
        <v>312</v>
      </c>
      <c r="D164" s="300">
        <v>5.6149578510165223E-3</v>
      </c>
      <c r="E164" s="300">
        <v>3.0639691807386522E-2</v>
      </c>
      <c r="F164" s="300">
        <v>1.8691770644696123E-2</v>
      </c>
      <c r="G164" s="300">
        <v>1.8617165853723947E-2</v>
      </c>
      <c r="H164" s="301">
        <v>3.1872701333786723E-5</v>
      </c>
      <c r="I164" s="302">
        <v>3.3313842049911682E-5</v>
      </c>
      <c r="J164" s="303">
        <v>12</v>
      </c>
      <c r="K164" s="304">
        <f t="shared" ref="K164:P164" si="123">SUM(D164:D181)+$J164*D181</f>
        <v>7.8190371045088358E-2</v>
      </c>
      <c r="L164" s="304">
        <f t="shared" si="123"/>
        <v>0.61272827709503441</v>
      </c>
      <c r="M164" s="304">
        <f t="shared" si="123"/>
        <v>0.55050684108578063</v>
      </c>
      <c r="N164" s="304">
        <f t="shared" si="123"/>
        <v>0.54907951846182679</v>
      </c>
      <c r="O164" s="304">
        <f t="shared" si="123"/>
        <v>5.8727272872262728E-4</v>
      </c>
      <c r="P164" s="251">
        <f t="shared" si="123"/>
        <v>6.1382654127406467E-4</v>
      </c>
    </row>
    <row r="165" spans="1:16" x14ac:dyDescent="0.3">
      <c r="A165" s="247" t="s">
        <v>87</v>
      </c>
      <c r="B165" s="248">
        <v>2034</v>
      </c>
      <c r="C165" s="248" t="s">
        <v>313</v>
      </c>
      <c r="D165" s="300">
        <v>5.0453189214870577E-3</v>
      </c>
      <c r="E165" s="300">
        <v>2.8534487660799586E-2</v>
      </c>
      <c r="F165" s="300">
        <v>1.8631979243470247E-2</v>
      </c>
      <c r="G165" s="300">
        <v>1.8562097412366443E-2</v>
      </c>
      <c r="H165" s="301">
        <v>2.9511633872388652E-5</v>
      </c>
      <c r="I165" s="302">
        <v>3.0846018548724598E-5</v>
      </c>
      <c r="J165" s="303">
        <v>13</v>
      </c>
      <c r="K165" s="304">
        <f t="shared" ref="K165:P165" si="124">SUM(D165:D181)+$J165*D181</f>
        <v>7.4569329135574153E-2</v>
      </c>
      <c r="L165" s="304">
        <f t="shared" si="124"/>
        <v>0.60053087316400089</v>
      </c>
      <c r="M165" s="304">
        <f t="shared" si="124"/>
        <v>0.55008718131595935</v>
      </c>
      <c r="N165" s="304">
        <f t="shared" si="124"/>
        <v>0.54869307781339138</v>
      </c>
      <c r="O165" s="304">
        <f t="shared" si="124"/>
        <v>5.7242484070537314E-4</v>
      </c>
      <c r="P165" s="251">
        <f t="shared" si="124"/>
        <v>5.9830729569612857E-4</v>
      </c>
    </row>
    <row r="166" spans="1:16" x14ac:dyDescent="0.3">
      <c r="A166" s="247" t="s">
        <v>87</v>
      </c>
      <c r="B166" s="248">
        <v>2035</v>
      </c>
      <c r="C166" s="248" t="s">
        <v>314</v>
      </c>
      <c r="D166" s="300">
        <v>4.5488738269685693E-3</v>
      </c>
      <c r="E166" s="300">
        <v>2.6780183728805841E-2</v>
      </c>
      <c r="F166" s="300">
        <v>1.8577077416578824E-2</v>
      </c>
      <c r="G166" s="300">
        <v>1.8511530645072643E-2</v>
      </c>
      <c r="H166" s="301">
        <v>2.7280618465146541E-5</v>
      </c>
      <c r="I166" s="302">
        <v>2.8514123790991182E-5</v>
      </c>
      <c r="J166" s="303">
        <v>14</v>
      </c>
      <c r="K166" s="304">
        <f t="shared" ref="K166:P166" si="125">SUM(D166:D181)+$J166*D181</f>
        <v>7.1517926155589398E-2</v>
      </c>
      <c r="L166" s="304">
        <f t="shared" si="125"/>
        <v>0.59043867337955458</v>
      </c>
      <c r="M166" s="304">
        <f t="shared" si="125"/>
        <v>0.54972731294736388</v>
      </c>
      <c r="N166" s="304">
        <f t="shared" si="125"/>
        <v>0.54836170560631348</v>
      </c>
      <c r="O166" s="304">
        <f t="shared" si="125"/>
        <v>5.599380201495171E-4</v>
      </c>
      <c r="P166" s="251">
        <f t="shared" si="125"/>
        <v>5.8525587361937966E-4</v>
      </c>
    </row>
    <row r="167" spans="1:16" x14ac:dyDescent="0.3">
      <c r="A167" s="247" t="s">
        <v>87</v>
      </c>
      <c r="B167" s="248">
        <v>2036</v>
      </c>
      <c r="C167" s="248" t="s">
        <v>315</v>
      </c>
      <c r="D167" s="300">
        <v>4.112994045989255E-3</v>
      </c>
      <c r="E167" s="300">
        <v>2.5275781803840675E-2</v>
      </c>
      <c r="F167" s="300">
        <v>1.8530067818687795E-2</v>
      </c>
      <c r="G167" s="300">
        <v>1.8468229327209464E-2</v>
      </c>
      <c r="H167" s="301">
        <v>2.5280622875857895E-5</v>
      </c>
      <c r="I167" s="302">
        <v>2.642370038011032E-5</v>
      </c>
      <c r="J167" s="303">
        <v>15</v>
      </c>
      <c r="K167" s="304">
        <f t="shared" ref="K167:P167" si="126">SUM(D167:D181)+$J167*D181</f>
        <v>6.8962968270123146E-2</v>
      </c>
      <c r="L167" s="304">
        <f t="shared" si="126"/>
        <v>0.58210077752710188</v>
      </c>
      <c r="M167" s="304">
        <f t="shared" si="126"/>
        <v>0.54942234640565979</v>
      </c>
      <c r="N167" s="304">
        <f t="shared" si="126"/>
        <v>0.54808090016652933</v>
      </c>
      <c r="O167" s="304">
        <f t="shared" si="126"/>
        <v>5.4968221500090327E-4</v>
      </c>
      <c r="P167" s="251">
        <f t="shared" si="126"/>
        <v>5.7453634630036398E-4</v>
      </c>
    </row>
    <row r="168" spans="1:16" x14ac:dyDescent="0.3">
      <c r="A168" s="247" t="s">
        <v>87</v>
      </c>
      <c r="B168" s="248">
        <v>2037</v>
      </c>
      <c r="C168" s="248" t="s">
        <v>316</v>
      </c>
      <c r="D168" s="300">
        <v>3.7406960793678599E-3</v>
      </c>
      <c r="E168" s="300">
        <v>2.4037329182327122E-2</v>
      </c>
      <c r="F168" s="300">
        <v>1.8488153446213865E-2</v>
      </c>
      <c r="G168" s="300">
        <v>1.8429630756248781E-2</v>
      </c>
      <c r="H168" s="301">
        <v>2.3744028324349595E-5</v>
      </c>
      <c r="I168" s="302">
        <v>2.4817627932847781E-5</v>
      </c>
      <c r="J168" s="303">
        <v>16</v>
      </c>
      <c r="K168" s="304">
        <f t="shared" ref="K168:P168" si="127">SUM(D168:D181)+$J168*D181</f>
        <v>6.6843890165636216E-2</v>
      </c>
      <c r="L168" s="304">
        <f t="shared" si="127"/>
        <v>0.57526728359961443</v>
      </c>
      <c r="M168" s="304">
        <f t="shared" si="127"/>
        <v>0.54916438946184676</v>
      </c>
      <c r="N168" s="304">
        <f t="shared" si="127"/>
        <v>0.54784339604460852</v>
      </c>
      <c r="O168" s="304">
        <f t="shared" si="127"/>
        <v>5.4142640544157801E-4</v>
      </c>
      <c r="P168" s="251">
        <f t="shared" si="127"/>
        <v>5.6590724239222927E-4</v>
      </c>
    </row>
    <row r="169" spans="1:16" x14ac:dyDescent="0.3">
      <c r="A169" s="247" t="s">
        <v>87</v>
      </c>
      <c r="B169" s="248">
        <v>2038</v>
      </c>
      <c r="C169" s="248" t="s">
        <v>317</v>
      </c>
      <c r="D169" s="300">
        <v>3.4093054164584754E-3</v>
      </c>
      <c r="E169" s="300">
        <v>2.2940840885473941E-2</v>
      </c>
      <c r="F169" s="300">
        <v>1.8450682601337299E-2</v>
      </c>
      <c r="G169" s="300">
        <v>1.8395128925486011E-2</v>
      </c>
      <c r="H169" s="301">
        <v>2.2506144609033479E-5</v>
      </c>
      <c r="I169" s="302">
        <v>2.3523772873049666E-5</v>
      </c>
      <c r="J169" s="303">
        <v>17</v>
      </c>
      <c r="K169" s="304">
        <f t="shared" ref="K169:P169" si="128">SUM(D169:D181)+$J169*D181</f>
        <v>6.5097110027770674E-2</v>
      </c>
      <c r="L169" s="304">
        <f t="shared" si="128"/>
        <v>0.56967224229364044</v>
      </c>
      <c r="M169" s="304">
        <f t="shared" si="128"/>
        <v>0.54894834689050764</v>
      </c>
      <c r="N169" s="304">
        <f t="shared" si="128"/>
        <v>0.54764449049364816</v>
      </c>
      <c r="O169" s="304">
        <f t="shared" si="128"/>
        <v>5.3470719043376093E-4</v>
      </c>
      <c r="P169" s="251">
        <f t="shared" si="128"/>
        <v>5.5888421093135707E-4</v>
      </c>
    </row>
    <row r="170" spans="1:16" x14ac:dyDescent="0.3">
      <c r="A170" s="247" t="s">
        <v>87</v>
      </c>
      <c r="B170" s="248">
        <v>2039</v>
      </c>
      <c r="C170" s="248" t="s">
        <v>318</v>
      </c>
      <c r="D170" s="300">
        <v>3.0899490154417827E-3</v>
      </c>
      <c r="E170" s="300">
        <v>2.1886992287688929E-2</v>
      </c>
      <c r="F170" s="300">
        <v>1.8416964127202909E-2</v>
      </c>
      <c r="G170" s="300">
        <v>1.8364085797744831E-2</v>
      </c>
      <c r="H170" s="301">
        <v>2.1469265442648165E-5</v>
      </c>
      <c r="I170" s="302">
        <v>2.2440012860604311E-5</v>
      </c>
      <c r="J170" s="303">
        <v>18</v>
      </c>
      <c r="K170" s="304">
        <f t="shared" ref="K170:P170" si="129">SUM(D170:D181)+$J170*D181</f>
        <v>6.36817205528145E-2</v>
      </c>
      <c r="L170" s="304">
        <f t="shared" si="129"/>
        <v>0.56517368928451961</v>
      </c>
      <c r="M170" s="304">
        <f t="shared" si="129"/>
        <v>0.54876977516404513</v>
      </c>
      <c r="N170" s="304">
        <f t="shared" si="129"/>
        <v>0.54748008677345072</v>
      </c>
      <c r="O170" s="304">
        <f t="shared" si="129"/>
        <v>5.2922585914126023E-4</v>
      </c>
      <c r="P170" s="251">
        <f t="shared" si="129"/>
        <v>5.5315503453028298E-4</v>
      </c>
    </row>
    <row r="171" spans="1:16" x14ac:dyDescent="0.3">
      <c r="A171" s="247" t="s">
        <v>87</v>
      </c>
      <c r="B171" s="248">
        <v>2040</v>
      </c>
      <c r="C171" s="248" t="s">
        <v>319</v>
      </c>
      <c r="D171" s="300">
        <v>2.8231007479136193E-3</v>
      </c>
      <c r="E171" s="300">
        <v>2.1086997811355687E-2</v>
      </c>
      <c r="F171" s="300">
        <v>1.8387577332532979E-2</v>
      </c>
      <c r="G171" s="300">
        <v>1.8337030282335305E-2</v>
      </c>
      <c r="H171" s="301">
        <v>2.0544978315270173E-5</v>
      </c>
      <c r="I171" s="302">
        <v>2.1473930959370827E-5</v>
      </c>
      <c r="J171" s="303">
        <v>19</v>
      </c>
      <c r="K171" s="304">
        <f t="shared" ref="K171:P171" si="130">SUM(D171:D181)+$J171*D181</f>
        <v>6.2585687478875038E-2</v>
      </c>
      <c r="L171" s="304">
        <f t="shared" si="130"/>
        <v>0.5617289848731839</v>
      </c>
      <c r="M171" s="304">
        <f t="shared" si="130"/>
        <v>0.54862492191171697</v>
      </c>
      <c r="N171" s="304">
        <f t="shared" si="130"/>
        <v>0.54734672618099445</v>
      </c>
      <c r="O171" s="304">
        <f t="shared" si="130"/>
        <v>5.2478140701514467E-4</v>
      </c>
      <c r="P171" s="251">
        <f t="shared" si="130"/>
        <v>5.4850961814165427E-4</v>
      </c>
    </row>
    <row r="172" spans="1:16" x14ac:dyDescent="0.3">
      <c r="A172" s="247" t="s">
        <v>87</v>
      </c>
      <c r="B172" s="248">
        <v>2041</v>
      </c>
      <c r="C172" s="248" t="s">
        <v>320</v>
      </c>
      <c r="D172" s="300">
        <v>2.6127757729719719E-3</v>
      </c>
      <c r="E172" s="300">
        <v>2.042811633993857E-2</v>
      </c>
      <c r="F172" s="300">
        <v>1.8365065132074632E-2</v>
      </c>
      <c r="G172" s="300">
        <v>1.831630062310317E-2</v>
      </c>
      <c r="H172" s="301">
        <v>1.9778515876706881E-5</v>
      </c>
      <c r="I172" s="302">
        <v>2.0672806552126141E-5</v>
      </c>
      <c r="J172" s="303">
        <v>20</v>
      </c>
      <c r="K172" s="304">
        <f t="shared" ref="K172:P172" si="131">SUM(D172:D181)+$J172*D181</f>
        <v>6.1756502672463742E-2</v>
      </c>
      <c r="L172" s="304">
        <f t="shared" si="131"/>
        <v>0.55908427493818136</v>
      </c>
      <c r="M172" s="304">
        <f t="shared" si="131"/>
        <v>0.54850945545405883</v>
      </c>
      <c r="N172" s="304">
        <f t="shared" si="131"/>
        <v>0.54724042110394766</v>
      </c>
      <c r="O172" s="304">
        <f t="shared" si="131"/>
        <v>5.212612420164071E-4</v>
      </c>
      <c r="P172" s="251">
        <f t="shared" si="131"/>
        <v>5.4483028365425899E-4</v>
      </c>
    </row>
    <row r="173" spans="1:16" x14ac:dyDescent="0.3">
      <c r="A173" s="247" t="s">
        <v>87</v>
      </c>
      <c r="B173" s="248">
        <v>2042</v>
      </c>
      <c r="C173" s="248" t="s">
        <v>321</v>
      </c>
      <c r="D173" s="300">
        <v>2.43492210976758E-3</v>
      </c>
      <c r="E173" s="300">
        <v>1.9844117384344256E-2</v>
      </c>
      <c r="F173" s="300">
        <v>1.8345803905186763E-2</v>
      </c>
      <c r="G173" s="300">
        <v>1.8298567505869282E-2</v>
      </c>
      <c r="H173" s="301">
        <v>1.9187446623569777E-5</v>
      </c>
      <c r="I173" s="302">
        <v>2.0055010825544146E-5</v>
      </c>
      <c r="J173" s="303">
        <v>21</v>
      </c>
      <c r="K173" s="304">
        <f t="shared" ref="K173:P173" si="132">SUM(D173:D181)+$J173*D181</f>
        <v>6.1137642840994086E-2</v>
      </c>
      <c r="L173" s="304">
        <f t="shared" si="132"/>
        <v>0.55709844647459594</v>
      </c>
      <c r="M173" s="304">
        <f t="shared" si="132"/>
        <v>0.54841650119685892</v>
      </c>
      <c r="N173" s="304">
        <f t="shared" si="132"/>
        <v>0.54715484568613304</v>
      </c>
      <c r="O173" s="304">
        <f t="shared" si="132"/>
        <v>5.185075394562328E-4</v>
      </c>
      <c r="P173" s="251">
        <f t="shared" si="132"/>
        <v>5.4195207357410845E-4</v>
      </c>
    </row>
    <row r="174" spans="1:16" x14ac:dyDescent="0.3">
      <c r="A174" s="247" t="s">
        <v>87</v>
      </c>
      <c r="B174" s="248">
        <v>2043</v>
      </c>
      <c r="C174" s="248" t="s">
        <v>322</v>
      </c>
      <c r="D174" s="300">
        <v>2.3050074468566033E-3</v>
      </c>
      <c r="E174" s="300">
        <v>1.9418962660149867E-2</v>
      </c>
      <c r="F174" s="300">
        <v>1.8329479782400987E-2</v>
      </c>
      <c r="G174" s="300">
        <v>1.8283539640078009E-2</v>
      </c>
      <c r="H174" s="301">
        <v>1.8711701320113583E-5</v>
      </c>
      <c r="I174" s="302">
        <v>1.9557764765887319E-5</v>
      </c>
      <c r="J174" s="303">
        <v>22</v>
      </c>
      <c r="K174" s="304">
        <f t="shared" ref="K174:P174" si="133">SUM(D174:D181)+$J174*D181</f>
        <v>6.0696636672728822E-2</v>
      </c>
      <c r="L174" s="304">
        <f t="shared" si="133"/>
        <v>0.55569661696660488</v>
      </c>
      <c r="M174" s="304">
        <f t="shared" si="133"/>
        <v>0.5483428081665469</v>
      </c>
      <c r="N174" s="304">
        <f t="shared" si="133"/>
        <v>0.54708700338555227</v>
      </c>
      <c r="O174" s="304">
        <f t="shared" si="133"/>
        <v>5.1634490614919568E-4</v>
      </c>
      <c r="P174" s="251">
        <f t="shared" si="133"/>
        <v>5.3969165922053994E-4</v>
      </c>
    </row>
    <row r="175" spans="1:16" x14ac:dyDescent="0.3">
      <c r="A175" s="247" t="s">
        <v>87</v>
      </c>
      <c r="B175" s="248">
        <v>2044</v>
      </c>
      <c r="C175" s="248" t="s">
        <v>323</v>
      </c>
      <c r="D175" s="300">
        <v>2.2089980384830026E-3</v>
      </c>
      <c r="E175" s="300">
        <v>1.9082688723675325E-2</v>
      </c>
      <c r="F175" s="300">
        <v>1.8315599420693589E-2</v>
      </c>
      <c r="G175" s="300">
        <v>1.8270761845338584E-2</v>
      </c>
      <c r="H175" s="301">
        <v>1.8315746378115806E-5</v>
      </c>
      <c r="I175" s="302">
        <v>1.914390175809953E-5</v>
      </c>
      <c r="J175" s="303">
        <v>23</v>
      </c>
      <c r="K175" s="304">
        <f t="shared" ref="K175:P175" si="134">SUM(D175:D181)+$J175*D181</f>
        <v>6.0385545167374544E-2</v>
      </c>
      <c r="L175" s="304">
        <f t="shared" si="134"/>
        <v>0.55471994218280818</v>
      </c>
      <c r="M175" s="304">
        <f t="shared" si="134"/>
        <v>0.54828543925902073</v>
      </c>
      <c r="N175" s="304">
        <f t="shared" si="134"/>
        <v>0.54703418895076283</v>
      </c>
      <c r="O175" s="304">
        <f t="shared" si="134"/>
        <v>5.1465801814561476E-4</v>
      </c>
      <c r="P175" s="251">
        <f t="shared" si="134"/>
        <v>5.3792849092662814E-4</v>
      </c>
    </row>
    <row r="176" spans="1:16" x14ac:dyDescent="0.3">
      <c r="A176" s="247" t="s">
        <v>87</v>
      </c>
      <c r="B176" s="248">
        <v>2045</v>
      </c>
      <c r="C176" s="248" t="s">
        <v>324</v>
      </c>
      <c r="D176" s="300">
        <v>2.1493217804611016E-3</v>
      </c>
      <c r="E176" s="300">
        <v>1.8878200872276294E-2</v>
      </c>
      <c r="F176" s="300">
        <v>1.8303928268809888E-2</v>
      </c>
      <c r="G176" s="300">
        <v>1.8260019246622287E-2</v>
      </c>
      <c r="H176" s="301">
        <v>1.8014288106999575E-5</v>
      </c>
      <c r="I176" s="302">
        <v>1.8828818958630267E-5</v>
      </c>
      <c r="J176" s="303">
        <v>24</v>
      </c>
      <c r="K176" s="304">
        <f t="shared" ref="K176:P176" si="135">SUM(D176:D181)+$J176*D181</f>
        <v>6.0170463070393851E-2</v>
      </c>
      <c r="L176" s="304">
        <f t="shared" si="135"/>
        <v>0.55407954133548609</v>
      </c>
      <c r="M176" s="304">
        <f t="shared" si="135"/>
        <v>0.54824195071320192</v>
      </c>
      <c r="N176" s="304">
        <f t="shared" si="135"/>
        <v>0.5469941523107128</v>
      </c>
      <c r="O176" s="304">
        <f t="shared" si="135"/>
        <v>5.1336708508403165E-4</v>
      </c>
      <c r="P176" s="251">
        <f t="shared" si="135"/>
        <v>5.3657918564050419E-4</v>
      </c>
    </row>
    <row r="177" spans="1:16" x14ac:dyDescent="0.3">
      <c r="A177" s="247" t="s">
        <v>87</v>
      </c>
      <c r="B177" s="248">
        <v>2046</v>
      </c>
      <c r="C177" s="248" t="s">
        <v>325</v>
      </c>
      <c r="D177" s="300">
        <v>2.0979963851881626E-3</v>
      </c>
      <c r="E177" s="300">
        <v>1.8709405596496632E-2</v>
      </c>
      <c r="F177" s="300">
        <v>1.8294151775434923E-2</v>
      </c>
      <c r="G177" s="300">
        <v>1.825101856402192E-2</v>
      </c>
      <c r="H177" s="301">
        <v>1.7731101537209667E-5</v>
      </c>
      <c r="I177" s="302">
        <v>1.8532825792558478E-5</v>
      </c>
      <c r="J177" s="303">
        <v>25</v>
      </c>
      <c r="K177" s="304">
        <f t="shared" ref="K177:P177" si="136">SUM(D177:D181)+$J177*D181</f>
        <v>6.0015057231435069E-2</v>
      </c>
      <c r="L177" s="304">
        <f t="shared" si="136"/>
        <v>0.55364362833956293</v>
      </c>
      <c r="M177" s="304">
        <f t="shared" si="136"/>
        <v>0.54821013331926682</v>
      </c>
      <c r="N177" s="304">
        <f t="shared" si="136"/>
        <v>0.54696485826937902</v>
      </c>
      <c r="O177" s="304">
        <f t="shared" si="136"/>
        <v>5.1237761029356466E-4</v>
      </c>
      <c r="P177" s="251">
        <f t="shared" si="136"/>
        <v>5.3554496315384964E-4</v>
      </c>
    </row>
    <row r="178" spans="1:16" x14ac:dyDescent="0.3">
      <c r="A178" s="247" t="s">
        <v>87</v>
      </c>
      <c r="B178" s="248">
        <v>2047</v>
      </c>
      <c r="C178" s="248" t="s">
        <v>326</v>
      </c>
      <c r="D178" s="300">
        <v>2.0532165161126492E-3</v>
      </c>
      <c r="E178" s="300">
        <v>1.8558730091699095E-2</v>
      </c>
      <c r="F178" s="300">
        <v>1.8286118357788764E-2</v>
      </c>
      <c r="G178" s="300">
        <v>1.8243624378336234E-2</v>
      </c>
      <c r="H178" s="301">
        <v>1.751305630797421E-5</v>
      </c>
      <c r="I178" s="302">
        <v>1.8304915770938739E-5</v>
      </c>
      <c r="J178" s="303">
        <v>26</v>
      </c>
      <c r="K178" s="304">
        <f t="shared" ref="K178:P178" si="137">SUM(D178:D181)+$J178*D181</f>
        <v>5.9910976787749225E-2</v>
      </c>
      <c r="L178" s="304">
        <f t="shared" si="137"/>
        <v>0.5533765106194195</v>
      </c>
      <c r="M178" s="304">
        <f t="shared" si="137"/>
        <v>0.5481880924187067</v>
      </c>
      <c r="N178" s="304">
        <f t="shared" si="137"/>
        <v>0.54694456491064569</v>
      </c>
      <c r="O178" s="304">
        <f t="shared" si="137"/>
        <v>5.1167132207288767E-4</v>
      </c>
      <c r="P178" s="251">
        <f t="shared" si="137"/>
        <v>5.348067338332667E-4</v>
      </c>
    </row>
    <row r="179" spans="1:16" x14ac:dyDescent="0.3">
      <c r="A179" s="247" t="s">
        <v>87</v>
      </c>
      <c r="B179" s="248">
        <v>2048</v>
      </c>
      <c r="C179" s="248" t="s">
        <v>327</v>
      </c>
      <c r="D179" s="300">
        <v>2.017672696289512E-3</v>
      </c>
      <c r="E179" s="300">
        <v>1.8437395472168501E-2</v>
      </c>
      <c r="F179" s="300">
        <v>1.8279554386177909E-2</v>
      </c>
      <c r="G179" s="300">
        <v>1.8237580685833137E-2</v>
      </c>
      <c r="H179" s="301">
        <v>1.731700447009149E-5</v>
      </c>
      <c r="I179" s="302">
        <v>1.8100002631184905E-5</v>
      </c>
      <c r="J179" s="303">
        <v>27</v>
      </c>
      <c r="K179" s="304">
        <f t="shared" ref="K179:P179" si="138">SUM(D179:D181)+$J179*D181</f>
        <v>5.9851676213138895E-2</v>
      </c>
      <c r="L179" s="304">
        <f t="shared" si="138"/>
        <v>0.5532600684040736</v>
      </c>
      <c r="M179" s="304">
        <f t="shared" si="138"/>
        <v>0.54817408493579267</v>
      </c>
      <c r="N179" s="304">
        <f t="shared" si="138"/>
        <v>0.54693166573759799</v>
      </c>
      <c r="O179" s="304">
        <f t="shared" si="138"/>
        <v>5.1118307908144605E-4</v>
      </c>
      <c r="P179" s="251">
        <f t="shared" si="138"/>
        <v>5.3429641453430355E-4</v>
      </c>
    </row>
    <row r="180" spans="1:16" x14ac:dyDescent="0.3">
      <c r="A180" s="247" t="s">
        <v>87</v>
      </c>
      <c r="B180" s="248">
        <v>2049</v>
      </c>
      <c r="C180" s="248" t="s">
        <v>328</v>
      </c>
      <c r="D180" s="300">
        <v>2.0043571547844956E-3</v>
      </c>
      <c r="E180" s="300">
        <v>1.8438612394016236E-2</v>
      </c>
      <c r="F180" s="300">
        <v>1.8275426053121095E-2</v>
      </c>
      <c r="G180" s="300">
        <v>1.8233779303685631E-2</v>
      </c>
      <c r="H180" s="301">
        <v>1.717130174844073E-5</v>
      </c>
      <c r="I180" s="302">
        <v>1.7947710687802078E-5</v>
      </c>
      <c r="J180" s="303">
        <v>28</v>
      </c>
      <c r="K180" s="304">
        <f t="shared" ref="K180:P180" si="139">SUM(D180:D181)+$J180*D181</f>
        <v>5.9827919458351697E-2</v>
      </c>
      <c r="L180" s="304">
        <f t="shared" si="139"/>
        <v>0.55326496080825827</v>
      </c>
      <c r="M180" s="304">
        <f t="shared" si="139"/>
        <v>0.54816664142448956</v>
      </c>
      <c r="N180" s="304">
        <f t="shared" si="139"/>
        <v>0.54692481025705342</v>
      </c>
      <c r="O180" s="304">
        <f t="shared" si="139"/>
        <v>5.108908879278872E-4</v>
      </c>
      <c r="P180" s="251">
        <f t="shared" si="139"/>
        <v>5.3399100837509428E-4</v>
      </c>
    </row>
    <row r="181" spans="1:16" x14ac:dyDescent="0.3">
      <c r="A181" s="247" t="s">
        <v>87</v>
      </c>
      <c r="B181" s="248">
        <v>2050</v>
      </c>
      <c r="C181" s="248" t="s">
        <v>329</v>
      </c>
      <c r="D181" s="300">
        <v>1.9939159415023173E-3</v>
      </c>
      <c r="E181" s="300">
        <v>1.8442287876353172E-2</v>
      </c>
      <c r="F181" s="300">
        <v>1.8272110874874774E-2</v>
      </c>
      <c r="G181" s="300">
        <v>1.8230725205288543E-2</v>
      </c>
      <c r="H181" s="301">
        <v>1.7024813316532637E-5</v>
      </c>
      <c r="I181" s="302">
        <v>1.7794596471975591E-5</v>
      </c>
      <c r="J181" s="303">
        <v>29</v>
      </c>
      <c r="K181" s="304">
        <f t="shared" ref="K181:P181" si="140">SUM(D181:D181)+$J181*D181</f>
        <v>5.9817478245069521E-2</v>
      </c>
      <c r="L181" s="304">
        <f t="shared" si="140"/>
        <v>0.55326863629059519</v>
      </c>
      <c r="M181" s="304">
        <f t="shared" si="140"/>
        <v>0.5481633262462432</v>
      </c>
      <c r="N181" s="304">
        <f t="shared" si="140"/>
        <v>0.54692175615865635</v>
      </c>
      <c r="O181" s="304">
        <f t="shared" si="140"/>
        <v>5.1074439949597909E-4</v>
      </c>
      <c r="P181" s="251">
        <f t="shared" si="140"/>
        <v>5.3383789415926768E-4</v>
      </c>
    </row>
    <row r="182" spans="1:16" x14ac:dyDescent="0.3">
      <c r="A182" s="247" t="s">
        <v>88</v>
      </c>
      <c r="B182" s="248">
        <v>2015</v>
      </c>
      <c r="C182" s="248" t="s">
        <v>2394</v>
      </c>
      <c r="D182" s="300">
        <v>0.10204053782448495</v>
      </c>
      <c r="E182" s="300">
        <v>0.35490876779939085</v>
      </c>
      <c r="F182" s="300">
        <v>2.1265965934309607E-2</v>
      </c>
      <c r="G182" s="300">
        <v>2.100734596704671E-2</v>
      </c>
      <c r="H182" s="301">
        <v>4.0970788785525425E-4</v>
      </c>
      <c r="I182" s="302">
        <v>4.2823305435496408E-4</v>
      </c>
      <c r="J182" s="305">
        <v>0</v>
      </c>
      <c r="K182" s="304">
        <f>SUM(D182:D211)</f>
        <v>0.73794922131802609</v>
      </c>
      <c r="L182" s="304">
        <f t="shared" ref="L182:L188" si="141">SUM(E182:E211)</f>
        <v>3.074572702935249</v>
      </c>
      <c r="M182" s="304">
        <f t="shared" ref="M182:M188" si="142">SUM(F182:F211)</f>
        <v>0.58027319511538178</v>
      </c>
      <c r="N182" s="304">
        <f t="shared" ref="N182:N188" si="143">SUM(G182:G211)</f>
        <v>0.57659433638399515</v>
      </c>
      <c r="O182" s="304">
        <f t="shared" ref="O182:O188" si="144">SUM(H182:H211)</f>
        <v>3.6956382891197843E-3</v>
      </c>
      <c r="P182" s="251">
        <f t="shared" ref="P182:P188" si="145">SUM(I182:I211)</f>
        <v>3.862738642598599E-3</v>
      </c>
    </row>
    <row r="183" spans="1:16" x14ac:dyDescent="0.3">
      <c r="A183" s="247" t="s">
        <v>88</v>
      </c>
      <c r="B183" s="248">
        <v>2016</v>
      </c>
      <c r="C183" s="248" t="s">
        <v>2395</v>
      </c>
      <c r="D183" s="300">
        <v>8.7634651114327597E-2</v>
      </c>
      <c r="E183" s="300">
        <v>0.31714742950098218</v>
      </c>
      <c r="F183" s="300">
        <v>2.0989742837280615E-2</v>
      </c>
      <c r="G183" s="300">
        <v>2.0749188630740635E-2</v>
      </c>
      <c r="H183" s="301">
        <v>3.6295394101561955E-4</v>
      </c>
      <c r="I183" s="302">
        <v>3.7936511302753026E-4</v>
      </c>
      <c r="J183" s="303">
        <v>0</v>
      </c>
      <c r="K183" s="304">
        <f t="shared" ref="K183:K188" si="146">SUM(D183:D212)</f>
        <v>0.63834051622762589</v>
      </c>
      <c r="L183" s="304">
        <f t="shared" si="141"/>
        <v>2.73955728093798</v>
      </c>
      <c r="M183" s="304">
        <f t="shared" si="142"/>
        <v>0.57735802295650218</v>
      </c>
      <c r="N183" s="304">
        <f t="shared" si="143"/>
        <v>0.57389023106397719</v>
      </c>
      <c r="O183" s="304">
        <f t="shared" si="144"/>
        <v>3.3072933709554692E-3</v>
      </c>
      <c r="P183" s="251">
        <f t="shared" si="145"/>
        <v>3.4568345029504137E-3</v>
      </c>
    </row>
    <row r="184" spans="1:16" x14ac:dyDescent="0.3">
      <c r="A184" s="247" t="s">
        <v>88</v>
      </c>
      <c r="B184" s="248">
        <v>2017</v>
      </c>
      <c r="C184" s="248" t="s">
        <v>330</v>
      </c>
      <c r="D184" s="300">
        <v>7.4272670297588189E-2</v>
      </c>
      <c r="E184" s="300">
        <v>0.28023180672855041</v>
      </c>
      <c r="F184" s="300">
        <v>2.0782367220931602E-2</v>
      </c>
      <c r="G184" s="300">
        <v>2.0555198951494814E-2</v>
      </c>
      <c r="H184" s="301">
        <v>3.3237284486662349E-4</v>
      </c>
      <c r="I184" s="302">
        <v>3.4740126888339271E-4</v>
      </c>
      <c r="J184" s="303">
        <v>0</v>
      </c>
      <c r="K184" s="304">
        <f t="shared" si="146"/>
        <v>0.55304637688134428</v>
      </c>
      <c r="L184" s="304">
        <f t="shared" si="141"/>
        <v>2.4419239382479794</v>
      </c>
      <c r="M184" s="304">
        <f t="shared" si="142"/>
        <v>0.57470644636517165</v>
      </c>
      <c r="N184" s="304">
        <f t="shared" si="143"/>
        <v>0.57143265359540185</v>
      </c>
      <c r="O184" s="304">
        <f t="shared" si="144"/>
        <v>2.9652207296500203E-3</v>
      </c>
      <c r="P184" s="251">
        <f t="shared" si="145"/>
        <v>3.0992948536783891E-3</v>
      </c>
    </row>
    <row r="185" spans="1:16" x14ac:dyDescent="0.3">
      <c r="A185" s="247" t="s">
        <v>88</v>
      </c>
      <c r="B185" s="248">
        <v>2018</v>
      </c>
      <c r="C185" s="248" t="s">
        <v>331</v>
      </c>
      <c r="D185" s="300">
        <v>6.2744665889937129E-2</v>
      </c>
      <c r="E185" s="300">
        <v>0.24650800299507075</v>
      </c>
      <c r="F185" s="300">
        <v>2.0618764095326134E-2</v>
      </c>
      <c r="G185" s="300">
        <v>2.0402018149891725E-2</v>
      </c>
      <c r="H185" s="301">
        <v>3.0340949883914044E-4</v>
      </c>
      <c r="I185" s="302">
        <v>3.1712832521160007E-4</v>
      </c>
      <c r="J185" s="303">
        <v>0</v>
      </c>
      <c r="K185" s="304">
        <f t="shared" si="146"/>
        <v>0.48103975362734225</v>
      </c>
      <c r="L185" s="304">
        <f t="shared" si="141"/>
        <v>2.1809048049444861</v>
      </c>
      <c r="M185" s="304">
        <f t="shared" si="142"/>
        <v>0.57225182817634002</v>
      </c>
      <c r="N185" s="304">
        <f t="shared" si="143"/>
        <v>0.56915947430328295</v>
      </c>
      <c r="O185" s="304">
        <f t="shared" si="144"/>
        <v>2.6533828689537719E-3</v>
      </c>
      <c r="P185" s="251">
        <f t="shared" si="145"/>
        <v>2.7733570678847921E-3</v>
      </c>
    </row>
    <row r="186" spans="1:16" x14ac:dyDescent="0.3">
      <c r="A186" s="247" t="s">
        <v>88</v>
      </c>
      <c r="B186" s="248">
        <v>2019</v>
      </c>
      <c r="C186" s="248" t="s">
        <v>332</v>
      </c>
      <c r="D186" s="300">
        <v>5.3040610297384799E-2</v>
      </c>
      <c r="E186" s="300">
        <v>0.21666666970867907</v>
      </c>
      <c r="F186" s="300">
        <v>2.0483455542099526E-2</v>
      </c>
      <c r="G186" s="300">
        <v>2.0275389886304084E-2</v>
      </c>
      <c r="H186" s="301">
        <v>2.7661807065304116E-4</v>
      </c>
      <c r="I186" s="302">
        <v>2.8912551838239858E-4</v>
      </c>
      <c r="J186" s="303">
        <v>0</v>
      </c>
      <c r="K186" s="304">
        <f t="shared" si="146"/>
        <v>0.42049733300150627</v>
      </c>
      <c r="L186" s="304">
        <f t="shared" si="141"/>
        <v>1.9533392471186908</v>
      </c>
      <c r="M186" s="304">
        <f t="shared" si="142"/>
        <v>0.56995160112079046</v>
      </c>
      <c r="N186" s="304">
        <f t="shared" si="143"/>
        <v>0.56703098677254593</v>
      </c>
      <c r="O186" s="304">
        <f t="shared" si="144"/>
        <v>2.3700384900200698E-3</v>
      </c>
      <c r="P186" s="251">
        <f t="shared" si="145"/>
        <v>2.4772011208050314E-3</v>
      </c>
    </row>
    <row r="187" spans="1:16" x14ac:dyDescent="0.3">
      <c r="A187" s="247" t="s">
        <v>88</v>
      </c>
      <c r="B187" s="248">
        <v>2020</v>
      </c>
      <c r="C187" s="248" t="s">
        <v>333</v>
      </c>
      <c r="D187" s="300">
        <v>4.596812143276989E-2</v>
      </c>
      <c r="E187" s="300">
        <v>0.19106281214735246</v>
      </c>
      <c r="F187" s="300">
        <v>2.0340336502374188E-2</v>
      </c>
      <c r="G187" s="300">
        <v>2.0142303855313903E-2</v>
      </c>
      <c r="H187" s="301">
        <v>2.4812653566826294E-4</v>
      </c>
      <c r="I187" s="302">
        <v>2.5934571922125413E-4</v>
      </c>
      <c r="J187" s="303">
        <v>0</v>
      </c>
      <c r="K187" s="304">
        <f t="shared" si="146"/>
        <v>0.36963746537058995</v>
      </c>
      <c r="L187" s="304">
        <f t="shared" si="141"/>
        <v>1.7556119923734304</v>
      </c>
      <c r="M187" s="304">
        <f t="shared" si="142"/>
        <v>0.5677814696321094</v>
      </c>
      <c r="N187" s="304">
        <f t="shared" si="143"/>
        <v>0.56502432487004373</v>
      </c>
      <c r="O187" s="304">
        <f t="shared" si="144"/>
        <v>2.1132238888708927E-3</v>
      </c>
      <c r="P187" s="251">
        <f t="shared" si="145"/>
        <v>2.2087744954569556E-3</v>
      </c>
    </row>
    <row r="188" spans="1:16" x14ac:dyDescent="0.3">
      <c r="A188" s="247" t="s">
        <v>88</v>
      </c>
      <c r="B188" s="248">
        <v>2021</v>
      </c>
      <c r="C188" s="248" t="s">
        <v>334</v>
      </c>
      <c r="D188" s="300">
        <v>3.9759312006794618E-2</v>
      </c>
      <c r="E188" s="300">
        <v>0.16734634138422283</v>
      </c>
      <c r="F188" s="300">
        <v>2.0164798844001144E-2</v>
      </c>
      <c r="G188" s="300">
        <v>1.997959169607455E-2</v>
      </c>
      <c r="H188" s="301">
        <v>2.2262995495152862E-4</v>
      </c>
      <c r="I188" s="302">
        <v>2.3269629229197747E-4</v>
      </c>
      <c r="J188" s="303">
        <v>0</v>
      </c>
      <c r="K188" s="304">
        <f t="shared" si="146"/>
        <v>0.32583125705956412</v>
      </c>
      <c r="L188" s="304">
        <f t="shared" si="141"/>
        <v>1.583482168631269</v>
      </c>
      <c r="M188" s="304">
        <f t="shared" si="142"/>
        <v>0.56574991620725545</v>
      </c>
      <c r="N188" s="304">
        <f t="shared" si="143"/>
        <v>0.56314655986949502</v>
      </c>
      <c r="O188" s="304">
        <f t="shared" si="144"/>
        <v>1.8845420771434788E-3</v>
      </c>
      <c r="P188" s="251">
        <f t="shared" si="145"/>
        <v>1.9697527011086173E-3</v>
      </c>
    </row>
    <row r="189" spans="1:16" x14ac:dyDescent="0.3">
      <c r="A189" s="247" t="s">
        <v>88</v>
      </c>
      <c r="B189" s="248">
        <v>2022</v>
      </c>
      <c r="C189" s="248" t="s">
        <v>335</v>
      </c>
      <c r="D189" s="300">
        <v>3.4076888107095714E-2</v>
      </c>
      <c r="E189" s="300">
        <v>0.14650530942713724</v>
      </c>
      <c r="F189" s="300">
        <v>2.0000471197782012E-2</v>
      </c>
      <c r="G189" s="300">
        <v>1.9827192572684088E-2</v>
      </c>
      <c r="H189" s="301">
        <v>1.978410058844539E-4</v>
      </c>
      <c r="I189" s="302">
        <v>2.067864960564298E-4</v>
      </c>
      <c r="J189" s="303">
        <v>1</v>
      </c>
      <c r="K189" s="304">
        <f t="shared" ref="K189:P189" si="147">SUM(D189:D217)+$J189*D217</f>
        <v>0.28823385817451364</v>
      </c>
      <c r="L189" s="304">
        <f t="shared" si="147"/>
        <v>1.4350688156522369</v>
      </c>
      <c r="M189" s="304">
        <f t="shared" si="147"/>
        <v>0.56389390044077459</v>
      </c>
      <c r="N189" s="304">
        <f t="shared" si="147"/>
        <v>0.56143150702818556</v>
      </c>
      <c r="O189" s="304">
        <f t="shared" si="147"/>
        <v>1.6813568461327985E-3</v>
      </c>
      <c r="P189" s="251">
        <f t="shared" si="147"/>
        <v>1.7573803336895549E-3</v>
      </c>
    </row>
    <row r="190" spans="1:16" x14ac:dyDescent="0.3">
      <c r="A190" s="247" t="s">
        <v>88</v>
      </c>
      <c r="B190" s="248">
        <v>2023</v>
      </c>
      <c r="C190" s="248" t="s">
        <v>336</v>
      </c>
      <c r="D190" s="300">
        <v>2.9702821283852675E-2</v>
      </c>
      <c r="E190" s="300">
        <v>0.12870189954612979</v>
      </c>
      <c r="F190" s="300">
        <v>1.9850553949218957E-2</v>
      </c>
      <c r="G190" s="300">
        <v>1.9688522764762059E-2</v>
      </c>
      <c r="H190" s="301">
        <v>1.7942813268895729E-4</v>
      </c>
      <c r="I190" s="302">
        <v>1.8754108056851713E-4</v>
      </c>
      <c r="J190" s="303">
        <v>2</v>
      </c>
      <c r="K190" s="304">
        <f t="shared" ref="K190:P190" si="148">SUM(D190:D217)+$J190*D217</f>
        <v>0.25631888318916224</v>
      </c>
      <c r="L190" s="304">
        <f t="shared" si="148"/>
        <v>1.3074964946302907</v>
      </c>
      <c r="M190" s="304">
        <f t="shared" si="148"/>
        <v>0.56220221232051282</v>
      </c>
      <c r="N190" s="304">
        <f t="shared" si="148"/>
        <v>0.55986885331026692</v>
      </c>
      <c r="O190" s="304">
        <f t="shared" si="148"/>
        <v>1.5029605641891934E-3</v>
      </c>
      <c r="P190" s="251">
        <f t="shared" si="148"/>
        <v>1.5709177625060407E-3</v>
      </c>
    </row>
    <row r="191" spans="1:16" x14ac:dyDescent="0.3">
      <c r="A191" s="247" t="s">
        <v>88</v>
      </c>
      <c r="B191" s="248">
        <v>2024</v>
      </c>
      <c r="C191" s="248" t="s">
        <v>337</v>
      </c>
      <c r="D191" s="300">
        <v>2.5772673363796406E-2</v>
      </c>
      <c r="E191" s="300">
        <v>0.11289756765403412</v>
      </c>
      <c r="F191" s="300">
        <v>1.9696196012862519E-2</v>
      </c>
      <c r="G191" s="300">
        <v>1.9545313163344385E-2</v>
      </c>
      <c r="H191" s="301">
        <v>1.4936046237214228E-4</v>
      </c>
      <c r="I191" s="302">
        <v>1.5611387372991005E-4</v>
      </c>
      <c r="J191" s="303">
        <v>3</v>
      </c>
      <c r="K191" s="304">
        <f t="shared" ref="K191:P191" si="149">SUM(D191:D217)+$J191*D217</f>
        <v>0.22877797502705371</v>
      </c>
      <c r="L191" s="304">
        <f t="shared" si="149"/>
        <v>1.1977275834893517</v>
      </c>
      <c r="M191" s="304">
        <f t="shared" si="149"/>
        <v>0.56066044144881388</v>
      </c>
      <c r="N191" s="304">
        <f t="shared" si="149"/>
        <v>0.55844486940027005</v>
      </c>
      <c r="O191" s="304">
        <f t="shared" si="149"/>
        <v>1.3429771554410849E-3</v>
      </c>
      <c r="P191" s="251">
        <f t="shared" si="149"/>
        <v>1.403700606810439E-3</v>
      </c>
    </row>
    <row r="192" spans="1:16" x14ac:dyDescent="0.3">
      <c r="A192" s="247" t="s">
        <v>88</v>
      </c>
      <c r="B192" s="248">
        <v>2025</v>
      </c>
      <c r="C192" s="248" t="s">
        <v>338</v>
      </c>
      <c r="D192" s="300">
        <v>2.2698267404179837E-2</v>
      </c>
      <c r="E192" s="300">
        <v>0.10026195907900809</v>
      </c>
      <c r="F192" s="300">
        <v>1.9585043893301218E-2</v>
      </c>
      <c r="G192" s="300">
        <v>1.9442499532769345E-2</v>
      </c>
      <c r="H192" s="301">
        <v>1.3455805587589512E-4</v>
      </c>
      <c r="I192" s="302">
        <v>1.4064217669134977E-4</v>
      </c>
      <c r="J192" s="303">
        <v>4</v>
      </c>
      <c r="K192" s="304">
        <f t="shared" ref="K192:P192" si="150">SUM(D192:D217)+$J192*D217</f>
        <v>0.20516721478500147</v>
      </c>
      <c r="L192" s="304">
        <f t="shared" si="150"/>
        <v>1.1037630042405082</v>
      </c>
      <c r="M192" s="304">
        <f t="shared" si="150"/>
        <v>0.5592730285134716</v>
      </c>
      <c r="N192" s="304">
        <f t="shared" si="150"/>
        <v>0.55716409509169096</v>
      </c>
      <c r="O192" s="304">
        <f t="shared" si="150"/>
        <v>1.2130614170097909E-3</v>
      </c>
      <c r="P192" s="251">
        <f t="shared" si="150"/>
        <v>1.2679106579534445E-3</v>
      </c>
    </row>
    <row r="193" spans="1:16" x14ac:dyDescent="0.3">
      <c r="A193" s="247" t="s">
        <v>88</v>
      </c>
      <c r="B193" s="248">
        <v>2026</v>
      </c>
      <c r="C193" s="248" t="s">
        <v>339</v>
      </c>
      <c r="D193" s="300">
        <v>2.0110915704035229E-2</v>
      </c>
      <c r="E193" s="300">
        <v>8.9671246293619E-2</v>
      </c>
      <c r="F193" s="300">
        <v>1.948078681921887E-2</v>
      </c>
      <c r="G193" s="300">
        <v>1.9345999542523615E-2</v>
      </c>
      <c r="H193" s="301">
        <v>1.1815599589048035E-4</v>
      </c>
      <c r="I193" s="302">
        <v>1.2349848307828003E-4</v>
      </c>
      <c r="J193" s="303">
        <v>5</v>
      </c>
      <c r="K193" s="304">
        <f t="shared" ref="K193:P193" si="151">SUM(D193:D217)+$J193*D217</f>
        <v>0.18463086050256577</v>
      </c>
      <c r="L193" s="304">
        <f t="shared" si="151"/>
        <v>1.022434033566691</v>
      </c>
      <c r="M193" s="304">
        <f t="shared" si="151"/>
        <v>0.55799676769769058</v>
      </c>
      <c r="N193" s="304">
        <f t="shared" si="151"/>
        <v>0.55598613441368683</v>
      </c>
      <c r="O193" s="304">
        <f t="shared" si="151"/>
        <v>1.0979480850747442E-3</v>
      </c>
      <c r="P193" s="251">
        <f t="shared" si="151"/>
        <v>1.14759240613501E-3</v>
      </c>
    </row>
    <row r="194" spans="1:16" x14ac:dyDescent="0.3">
      <c r="A194" s="247" t="s">
        <v>88</v>
      </c>
      <c r="B194" s="248">
        <v>2027</v>
      </c>
      <c r="C194" s="248" t="s">
        <v>340</v>
      </c>
      <c r="D194" s="300">
        <v>1.7771424091763563E-2</v>
      </c>
      <c r="E194" s="300">
        <v>8.0158948067542382E-2</v>
      </c>
      <c r="F194" s="300">
        <v>1.9365915944374531E-2</v>
      </c>
      <c r="G194" s="300">
        <v>1.9239540157509932E-2</v>
      </c>
      <c r="H194" s="301">
        <v>9.6616083809068854E-5</v>
      </c>
      <c r="I194" s="302">
        <v>1.0098463501690991E-4</v>
      </c>
      <c r="J194" s="303">
        <v>6</v>
      </c>
      <c r="K194" s="304">
        <f t="shared" ref="K194:P194" si="152">SUM(D194:D217)+$J194*D217</f>
        <v>0.16668185792027468</v>
      </c>
      <c r="L194" s="304">
        <f t="shared" si="152"/>
        <v>0.95169577567826302</v>
      </c>
      <c r="M194" s="304">
        <f t="shared" si="152"/>
        <v>0.55682476395599201</v>
      </c>
      <c r="N194" s="304">
        <f t="shared" si="152"/>
        <v>0.55490467372592855</v>
      </c>
      <c r="O194" s="304">
        <f t="shared" si="152"/>
        <v>9.9923681312511252E-4</v>
      </c>
      <c r="P194" s="251">
        <f t="shared" si="152"/>
        <v>1.0444178479296455E-3</v>
      </c>
    </row>
    <row r="195" spans="1:16" x14ac:dyDescent="0.3">
      <c r="A195" s="247" t="s">
        <v>88</v>
      </c>
      <c r="B195" s="248">
        <v>2028</v>
      </c>
      <c r="C195" s="248" t="s">
        <v>341</v>
      </c>
      <c r="D195" s="300">
        <v>1.5815704508473308E-2</v>
      </c>
      <c r="E195" s="300">
        <v>7.2005947144264837E-2</v>
      </c>
      <c r="F195" s="300">
        <v>1.9254400617881046E-2</v>
      </c>
      <c r="G195" s="300">
        <v>1.9136434594517221E-2</v>
      </c>
      <c r="H195" s="301">
        <v>8.1943653323333039E-5</v>
      </c>
      <c r="I195" s="302">
        <v>8.5648775122329634E-5</v>
      </c>
      <c r="J195" s="303">
        <v>7</v>
      </c>
      <c r="K195" s="304">
        <f t="shared" ref="K195:P195" si="153">SUM(D195:D217)+$J195*D217</f>
        <v>0.15107234695025529</v>
      </c>
      <c r="L195" s="304">
        <f t="shared" si="153"/>
        <v>0.89046981601591146</v>
      </c>
      <c r="M195" s="304">
        <f t="shared" si="153"/>
        <v>0.55576763108913763</v>
      </c>
      <c r="N195" s="304">
        <f t="shared" si="153"/>
        <v>0.55392967242318381</v>
      </c>
      <c r="O195" s="304">
        <f t="shared" si="153"/>
        <v>9.22065453256892E-4</v>
      </c>
      <c r="P195" s="251">
        <f t="shared" si="153"/>
        <v>9.6375713778565093E-4</v>
      </c>
    </row>
    <row r="196" spans="1:16" x14ac:dyDescent="0.3">
      <c r="A196" s="247" t="s">
        <v>88</v>
      </c>
      <c r="B196" s="248">
        <v>2029</v>
      </c>
      <c r="C196" s="248" t="s">
        <v>342</v>
      </c>
      <c r="D196" s="300">
        <v>1.4047697677260379E-2</v>
      </c>
      <c r="E196" s="300">
        <v>6.4717769949845225E-2</v>
      </c>
      <c r="F196" s="300">
        <v>1.9149917968954072E-2</v>
      </c>
      <c r="G196" s="300">
        <v>1.903996720017331E-2</v>
      </c>
      <c r="H196" s="301">
        <v>7.1699362838441942E-5</v>
      </c>
      <c r="I196" s="302">
        <v>7.4941288785129151E-5</v>
      </c>
      <c r="J196" s="303">
        <v>8</v>
      </c>
      <c r="K196" s="304">
        <f t="shared" ref="K196:P196" si="154">SUM(D196:D217)+$J196*D217</f>
        <v>0.13741855556352611</v>
      </c>
      <c r="L196" s="304">
        <f t="shared" si="154"/>
        <v>0.83739685727683755</v>
      </c>
      <c r="M196" s="304">
        <f t="shared" si="154"/>
        <v>0.5548220135487768</v>
      </c>
      <c r="N196" s="304">
        <f t="shared" si="154"/>
        <v>0.55305777668343192</v>
      </c>
      <c r="O196" s="304">
        <f t="shared" si="154"/>
        <v>8.5956652387440759E-4</v>
      </c>
      <c r="P196" s="251">
        <f t="shared" si="154"/>
        <v>8.9843228753623669E-4</v>
      </c>
    </row>
    <row r="197" spans="1:16" x14ac:dyDescent="0.3">
      <c r="A197" s="247" t="s">
        <v>88</v>
      </c>
      <c r="B197" s="248">
        <v>2030</v>
      </c>
      <c r="C197" s="248" t="s">
        <v>343</v>
      </c>
      <c r="D197" s="300">
        <v>1.2493470172704574E-2</v>
      </c>
      <c r="E197" s="300">
        <v>5.8267430292481034E-2</v>
      </c>
      <c r="F197" s="300">
        <v>1.9047728268429934E-2</v>
      </c>
      <c r="G197" s="300">
        <v>1.8945516263740848E-2</v>
      </c>
      <c r="H197" s="301">
        <v>5.9099173835988611E-5</v>
      </c>
      <c r="I197" s="302">
        <v>6.1771367082833072E-5</v>
      </c>
      <c r="J197" s="303">
        <v>9</v>
      </c>
      <c r="K197" s="304">
        <f t="shared" ref="K197:P197" si="155">SUM(D197:D217)+$J197*D217</f>
        <v>0.12553277100800983</v>
      </c>
      <c r="L197" s="304">
        <f t="shared" si="155"/>
        <v>0.79161207573218317</v>
      </c>
      <c r="M197" s="304">
        <f t="shared" si="155"/>
        <v>0.55398087865734302</v>
      </c>
      <c r="N197" s="304">
        <f t="shared" si="155"/>
        <v>0.55228234833802381</v>
      </c>
      <c r="O197" s="304">
        <f t="shared" si="155"/>
        <v>8.0731188497681428E-4</v>
      </c>
      <c r="P197" s="251">
        <f t="shared" si="155"/>
        <v>8.4381492362402288E-4</v>
      </c>
    </row>
    <row r="198" spans="1:16" x14ac:dyDescent="0.3">
      <c r="A198" s="247" t="s">
        <v>88</v>
      </c>
      <c r="B198" s="248">
        <v>2031</v>
      </c>
      <c r="C198" s="248" t="s">
        <v>344</v>
      </c>
      <c r="D198" s="300">
        <v>1.1047574631012615E-2</v>
      </c>
      <c r="E198" s="300">
        <v>5.2275865573506795E-2</v>
      </c>
      <c r="F198" s="300">
        <v>1.8954294877900145E-2</v>
      </c>
      <c r="G198" s="300">
        <v>1.8859341426916712E-2</v>
      </c>
      <c r="H198" s="301">
        <v>5.2262073665333364E-5</v>
      </c>
      <c r="I198" s="302">
        <v>5.462512983740433E-5</v>
      </c>
      <c r="J198" s="303">
        <v>10</v>
      </c>
      <c r="K198" s="304">
        <f t="shared" ref="K198:P198" si="156">SUM(D198:D217)+$J198*D217</f>
        <v>0.11520121395704944</v>
      </c>
      <c r="L198" s="304">
        <f t="shared" si="156"/>
        <v>0.7522776338448931</v>
      </c>
      <c r="M198" s="304">
        <f t="shared" si="156"/>
        <v>0.55324193346643336</v>
      </c>
      <c r="N198" s="304">
        <f t="shared" si="156"/>
        <v>0.55160137092904815</v>
      </c>
      <c r="O198" s="304">
        <f t="shared" si="156"/>
        <v>7.6765743508167407E-4</v>
      </c>
      <c r="P198" s="251">
        <f t="shared" si="156"/>
        <v>8.0236748141410531E-4</v>
      </c>
    </row>
    <row r="199" spans="1:16" x14ac:dyDescent="0.3">
      <c r="A199" s="247" t="s">
        <v>88</v>
      </c>
      <c r="B199" s="248">
        <v>2032</v>
      </c>
      <c r="C199" s="248" t="s">
        <v>345</v>
      </c>
      <c r="D199" s="300">
        <v>9.7940480837140874E-3</v>
      </c>
      <c r="E199" s="300">
        <v>4.7192525093783258E-2</v>
      </c>
      <c r="F199" s="300">
        <v>1.8869708744834238E-2</v>
      </c>
      <c r="G199" s="300">
        <v>1.8781313734106457E-2</v>
      </c>
      <c r="H199" s="301">
        <v>4.5737831873542062E-5</v>
      </c>
      <c r="I199" s="302">
        <v>4.7805899495971719E-5</v>
      </c>
      <c r="J199" s="303">
        <v>11</v>
      </c>
      <c r="K199" s="304">
        <f t="shared" ref="K199:P199" si="157">SUM(D199:D217)+$J199*D217</f>
        <v>0.10631555244778099</v>
      </c>
      <c r="L199" s="304">
        <f t="shared" si="157"/>
        <v>0.71893475667657714</v>
      </c>
      <c r="M199" s="304">
        <f t="shared" si="157"/>
        <v>0.55259642166605338</v>
      </c>
      <c r="N199" s="304">
        <f t="shared" si="157"/>
        <v>0.55100656835689676</v>
      </c>
      <c r="O199" s="304">
        <f t="shared" si="157"/>
        <v>7.3484008535718947E-4</v>
      </c>
      <c r="P199" s="251">
        <f t="shared" si="157"/>
        <v>7.6806627644961632E-4</v>
      </c>
    </row>
    <row r="200" spans="1:16" x14ac:dyDescent="0.3">
      <c r="A200" s="247" t="s">
        <v>88</v>
      </c>
      <c r="B200" s="248">
        <v>2033</v>
      </c>
      <c r="C200" s="248" t="s">
        <v>346</v>
      </c>
      <c r="D200" s="300">
        <v>8.7272280731926308E-3</v>
      </c>
      <c r="E200" s="300">
        <v>4.298807023333568E-2</v>
      </c>
      <c r="F200" s="300">
        <v>1.8795441502578659E-2</v>
      </c>
      <c r="G200" s="300">
        <v>1.8712873772003279E-2</v>
      </c>
      <c r="H200" s="301">
        <v>4.1791458850177513E-5</v>
      </c>
      <c r="I200" s="302">
        <v>4.3681076767661635E-5</v>
      </c>
      <c r="J200" s="303">
        <v>12</v>
      </c>
      <c r="K200" s="304">
        <f t="shared" ref="K200:P200" si="158">SUM(D200:D217)+$J200*D217</f>
        <v>9.8683417485811012E-2</v>
      </c>
      <c r="L200" s="304">
        <f t="shared" si="158"/>
        <v>0.69067521998798453</v>
      </c>
      <c r="M200" s="304">
        <f t="shared" si="158"/>
        <v>0.55203549599873947</v>
      </c>
      <c r="N200" s="304">
        <f t="shared" si="158"/>
        <v>0.55048979347755544</v>
      </c>
      <c r="O200" s="304">
        <f t="shared" si="158"/>
        <v>7.0854697742449594E-4</v>
      </c>
      <c r="P200" s="251">
        <f t="shared" si="158"/>
        <v>7.4058430182655992E-4</v>
      </c>
    </row>
    <row r="201" spans="1:16" x14ac:dyDescent="0.3">
      <c r="A201" s="247" t="s">
        <v>88</v>
      </c>
      <c r="B201" s="248">
        <v>2034</v>
      </c>
      <c r="C201" s="248" t="s">
        <v>347</v>
      </c>
      <c r="D201" s="300">
        <v>7.7224709738193641E-3</v>
      </c>
      <c r="E201" s="300">
        <v>3.9142941119428835E-2</v>
      </c>
      <c r="F201" s="300">
        <v>1.8724988759826148E-2</v>
      </c>
      <c r="G201" s="300">
        <v>1.8647970282504756E-2</v>
      </c>
      <c r="H201" s="301">
        <v>3.8588883142456636E-5</v>
      </c>
      <c r="I201" s="302">
        <v>4.0333701338345799E-5</v>
      </c>
      <c r="J201" s="303">
        <v>13</v>
      </c>
      <c r="K201" s="304">
        <f t="shared" ref="K201:P201" si="159">SUM(D201:D217)+$J201*D217</f>
        <v>9.2118102534362534E-2</v>
      </c>
      <c r="L201" s="304">
        <f t="shared" si="159"/>
        <v>0.66662013815983967</v>
      </c>
      <c r="M201" s="304">
        <f t="shared" si="159"/>
        <v>0.55154883757368101</v>
      </c>
      <c r="N201" s="304">
        <f t="shared" si="159"/>
        <v>0.5500414585603175</v>
      </c>
      <c r="O201" s="304">
        <f t="shared" si="159"/>
        <v>6.8620024251516711E-4</v>
      </c>
      <c r="P201" s="251">
        <f t="shared" si="159"/>
        <v>7.1722714993181368E-4</v>
      </c>
    </row>
    <row r="202" spans="1:16" x14ac:dyDescent="0.3">
      <c r="A202" s="247" t="s">
        <v>88</v>
      </c>
      <c r="B202" s="248">
        <v>2035</v>
      </c>
      <c r="C202" s="248" t="s">
        <v>348</v>
      </c>
      <c r="D202" s="300">
        <v>6.8700273113615441E-3</v>
      </c>
      <c r="E202" s="300">
        <v>3.5996705919938553E-2</v>
      </c>
      <c r="F202" s="300">
        <v>1.8662035733764376E-2</v>
      </c>
      <c r="G202" s="300">
        <v>1.8589978823761986E-2</v>
      </c>
      <c r="H202" s="301">
        <v>3.5811993015181842E-5</v>
      </c>
      <c r="I202" s="302">
        <v>3.7431249906425091E-5</v>
      </c>
      <c r="J202" s="303">
        <v>14</v>
      </c>
      <c r="K202" s="304">
        <f t="shared" ref="K202:P202" si="160">SUM(D202:D217)+$J202*D217</f>
        <v>8.6557544682287324E-2</v>
      </c>
      <c r="L202" s="304">
        <f t="shared" si="160"/>
        <v>0.64641018544560169</v>
      </c>
      <c r="M202" s="304">
        <f t="shared" si="160"/>
        <v>0.55113263189137518</v>
      </c>
      <c r="N202" s="304">
        <f t="shared" si="160"/>
        <v>0.54965802713257794</v>
      </c>
      <c r="O202" s="304">
        <f t="shared" si="160"/>
        <v>6.6705608331355903E-4</v>
      </c>
      <c r="P202" s="251">
        <f t="shared" si="160"/>
        <v>6.9721737346638323E-4</v>
      </c>
    </row>
    <row r="203" spans="1:16" x14ac:dyDescent="0.3">
      <c r="A203" s="247" t="s">
        <v>88</v>
      </c>
      <c r="B203" s="248">
        <v>2036</v>
      </c>
      <c r="C203" s="248" t="s">
        <v>349</v>
      </c>
      <c r="D203" s="300">
        <v>6.0827426890873145E-3</v>
      </c>
      <c r="E203" s="300">
        <v>3.309894792621642E-2</v>
      </c>
      <c r="F203" s="300">
        <v>1.8608844727503845E-2</v>
      </c>
      <c r="G203" s="300">
        <v>1.8540960017517587E-2</v>
      </c>
      <c r="H203" s="301">
        <v>3.2938630699260723E-5</v>
      </c>
      <c r="I203" s="302">
        <v>3.4427971344662413E-5</v>
      </c>
      <c r="J203" s="303">
        <v>15</v>
      </c>
      <c r="K203" s="304">
        <f t="shared" ref="K203:P203" si="161">SUM(D203:D217)+$J203*D217</f>
        <v>8.184943049266992E-2</v>
      </c>
      <c r="L203" s="304">
        <f t="shared" si="161"/>
        <v>0.62934646793085403</v>
      </c>
      <c r="M203" s="304">
        <f t="shared" si="161"/>
        <v>0.55077937923513098</v>
      </c>
      <c r="N203" s="304">
        <f t="shared" si="161"/>
        <v>0.54933258716358124</v>
      </c>
      <c r="O203" s="304">
        <f t="shared" si="161"/>
        <v>6.506888142392257E-4</v>
      </c>
      <c r="P203" s="251">
        <f t="shared" si="161"/>
        <v>6.8011004843287343E-4</v>
      </c>
    </row>
    <row r="204" spans="1:16" x14ac:dyDescent="0.3">
      <c r="A204" s="247" t="s">
        <v>88</v>
      </c>
      <c r="B204" s="248">
        <v>2037</v>
      </c>
      <c r="C204" s="248" t="s">
        <v>350</v>
      </c>
      <c r="D204" s="300">
        <v>5.4217375636318619E-3</v>
      </c>
      <c r="E204" s="300">
        <v>3.0693667450869117E-2</v>
      </c>
      <c r="F204" s="300">
        <v>1.8561875046802939E-2</v>
      </c>
      <c r="G204" s="300">
        <v>1.8497674719335954E-2</v>
      </c>
      <c r="H204" s="301">
        <v>3.0418099084012099E-5</v>
      </c>
      <c r="I204" s="302">
        <v>3.1793472254172493E-5</v>
      </c>
      <c r="J204" s="303">
        <v>16</v>
      </c>
      <c r="K204" s="304">
        <f t="shared" ref="K204:P204" si="162">SUM(D204:D217)+$J204*D217</f>
        <v>7.7928600925326746E-2</v>
      </c>
      <c r="L204" s="304">
        <f t="shared" si="162"/>
        <v>0.6151805084098283</v>
      </c>
      <c r="M204" s="304">
        <f t="shared" si="162"/>
        <v>0.55047931758514745</v>
      </c>
      <c r="N204" s="304">
        <f t="shared" si="162"/>
        <v>0.54905616600082885</v>
      </c>
      <c r="O204" s="304">
        <f t="shared" si="162"/>
        <v>6.3719490748081358E-4</v>
      </c>
      <c r="P204" s="251">
        <f t="shared" si="162"/>
        <v>6.6600600196112638E-4</v>
      </c>
    </row>
    <row r="205" spans="1:16" x14ac:dyDescent="0.3">
      <c r="A205" s="247" t="s">
        <v>88</v>
      </c>
      <c r="B205" s="248">
        <v>2038</v>
      </c>
      <c r="C205" s="248" t="s">
        <v>351</v>
      </c>
      <c r="D205" s="300">
        <v>4.810983704390529E-3</v>
      </c>
      <c r="E205" s="300">
        <v>2.8446989095817062E-2</v>
      </c>
      <c r="F205" s="300">
        <v>1.8519522233129176E-2</v>
      </c>
      <c r="G205" s="300">
        <v>1.8458660718710797E-2</v>
      </c>
      <c r="H205" s="301">
        <v>2.8558936855201151E-5</v>
      </c>
      <c r="I205" s="302">
        <v>2.985024948960018E-5</v>
      </c>
      <c r="J205" s="303">
        <v>17</v>
      </c>
      <c r="K205" s="304">
        <f t="shared" ref="K205:P205" si="163">SUM(D205:D217)+$J205*D217</f>
        <v>7.4668776483439045E-2</v>
      </c>
      <c r="L205" s="304">
        <f t="shared" si="163"/>
        <v>0.60341982936415006</v>
      </c>
      <c r="M205" s="304">
        <f t="shared" si="163"/>
        <v>0.55022622561586476</v>
      </c>
      <c r="N205" s="304">
        <f t="shared" si="163"/>
        <v>0.54882303013625811</v>
      </c>
      <c r="O205" s="304">
        <f t="shared" si="163"/>
        <v>6.2622153233765014E-4</v>
      </c>
      <c r="P205" s="251">
        <f t="shared" si="163"/>
        <v>6.5453645457986935E-4</v>
      </c>
    </row>
    <row r="206" spans="1:16" x14ac:dyDescent="0.3">
      <c r="A206" s="247" t="s">
        <v>88</v>
      </c>
      <c r="B206" s="248">
        <v>2039</v>
      </c>
      <c r="C206" s="248" t="s">
        <v>352</v>
      </c>
      <c r="D206" s="300">
        <v>4.2527136289575267E-3</v>
      </c>
      <c r="E206" s="300">
        <v>2.6410307690619955E-2</v>
      </c>
      <c r="F206" s="300">
        <v>1.8481574989969305E-2</v>
      </c>
      <c r="G206" s="300">
        <v>1.8423706720664561E-2</v>
      </c>
      <c r="H206" s="301">
        <v>2.695944282634475E-5</v>
      </c>
      <c r="I206" s="302">
        <v>2.8178434456524993E-5</v>
      </c>
      <c r="J206" s="303">
        <v>18</v>
      </c>
      <c r="K206" s="304">
        <f t="shared" ref="K206:P206" si="164">SUM(D206:D217)+$J206*D217</f>
        <v>7.2019705900792652E-2</v>
      </c>
      <c r="L206" s="304">
        <f t="shared" si="164"/>
        <v>0.59390582867352393</v>
      </c>
      <c r="M206" s="304">
        <f t="shared" si="164"/>
        <v>0.55001548646025578</v>
      </c>
      <c r="N206" s="304">
        <f t="shared" si="164"/>
        <v>0.54862890827231259</v>
      </c>
      <c r="O206" s="304">
        <f t="shared" si="164"/>
        <v>6.1710731942329748E-4</v>
      </c>
      <c r="P206" s="251">
        <f t="shared" si="164"/>
        <v>6.4501012996318453E-4</v>
      </c>
    </row>
    <row r="207" spans="1:16" x14ac:dyDescent="0.3">
      <c r="A207" s="247" t="s">
        <v>88</v>
      </c>
      <c r="B207" s="248">
        <v>2040</v>
      </c>
      <c r="C207" s="248" t="s">
        <v>353</v>
      </c>
      <c r="D207" s="300">
        <v>3.7305141795357642E-3</v>
      </c>
      <c r="E207" s="300">
        <v>2.4661850758608606E-2</v>
      </c>
      <c r="F207" s="300">
        <v>1.8446886558547263E-2</v>
      </c>
      <c r="G207" s="300">
        <v>1.8391760340910567E-2</v>
      </c>
      <c r="H207" s="301">
        <v>2.5624805352811902E-5</v>
      </c>
      <c r="I207" s="302">
        <v>2.6783444830075756E-5</v>
      </c>
      <c r="J207" s="303">
        <v>19</v>
      </c>
      <c r="K207" s="304">
        <f t="shared" ref="K207:P207" si="165">SUM(D207:D217)+$J207*D217</f>
        <v>6.992890539357928E-2</v>
      </c>
      <c r="L207" s="304">
        <f t="shared" si="165"/>
        <v>0.58642850938809477</v>
      </c>
      <c r="M207" s="304">
        <f t="shared" si="165"/>
        <v>0.54984269454780665</v>
      </c>
      <c r="N207" s="304">
        <f t="shared" si="165"/>
        <v>0.54846974040641316</v>
      </c>
      <c r="O207" s="304">
        <f t="shared" si="165"/>
        <v>6.095926005378014E-4</v>
      </c>
      <c r="P207" s="251">
        <f t="shared" si="165"/>
        <v>6.3715562037957489E-4</v>
      </c>
    </row>
    <row r="208" spans="1:16" x14ac:dyDescent="0.3">
      <c r="A208" s="247" t="s">
        <v>88</v>
      </c>
      <c r="B208" s="248">
        <v>2041</v>
      </c>
      <c r="C208" s="248" t="s">
        <v>354</v>
      </c>
      <c r="D208" s="300">
        <v>3.3194998064526066E-3</v>
      </c>
      <c r="E208" s="300">
        <v>2.3249187156578588E-2</v>
      </c>
      <c r="F208" s="300">
        <v>1.8422709070944517E-2</v>
      </c>
      <c r="G208" s="300">
        <v>1.8369482622944189E-2</v>
      </c>
      <c r="H208" s="301">
        <v>2.4402793312787513E-5</v>
      </c>
      <c r="I208" s="302">
        <v>2.5506177981516186E-5</v>
      </c>
      <c r="J208" s="303">
        <v>20</v>
      </c>
      <c r="K208" s="304">
        <f t="shared" ref="K208:P208" si="166">SUM(D208:D217)+$J208*D217</f>
        <v>6.8360304335787658E-2</v>
      </c>
      <c r="L208" s="304">
        <f t="shared" si="166"/>
        <v>0.58069964703467702</v>
      </c>
      <c r="M208" s="304">
        <f t="shared" si="166"/>
        <v>0.54970459106677971</v>
      </c>
      <c r="N208" s="304">
        <f t="shared" si="166"/>
        <v>0.54834251892026797</v>
      </c>
      <c r="O208" s="304">
        <f t="shared" si="166"/>
        <v>6.0341251912583802E-4</v>
      </c>
      <c r="P208" s="251">
        <f t="shared" si="166"/>
        <v>6.3069610042241456E-4</v>
      </c>
    </row>
    <row r="209" spans="1:16" x14ac:dyDescent="0.3">
      <c r="A209" s="247" t="s">
        <v>88</v>
      </c>
      <c r="B209" s="248">
        <v>2042</v>
      </c>
      <c r="C209" s="248" t="s">
        <v>355</v>
      </c>
      <c r="D209" s="300">
        <v>2.9705115683921735E-3</v>
      </c>
      <c r="E209" s="300">
        <v>2.1984933465090575E-2</v>
      </c>
      <c r="F209" s="300">
        <v>1.8401230673452673E-2</v>
      </c>
      <c r="G209" s="300">
        <v>1.8349697851019531E-2</v>
      </c>
      <c r="H209" s="301">
        <v>2.3478131666051591E-5</v>
      </c>
      <c r="I209" s="302">
        <v>2.4539710824972634E-5</v>
      </c>
      <c r="J209" s="303">
        <v>21</v>
      </c>
      <c r="K209" s="304">
        <f t="shared" ref="K209:P209" si="167">SUM(D209:D217)+$J209*D217</f>
        <v>6.7202717651079213E-2</v>
      </c>
      <c r="L209" s="304">
        <f t="shared" si="167"/>
        <v>0.57638344828328925</v>
      </c>
      <c r="M209" s="304">
        <f t="shared" si="167"/>
        <v>0.54959066507335541</v>
      </c>
      <c r="N209" s="304">
        <f t="shared" si="167"/>
        <v>0.54823757515208893</v>
      </c>
      <c r="O209" s="304">
        <f t="shared" si="167"/>
        <v>5.9845444975389916E-4</v>
      </c>
      <c r="P209" s="251">
        <f t="shared" si="167"/>
        <v>6.2551384731381369E-4</v>
      </c>
    </row>
    <row r="210" spans="1:16" x14ac:dyDescent="0.3">
      <c r="A210" s="247" t="s">
        <v>88</v>
      </c>
      <c r="B210" s="248">
        <v>2043</v>
      </c>
      <c r="C210" s="248" t="s">
        <v>356</v>
      </c>
      <c r="D210" s="300">
        <v>2.7131121163578523E-3</v>
      </c>
      <c r="E210" s="300">
        <v>2.1033847889415012E-2</v>
      </c>
      <c r="F210" s="300">
        <v>1.8382163734287752E-2</v>
      </c>
      <c r="G210" s="300">
        <v>1.8332132243595839E-2</v>
      </c>
      <c r="H210" s="301">
        <v>2.2592365251862186E-5</v>
      </c>
      <c r="I210" s="302">
        <v>2.3613893695002532E-5</v>
      </c>
      <c r="J210" s="303">
        <v>22</v>
      </c>
      <c r="K210" s="304">
        <f t="shared" ref="K210:P210" si="168">SUM(D210:D217)+$J210*D217</f>
        <v>6.6394119204431182E-2</v>
      </c>
      <c r="L210" s="304">
        <f t="shared" si="168"/>
        <v>0.57333150322338955</v>
      </c>
      <c r="M210" s="304">
        <f t="shared" si="168"/>
        <v>0.549498217477423</v>
      </c>
      <c r="N210" s="304">
        <f t="shared" si="168"/>
        <v>0.54815241615583465</v>
      </c>
      <c r="O210" s="304">
        <f t="shared" si="168"/>
        <v>5.944210420286962E-4</v>
      </c>
      <c r="P210" s="251">
        <f t="shared" si="168"/>
        <v>6.2129806136175644E-4</v>
      </c>
    </row>
    <row r="211" spans="1:16" x14ac:dyDescent="0.3">
      <c r="A211" s="247" t="s">
        <v>88</v>
      </c>
      <c r="B211" s="248">
        <v>2044</v>
      </c>
      <c r="C211" s="248" t="s">
        <v>357</v>
      </c>
      <c r="D211" s="300">
        <v>2.5356258116716684E-3</v>
      </c>
      <c r="E211" s="300">
        <v>2.0336955843730332E-2</v>
      </c>
      <c r="F211" s="300">
        <v>1.8365472813494661E-2</v>
      </c>
      <c r="G211" s="300">
        <v>1.8316760181111658E-2</v>
      </c>
      <c r="H211" s="301">
        <v>2.1952183156528951E-5</v>
      </c>
      <c r="I211" s="302">
        <v>2.2944762871457509E-5</v>
      </c>
      <c r="J211" s="303">
        <v>23</v>
      </c>
      <c r="K211" s="304">
        <f t="shared" ref="K211:P211" si="169">SUM(D211:D217)+$J211*D217</f>
        <v>6.5842920209817482E-2</v>
      </c>
      <c r="L211" s="304">
        <f t="shared" si="169"/>
        <v>0.57123064373916532</v>
      </c>
      <c r="M211" s="304">
        <f t="shared" si="169"/>
        <v>0.54942483682065535</v>
      </c>
      <c r="N211" s="304">
        <f t="shared" si="169"/>
        <v>0.5480848227670041</v>
      </c>
      <c r="O211" s="304">
        <f t="shared" si="169"/>
        <v>5.9127340071768258E-4</v>
      </c>
      <c r="P211" s="251">
        <f t="shared" si="169"/>
        <v>6.1800809253966926E-4</v>
      </c>
    </row>
    <row r="212" spans="1:16" x14ac:dyDescent="0.3">
      <c r="A212" s="247" t="s">
        <v>88</v>
      </c>
      <c r="B212" s="248">
        <v>2045</v>
      </c>
      <c r="C212" s="248" t="s">
        <v>358</v>
      </c>
      <c r="D212" s="300">
        <v>2.4318327340847267E-3</v>
      </c>
      <c r="E212" s="300">
        <v>1.989334580212164E-2</v>
      </c>
      <c r="F212" s="300">
        <v>1.8350793775429981E-2</v>
      </c>
      <c r="G212" s="300">
        <v>1.8303240647028773E-2</v>
      </c>
      <c r="H212" s="301">
        <v>2.1362969690939331E-5</v>
      </c>
      <c r="I212" s="302">
        <v>2.2328914706778925E-5</v>
      </c>
      <c r="J212" s="303">
        <v>24</v>
      </c>
      <c r="K212" s="304">
        <f t="shared" ref="K212:P212" si="170">SUM(D212:D217)+$J212*D217</f>
        <v>6.5469207519889966E-2</v>
      </c>
      <c r="L212" s="304">
        <f t="shared" si="170"/>
        <v>0.56982667630062578</v>
      </c>
      <c r="M212" s="304">
        <f t="shared" si="170"/>
        <v>0.54936814708468096</v>
      </c>
      <c r="N212" s="304">
        <f t="shared" si="170"/>
        <v>0.54803260144065769</v>
      </c>
      <c r="O212" s="304">
        <f t="shared" si="170"/>
        <v>5.8876594150200222E-4</v>
      </c>
      <c r="P212" s="251">
        <f t="shared" si="170"/>
        <v>6.1538725454112712E-4</v>
      </c>
    </row>
    <row r="213" spans="1:16" x14ac:dyDescent="0.3">
      <c r="A213" s="247" t="s">
        <v>88</v>
      </c>
      <c r="B213" s="248">
        <v>2046</v>
      </c>
      <c r="C213" s="248" t="s">
        <v>359</v>
      </c>
      <c r="D213" s="300">
        <v>2.340511768045804E-3</v>
      </c>
      <c r="E213" s="300">
        <v>1.9514086810981216E-2</v>
      </c>
      <c r="F213" s="300">
        <v>1.8338166245950034E-2</v>
      </c>
      <c r="G213" s="300">
        <v>1.829161116216535E-2</v>
      </c>
      <c r="H213" s="301">
        <v>2.0881299710170414E-5</v>
      </c>
      <c r="I213" s="302">
        <v>2.1825463755505157E-5</v>
      </c>
      <c r="J213" s="303">
        <v>25</v>
      </c>
      <c r="K213" s="304">
        <f t="shared" ref="K213:P213" si="171">SUM(D213:D217)+$J213*D217</f>
        <v>6.5199287907549391E-2</v>
      </c>
      <c r="L213" s="304">
        <f t="shared" si="171"/>
        <v>0.56886631890369499</v>
      </c>
      <c r="M213" s="304">
        <f t="shared" si="171"/>
        <v>0.5493261363867713</v>
      </c>
      <c r="N213" s="304">
        <f t="shared" si="171"/>
        <v>0.54799389964839418</v>
      </c>
      <c r="O213" s="304">
        <f t="shared" si="171"/>
        <v>5.8684769575191142E-4</v>
      </c>
      <c r="P213" s="251">
        <f t="shared" si="171"/>
        <v>6.1338226470726359E-4</v>
      </c>
    </row>
    <row r="214" spans="1:16" x14ac:dyDescent="0.3">
      <c r="A214" s="247" t="s">
        <v>88</v>
      </c>
      <c r="B214" s="248">
        <v>2047</v>
      </c>
      <c r="C214" s="248" t="s">
        <v>360</v>
      </c>
      <c r="D214" s="300">
        <v>2.2660470435860555E-3</v>
      </c>
      <c r="E214" s="300">
        <v>1.9212673425057648E-2</v>
      </c>
      <c r="F214" s="300">
        <v>1.8327749032100011E-2</v>
      </c>
      <c r="G214" s="300">
        <v>1.8282019659375891E-2</v>
      </c>
      <c r="H214" s="301">
        <v>2.0534984170375343E-5</v>
      </c>
      <c r="I214" s="302">
        <v>2.1463483089795839E-5</v>
      </c>
      <c r="J214" s="303">
        <v>26</v>
      </c>
      <c r="K214" s="304">
        <f t="shared" ref="K214:P214" si="172">SUM(D214:D217)+$J214*D217</f>
        <v>6.5020689261247724E-2</v>
      </c>
      <c r="L214" s="304">
        <f t="shared" si="172"/>
        <v>0.56828522049790464</v>
      </c>
      <c r="M214" s="304">
        <f t="shared" si="172"/>
        <v>0.54929675321834148</v>
      </c>
      <c r="N214" s="304">
        <f t="shared" si="172"/>
        <v>0.547966827340994</v>
      </c>
      <c r="O214" s="304">
        <f t="shared" si="172"/>
        <v>5.854111199825896E-4</v>
      </c>
      <c r="P214" s="251">
        <f t="shared" si="172"/>
        <v>6.1188072582467389E-4</v>
      </c>
    </row>
    <row r="215" spans="1:16" x14ac:dyDescent="0.3">
      <c r="A215" s="247" t="s">
        <v>88</v>
      </c>
      <c r="B215" s="248">
        <v>2048</v>
      </c>
      <c r="C215" s="248" t="s">
        <v>361</v>
      </c>
      <c r="D215" s="300">
        <v>2.2022452641011934E-3</v>
      </c>
      <c r="E215" s="300">
        <v>1.8942445169275315E-2</v>
      </c>
      <c r="F215" s="300">
        <v>1.8318537039776567E-2</v>
      </c>
      <c r="G215" s="300">
        <v>1.8273530619154578E-2</v>
      </c>
      <c r="H215" s="301">
        <v>2.0065119905437686E-5</v>
      </c>
      <c r="I215" s="302">
        <v>2.0972378131840128E-5</v>
      </c>
      <c r="J215" s="303">
        <v>27</v>
      </c>
      <c r="K215" s="304">
        <f t="shared" ref="K215:P215" si="173">SUM(D215:D217)+$J215*D217</f>
        <v>6.4916555339405824E-2</v>
      </c>
      <c r="L215" s="304">
        <f t="shared" si="173"/>
        <v>0.56800553547803778</v>
      </c>
      <c r="M215" s="304">
        <f t="shared" si="173"/>
        <v>0.54927778726376164</v>
      </c>
      <c r="N215" s="304">
        <f t="shared" si="173"/>
        <v>0.54794934653638339</v>
      </c>
      <c r="O215" s="304">
        <f t="shared" si="173"/>
        <v>5.8432085975306284E-4</v>
      </c>
      <c r="P215" s="251">
        <f t="shared" si="173"/>
        <v>6.1074116760779324E-4</v>
      </c>
    </row>
    <row r="216" spans="1:16" x14ac:dyDescent="0.3">
      <c r="A216" s="247" t="s">
        <v>88</v>
      </c>
      <c r="B216" s="248">
        <v>2049</v>
      </c>
      <c r="C216" s="248" t="s">
        <v>362</v>
      </c>
      <c r="D216" s="300">
        <v>2.1807426664684723E-3</v>
      </c>
      <c r="E216" s="300">
        <v>1.8939414963419169E-2</v>
      </c>
      <c r="F216" s="300">
        <v>1.8313324053418532E-2</v>
      </c>
      <c r="G216" s="300">
        <v>1.8268727983802021E-2</v>
      </c>
      <c r="H216" s="301">
        <v>1.9803469503864623E-5</v>
      </c>
      <c r="I216" s="302">
        <v>2.0698893034322761E-5</v>
      </c>
      <c r="J216" s="303">
        <v>28</v>
      </c>
      <c r="K216" s="304">
        <f t="shared" ref="K216:P216" si="174">SUM(D216:D217)+$J216*D217</f>
        <v>6.4876223197048777E-2</v>
      </c>
      <c r="L216" s="304">
        <f t="shared" si="174"/>
        <v>0.5679960787139533</v>
      </c>
      <c r="M216" s="304">
        <f t="shared" si="174"/>
        <v>0.54926803330150531</v>
      </c>
      <c r="N216" s="304">
        <f t="shared" si="174"/>
        <v>0.54794035477199399</v>
      </c>
      <c r="O216" s="304">
        <f t="shared" si="174"/>
        <v>5.8370046378847381E-4</v>
      </c>
      <c r="P216" s="251">
        <f t="shared" si="174"/>
        <v>6.1009271434886859E-4</v>
      </c>
    </row>
    <row r="217" spans="1:16" x14ac:dyDescent="0.3">
      <c r="A217" s="247" t="s">
        <v>88</v>
      </c>
      <c r="B217" s="248">
        <v>2050</v>
      </c>
      <c r="C217" s="248" t="s">
        <v>363</v>
      </c>
      <c r="D217" s="300">
        <v>2.1619131217441483E-3</v>
      </c>
      <c r="E217" s="300">
        <v>1.8932988405190834E-2</v>
      </c>
      <c r="F217" s="300">
        <v>1.8308783077520235E-2</v>
      </c>
      <c r="G217" s="300">
        <v>1.8264538854765242E-2</v>
      </c>
      <c r="H217" s="301">
        <v>1.9444723940848592E-5</v>
      </c>
      <c r="I217" s="302">
        <v>2.0323924872915373E-5</v>
      </c>
      <c r="J217" s="303">
        <v>29</v>
      </c>
      <c r="K217" s="304">
        <f t="shared" ref="K217:P217" si="175">SUM(D217:D217)+$J217*D217</f>
        <v>6.4857393652324444E-2</v>
      </c>
      <c r="L217" s="304">
        <f t="shared" si="175"/>
        <v>0.56798965215572506</v>
      </c>
      <c r="M217" s="304">
        <f t="shared" si="175"/>
        <v>0.54926349232560712</v>
      </c>
      <c r="N217" s="304">
        <f t="shared" si="175"/>
        <v>0.54793616564295722</v>
      </c>
      <c r="O217" s="304">
        <f t="shared" si="175"/>
        <v>5.8334171822545786E-4</v>
      </c>
      <c r="P217" s="251">
        <f t="shared" si="175"/>
        <v>6.0971774618746118E-4</v>
      </c>
    </row>
    <row r="218" spans="1:16" x14ac:dyDescent="0.3">
      <c r="A218" s="247" t="s">
        <v>89</v>
      </c>
      <c r="B218" s="248">
        <v>2015</v>
      </c>
      <c r="C218" s="248" t="s">
        <v>2396</v>
      </c>
      <c r="D218" s="300">
        <v>5.2772233595470217E-2</v>
      </c>
      <c r="E218" s="300">
        <v>0.21467708465041974</v>
      </c>
      <c r="F218" s="300">
        <v>1.9748535597401896E-2</v>
      </c>
      <c r="G218" s="300">
        <v>1.9596960578067278E-2</v>
      </c>
      <c r="H218" s="301">
        <v>1.5465459631957705E-4</v>
      </c>
      <c r="I218" s="302">
        <v>1.6164739239912053E-4</v>
      </c>
      <c r="J218" s="305">
        <v>0</v>
      </c>
      <c r="K218" s="304">
        <f>SUM(D218:D247)</f>
        <v>0.34744055459234391</v>
      </c>
      <c r="L218" s="304">
        <f t="shared" ref="L218:L224" si="176">SUM(E218:E247)</f>
        <v>1.6669415558617706</v>
      </c>
      <c r="M218" s="304">
        <f t="shared" ref="M218:M224" si="177">SUM(F218:F247)</f>
        <v>0.56574970205654795</v>
      </c>
      <c r="N218" s="304">
        <f t="shared" ref="N218:N224" si="178">SUM(G218:G247)</f>
        <v>0.563139238524064</v>
      </c>
      <c r="O218" s="304">
        <f t="shared" ref="O218:O224" si="179">SUM(H218:H247)</f>
        <v>1.4905532652650132E-3</v>
      </c>
      <c r="P218" s="251">
        <f t="shared" ref="P218:P224" si="180">SUM(I218:I247)</f>
        <v>1.5579494551778085E-3</v>
      </c>
    </row>
    <row r="219" spans="1:16" x14ac:dyDescent="0.3">
      <c r="A219" s="247" t="s">
        <v>89</v>
      </c>
      <c r="B219" s="248">
        <v>2016</v>
      </c>
      <c r="C219" s="248" t="s">
        <v>2397</v>
      </c>
      <c r="D219" s="300">
        <v>4.385360489850907E-2</v>
      </c>
      <c r="E219" s="300">
        <v>0.18312018508325659</v>
      </c>
      <c r="F219" s="300">
        <v>1.9621503754652287E-2</v>
      </c>
      <c r="G219" s="300">
        <v>1.9478009020401907E-2</v>
      </c>
      <c r="H219" s="301">
        <v>1.2534487575694022E-4</v>
      </c>
      <c r="I219" s="302">
        <v>1.3101241428068442E-4</v>
      </c>
      <c r="J219" s="303">
        <v>0</v>
      </c>
      <c r="K219" s="304">
        <f t="shared" ref="K219:K224" si="181">SUM(D219:D248)</f>
        <v>0.29661985422644427</v>
      </c>
      <c r="L219" s="304">
        <f t="shared" si="176"/>
        <v>1.4701114555469865</v>
      </c>
      <c r="M219" s="304">
        <f t="shared" si="177"/>
        <v>0.56426146423956347</v>
      </c>
      <c r="N219" s="304">
        <f t="shared" si="178"/>
        <v>0.56176209779045971</v>
      </c>
      <c r="O219" s="304">
        <f t="shared" si="179"/>
        <v>1.3517919230318671E-3</v>
      </c>
      <c r="P219" s="251">
        <f t="shared" si="180"/>
        <v>1.4129139391234685E-3</v>
      </c>
    </row>
    <row r="220" spans="1:16" x14ac:dyDescent="0.3">
      <c r="A220" s="247" t="s">
        <v>89</v>
      </c>
      <c r="B220" s="248">
        <v>2017</v>
      </c>
      <c r="C220" s="248" t="s">
        <v>364</v>
      </c>
      <c r="D220" s="300">
        <v>3.6329213152718941E-2</v>
      </c>
      <c r="E220" s="300">
        <v>0.15557279152593728</v>
      </c>
      <c r="F220" s="300">
        <v>1.9554485213024116E-2</v>
      </c>
      <c r="G220" s="300">
        <v>1.9415160868426283E-2</v>
      </c>
      <c r="H220" s="301">
        <v>1.1408497419771036E-4</v>
      </c>
      <c r="I220" s="302">
        <v>1.1924339304506454E-4</v>
      </c>
      <c r="J220" s="303">
        <v>0</v>
      </c>
      <c r="K220" s="304">
        <f t="shared" si="181"/>
        <v>0.25468321532770039</v>
      </c>
      <c r="L220" s="304">
        <f t="shared" si="176"/>
        <v>1.3047438747743607</v>
      </c>
      <c r="M220" s="304">
        <f t="shared" si="177"/>
        <v>0.56289259520783141</v>
      </c>
      <c r="N220" s="304">
        <f t="shared" si="178"/>
        <v>0.56049685697165252</v>
      </c>
      <c r="O220" s="304">
        <f t="shared" si="179"/>
        <v>1.2421823654090282E-3</v>
      </c>
      <c r="P220" s="251">
        <f t="shared" si="180"/>
        <v>1.2983483224133158E-3</v>
      </c>
    </row>
    <row r="221" spans="1:16" x14ac:dyDescent="0.3">
      <c r="A221" s="247" t="s">
        <v>89</v>
      </c>
      <c r="B221" s="248">
        <v>2018</v>
      </c>
      <c r="C221" s="248" t="s">
        <v>365</v>
      </c>
      <c r="D221" s="300">
        <v>2.9918066371685096E-2</v>
      </c>
      <c r="E221" s="300">
        <v>0.13174166405612023</v>
      </c>
      <c r="F221" s="300">
        <v>1.9521926508260502E-2</v>
      </c>
      <c r="G221" s="300">
        <v>1.9384255806078748E-2</v>
      </c>
      <c r="H221" s="301">
        <v>1.0495996064461459E-4</v>
      </c>
      <c r="I221" s="302">
        <v>1.0970578168139888E-4</v>
      </c>
      <c r="J221" s="303">
        <v>0</v>
      </c>
      <c r="K221" s="304">
        <f t="shared" si="181"/>
        <v>0.22024092778564647</v>
      </c>
      <c r="L221" s="304">
        <f t="shared" si="176"/>
        <v>1.1668372003662251</v>
      </c>
      <c r="M221" s="304">
        <f t="shared" si="177"/>
        <v>0.56158446692688346</v>
      </c>
      <c r="N221" s="304">
        <f t="shared" si="178"/>
        <v>0.5592886869162137</v>
      </c>
      <c r="O221" s="304">
        <f t="shared" si="179"/>
        <v>1.1437107425288195E-3</v>
      </c>
      <c r="P221" s="251">
        <f t="shared" si="180"/>
        <v>1.1954242479670027E-3</v>
      </c>
    </row>
    <row r="222" spans="1:16" x14ac:dyDescent="0.3">
      <c r="A222" s="247" t="s">
        <v>89</v>
      </c>
      <c r="B222" s="248">
        <v>2019</v>
      </c>
      <c r="C222" s="248" t="s">
        <v>366</v>
      </c>
      <c r="D222" s="300">
        <v>2.4576036541952988E-2</v>
      </c>
      <c r="E222" s="300">
        <v>0.11157671373837033</v>
      </c>
      <c r="F222" s="300">
        <v>1.9498827145734924E-2</v>
      </c>
      <c r="G222" s="300">
        <v>1.9362185453616208E-2</v>
      </c>
      <c r="H222" s="301">
        <v>9.5294997075317058E-5</v>
      </c>
      <c r="I222" s="302">
        <v>9.9603813652817433E-5</v>
      </c>
      <c r="J222" s="303">
        <v>0</v>
      </c>
      <c r="K222" s="304">
        <f t="shared" si="181"/>
        <v>0.19218591515049724</v>
      </c>
      <c r="L222" s="304">
        <f t="shared" si="176"/>
        <v>1.0526908177237226</v>
      </c>
      <c r="M222" s="304">
        <f t="shared" si="177"/>
        <v>0.56030375290277212</v>
      </c>
      <c r="N222" s="304">
        <f t="shared" si="178"/>
        <v>0.55810668582952139</v>
      </c>
      <c r="O222" s="304">
        <f t="shared" si="179"/>
        <v>1.0542211847450076E-3</v>
      </c>
      <c r="P222" s="251">
        <f t="shared" si="180"/>
        <v>1.1018883670956469E-3</v>
      </c>
    </row>
    <row r="223" spans="1:16" x14ac:dyDescent="0.3">
      <c r="A223" s="247" t="s">
        <v>89</v>
      </c>
      <c r="B223" s="248">
        <v>2020</v>
      </c>
      <c r="C223" s="248" t="s">
        <v>367</v>
      </c>
      <c r="D223" s="300">
        <v>2.0476548505693037E-2</v>
      </c>
      <c r="E223" s="300">
        <v>9.4866810332708496E-2</v>
      </c>
      <c r="F223" s="300">
        <v>1.9447452517683182E-2</v>
      </c>
      <c r="G223" s="300">
        <v>1.9314515374418639E-2</v>
      </c>
      <c r="H223" s="301">
        <v>8.9333869575853293E-5</v>
      </c>
      <c r="I223" s="302">
        <v>9.337314377957134E-5</v>
      </c>
      <c r="J223" s="303">
        <v>0</v>
      </c>
      <c r="K223" s="304">
        <f t="shared" si="181"/>
        <v>0.16946350495465912</v>
      </c>
      <c r="L223" s="304">
        <f t="shared" si="176"/>
        <v>0.95871864149560759</v>
      </c>
      <c r="M223" s="304">
        <f t="shared" si="177"/>
        <v>0.55904279054040995</v>
      </c>
      <c r="N223" s="304">
        <f t="shared" si="178"/>
        <v>0.55694367458541039</v>
      </c>
      <c r="O223" s="304">
        <f t="shared" si="179"/>
        <v>9.7432822548303231E-4</v>
      </c>
      <c r="P223" s="251">
        <f t="shared" si="180"/>
        <v>1.0183829961469485E-3</v>
      </c>
    </row>
    <row r="224" spans="1:16" x14ac:dyDescent="0.3">
      <c r="A224" s="247" t="s">
        <v>89</v>
      </c>
      <c r="B224" s="248">
        <v>2021</v>
      </c>
      <c r="C224" s="248" t="s">
        <v>368</v>
      </c>
      <c r="D224" s="300">
        <v>1.7336167478389768E-2</v>
      </c>
      <c r="E224" s="300">
        <v>8.1058383960328703E-2</v>
      </c>
      <c r="F224" s="300">
        <v>1.9357117620132501E-2</v>
      </c>
      <c r="G224" s="300">
        <v>1.9231034232392939E-2</v>
      </c>
      <c r="H224" s="301">
        <v>8.0935424968640407E-5</v>
      </c>
      <c r="I224" s="302">
        <v>8.4594964959338302E-5</v>
      </c>
      <c r="J224" s="303">
        <v>0</v>
      </c>
      <c r="K224" s="304">
        <f t="shared" si="181"/>
        <v>0.15083309347292281</v>
      </c>
      <c r="L224" s="304">
        <f t="shared" si="176"/>
        <v>0.88146587217327477</v>
      </c>
      <c r="M224" s="304">
        <f t="shared" si="177"/>
        <v>0.55783055431443451</v>
      </c>
      <c r="N224" s="304">
        <f t="shared" si="178"/>
        <v>0.55582589478257571</v>
      </c>
      <c r="O224" s="304">
        <f t="shared" si="179"/>
        <v>9.0031855819844514E-4</v>
      </c>
      <c r="P224" s="251">
        <f t="shared" si="180"/>
        <v>9.4102694738029723E-4</v>
      </c>
    </row>
    <row r="225" spans="1:16" x14ac:dyDescent="0.3">
      <c r="A225" s="247" t="s">
        <v>89</v>
      </c>
      <c r="B225" s="248">
        <v>2022</v>
      </c>
      <c r="C225" s="248" t="s">
        <v>369</v>
      </c>
      <c r="D225" s="300">
        <v>1.448293735728802E-2</v>
      </c>
      <c r="E225" s="300">
        <v>6.9333836986252173E-2</v>
      </c>
      <c r="F225" s="300">
        <v>1.9270011577327887E-2</v>
      </c>
      <c r="G225" s="300">
        <v>1.9150502711669272E-2</v>
      </c>
      <c r="H225" s="301">
        <v>7.3218929155893667E-5</v>
      </c>
      <c r="I225" s="302">
        <v>7.6529570110547108E-5</v>
      </c>
      <c r="J225" s="303">
        <v>1</v>
      </c>
      <c r="K225" s="304">
        <f t="shared" ref="K225:P225" si="182">SUM(D225:D253)+$J225*D253</f>
        <v>0.13534306301848978</v>
      </c>
      <c r="L225" s="304">
        <f t="shared" si="182"/>
        <v>0.81802152922332183</v>
      </c>
      <c r="M225" s="304">
        <f t="shared" si="182"/>
        <v>0.55670865298600969</v>
      </c>
      <c r="N225" s="304">
        <f t="shared" si="182"/>
        <v>0.55479159612176676</v>
      </c>
      <c r="O225" s="304">
        <f t="shared" si="182"/>
        <v>8.3470733552107117E-4</v>
      </c>
      <c r="P225" s="251">
        <f t="shared" si="182"/>
        <v>8.7244907743387894E-4</v>
      </c>
    </row>
    <row r="226" spans="1:16" x14ac:dyDescent="0.3">
      <c r="A226" s="247" t="s">
        <v>89</v>
      </c>
      <c r="B226" s="248">
        <v>2023</v>
      </c>
      <c r="C226" s="248" t="s">
        <v>370</v>
      </c>
      <c r="D226" s="300">
        <v>1.2439504968298237E-2</v>
      </c>
      <c r="E226" s="300">
        <v>6.0007284062561561E-2</v>
      </c>
      <c r="F226" s="300">
        <v>1.9192126552670712E-2</v>
      </c>
      <c r="G226" s="300">
        <v>1.9078535584418247E-2</v>
      </c>
      <c r="H226" s="301">
        <v>6.4756693478213508E-5</v>
      </c>
      <c r="I226" s="302">
        <v>6.7684702402707271E-5</v>
      </c>
      <c r="J226" s="303">
        <v>2</v>
      </c>
      <c r="K226" s="304">
        <f t="shared" ref="K226:P226" si="183">SUM(D226:D253)+$J226*D253</f>
        <v>0.12270626268515847</v>
      </c>
      <c r="L226" s="304">
        <f t="shared" si="183"/>
        <v>0.76630173324744533</v>
      </c>
      <c r="M226" s="304">
        <f t="shared" si="183"/>
        <v>0.55567385770038957</v>
      </c>
      <c r="N226" s="304">
        <f t="shared" si="183"/>
        <v>0.55383782898168155</v>
      </c>
      <c r="O226" s="304">
        <f t="shared" si="183"/>
        <v>7.768126086564437E-4</v>
      </c>
      <c r="P226" s="251">
        <f t="shared" si="183"/>
        <v>8.1193660233625181E-4</v>
      </c>
    </row>
    <row r="227" spans="1:16" x14ac:dyDescent="0.3">
      <c r="A227" s="247" t="s">
        <v>89</v>
      </c>
      <c r="B227" s="248">
        <v>2024</v>
      </c>
      <c r="C227" s="248" t="s">
        <v>371</v>
      </c>
      <c r="D227" s="300">
        <v>1.0734251678204151E-2</v>
      </c>
      <c r="E227" s="300">
        <v>5.2335971953179829E-2</v>
      </c>
      <c r="F227" s="300">
        <v>1.9126077662127462E-2</v>
      </c>
      <c r="G227" s="300">
        <v>1.9017560538830306E-2</v>
      </c>
      <c r="H227" s="301">
        <v>5.9003644307012891E-5</v>
      </c>
      <c r="I227" s="302">
        <v>6.1671526926860394E-5</v>
      </c>
      <c r="J227" s="303">
        <v>3</v>
      </c>
      <c r="K227" s="304">
        <f t="shared" ref="K227:P227" si="184">SUM(D227:D253)+$J227*D253</f>
        <v>0.11211289474081693</v>
      </c>
      <c r="L227" s="304">
        <f t="shared" si="184"/>
        <v>0.72390849019525949</v>
      </c>
      <c r="M227" s="304">
        <f t="shared" si="184"/>
        <v>0.55471694743942668</v>
      </c>
      <c r="N227" s="304">
        <f t="shared" si="184"/>
        <v>0.55295602896884732</v>
      </c>
      <c r="O227" s="304">
        <f t="shared" si="184"/>
        <v>7.2738011746949628E-4</v>
      </c>
      <c r="P227" s="251">
        <f t="shared" si="184"/>
        <v>7.6026899494646433E-4</v>
      </c>
    </row>
    <row r="228" spans="1:16" x14ac:dyDescent="0.3">
      <c r="A228" s="247" t="s">
        <v>89</v>
      </c>
      <c r="B228" s="248">
        <v>2025</v>
      </c>
      <c r="C228" s="248" t="s">
        <v>372</v>
      </c>
      <c r="D228" s="300">
        <v>9.3563951400374382E-3</v>
      </c>
      <c r="E228" s="300">
        <v>4.6210205748487915E-2</v>
      </c>
      <c r="F228" s="300">
        <v>1.9071407520344009E-2</v>
      </c>
      <c r="G228" s="300">
        <v>1.8967119572230191E-2</v>
      </c>
      <c r="H228" s="301">
        <v>5.4729710329445401E-5</v>
      </c>
      <c r="I228" s="302">
        <v>5.7204346074566455E-5</v>
      </c>
      <c r="J228" s="303">
        <v>4</v>
      </c>
      <c r="K228" s="304">
        <f t="shared" ref="K228:P228" si="185">SUM(D228:D253)+$J228*D253</f>
        <v>0.10322478008656946</v>
      </c>
      <c r="L228" s="304">
        <f t="shared" si="185"/>
        <v>0.68918655925245531</v>
      </c>
      <c r="M228" s="304">
        <f t="shared" si="185"/>
        <v>0.55382608606900696</v>
      </c>
      <c r="N228" s="304">
        <f t="shared" si="185"/>
        <v>0.55213520400160099</v>
      </c>
      <c r="O228" s="304">
        <f t="shared" si="185"/>
        <v>6.8370067545374955E-4</v>
      </c>
      <c r="P228" s="251">
        <f t="shared" si="185"/>
        <v>7.1461456303252395E-4</v>
      </c>
    </row>
    <row r="229" spans="1:16" x14ac:dyDescent="0.3">
      <c r="A229" s="247" t="s">
        <v>89</v>
      </c>
      <c r="B229" s="248">
        <v>2026</v>
      </c>
      <c r="C229" s="248" t="s">
        <v>373</v>
      </c>
      <c r="D229" s="300">
        <v>8.2223231542698141E-3</v>
      </c>
      <c r="E229" s="300">
        <v>4.1280528283316693E-2</v>
      </c>
      <c r="F229" s="300">
        <v>1.9013533246794254E-2</v>
      </c>
      <c r="G229" s="300">
        <v>1.8913689299168111E-2</v>
      </c>
      <c r="H229" s="301">
        <v>4.9173683567296827E-5</v>
      </c>
      <c r="I229" s="302">
        <v>5.1397100151843479E-5</v>
      </c>
      <c r="J229" s="303">
        <v>5</v>
      </c>
      <c r="K229" s="304">
        <f t="shared" ref="K229:P229" si="186">SUM(D229:D253)+$J229*D253</f>
        <v>9.5714521970488742E-2</v>
      </c>
      <c r="L229" s="304">
        <f t="shared" si="186"/>
        <v>0.66059039451434309</v>
      </c>
      <c r="M229" s="304">
        <f t="shared" si="186"/>
        <v>0.55298989484037053</v>
      </c>
      <c r="N229" s="304">
        <f t="shared" si="186"/>
        <v>0.55136482000095488</v>
      </c>
      <c r="O229" s="304">
        <f t="shared" si="186"/>
        <v>6.4429516741557036E-4</v>
      </c>
      <c r="P229" s="251">
        <f t="shared" si="186"/>
        <v>6.734273119708774E-4</v>
      </c>
    </row>
    <row r="230" spans="1:16" x14ac:dyDescent="0.3">
      <c r="A230" s="247" t="s">
        <v>89</v>
      </c>
      <c r="B230" s="248">
        <v>2027</v>
      </c>
      <c r="C230" s="248" t="s">
        <v>374</v>
      </c>
      <c r="D230" s="300">
        <v>7.2726293663980326E-3</v>
      </c>
      <c r="E230" s="300">
        <v>3.7209176894842537E-2</v>
      </c>
      <c r="F230" s="300">
        <v>1.8948424552105665E-2</v>
      </c>
      <c r="G230" s="300">
        <v>1.8853615575802927E-2</v>
      </c>
      <c r="H230" s="301">
        <v>4.3845596126589252E-5</v>
      </c>
      <c r="I230" s="302">
        <v>4.5828094899442107E-5</v>
      </c>
      <c r="J230" s="303">
        <v>6</v>
      </c>
      <c r="K230" s="304">
        <f t="shared" ref="K230:P230" si="187">SUM(D230:D253)+$J230*D253</f>
        <v>8.9338335840175642E-2</v>
      </c>
      <c r="L230" s="304">
        <f t="shared" si="187"/>
        <v>0.63692390724140202</v>
      </c>
      <c r="M230" s="304">
        <f t="shared" si="187"/>
        <v>0.55221157788528397</v>
      </c>
      <c r="N230" s="304">
        <f t="shared" si="187"/>
        <v>0.5506478662733707</v>
      </c>
      <c r="O230" s="304">
        <f t="shared" si="187"/>
        <v>6.1044568613953954E-4</v>
      </c>
      <c r="P230" s="251">
        <f t="shared" si="187"/>
        <v>6.3804730683195393E-4</v>
      </c>
    </row>
    <row r="231" spans="1:16" x14ac:dyDescent="0.3">
      <c r="A231" s="247" t="s">
        <v>89</v>
      </c>
      <c r="B231" s="248">
        <v>2028</v>
      </c>
      <c r="C231" s="248" t="s">
        <v>375</v>
      </c>
      <c r="D231" s="300">
        <v>6.4989774884416625E-3</v>
      </c>
      <c r="E231" s="300">
        <v>3.3904812188403632E-2</v>
      </c>
      <c r="F231" s="300">
        <v>1.8875489760269711E-2</v>
      </c>
      <c r="G231" s="300">
        <v>1.8786311541952691E-2</v>
      </c>
      <c r="H231" s="301">
        <v>3.7593404817612223E-5</v>
      </c>
      <c r="I231" s="302">
        <v>3.929321053304858E-5</v>
      </c>
      <c r="J231" s="303">
        <v>7</v>
      </c>
      <c r="K231" s="304">
        <f t="shared" ref="K231:P231" si="188">SUM(D231:D253)+$J231*D253</f>
        <v>8.3911843497734326E-2</v>
      </c>
      <c r="L231" s="304">
        <f t="shared" si="188"/>
        <v>0.61732877135693531</v>
      </c>
      <c r="M231" s="304">
        <f t="shared" si="188"/>
        <v>0.55149836962488585</v>
      </c>
      <c r="N231" s="304">
        <f t="shared" si="188"/>
        <v>0.54999098626915188</v>
      </c>
      <c r="O231" s="304">
        <f t="shared" si="188"/>
        <v>5.8192429230421647E-4</v>
      </c>
      <c r="P231" s="251">
        <f t="shared" si="188"/>
        <v>6.0823630694543181E-4</v>
      </c>
    </row>
    <row r="232" spans="1:16" x14ac:dyDescent="0.3">
      <c r="A232" s="247" t="s">
        <v>89</v>
      </c>
      <c r="B232" s="248">
        <v>2029</v>
      </c>
      <c r="C232" s="248" t="s">
        <v>376</v>
      </c>
      <c r="D232" s="300">
        <v>5.8219529415036771E-3</v>
      </c>
      <c r="E232" s="300">
        <v>3.1119458719394918E-2</v>
      </c>
      <c r="F232" s="300">
        <v>1.8805991016019097E-2</v>
      </c>
      <c r="G232" s="300">
        <v>1.8722228608261417E-2</v>
      </c>
      <c r="H232" s="301">
        <v>3.293405454427641E-5</v>
      </c>
      <c r="I232" s="302">
        <v>3.4423178810418782E-5</v>
      </c>
      <c r="J232" s="303">
        <v>8</v>
      </c>
      <c r="K232" s="304">
        <f t="shared" ref="K232:P232" si="189">SUM(D232:D253)+$J232*D253</f>
        <v>7.925900303324937E-2</v>
      </c>
      <c r="L232" s="304">
        <f t="shared" si="189"/>
        <v>0.60103800017890729</v>
      </c>
      <c r="M232" s="304">
        <f t="shared" si="189"/>
        <v>0.55085809615632397</v>
      </c>
      <c r="N232" s="304">
        <f t="shared" si="189"/>
        <v>0.54940141029878309</v>
      </c>
      <c r="O232" s="304">
        <f t="shared" si="189"/>
        <v>5.5965508977787041E-4</v>
      </c>
      <c r="P232" s="251">
        <f t="shared" si="189"/>
        <v>5.8496019142530316E-4</v>
      </c>
    </row>
    <row r="233" spans="1:16" x14ac:dyDescent="0.3">
      <c r="A233" s="247" t="s">
        <v>89</v>
      </c>
      <c r="B233" s="248">
        <v>2030</v>
      </c>
      <c r="C233" s="248" t="s">
        <v>377</v>
      </c>
      <c r="D233" s="300">
        <v>5.2548897282307001E-3</v>
      </c>
      <c r="E233" s="300">
        <v>2.8821313298519124E-2</v>
      </c>
      <c r="F233" s="300">
        <v>1.8740911310547104E-2</v>
      </c>
      <c r="G233" s="300">
        <v>1.8662254235004075E-2</v>
      </c>
      <c r="H233" s="301">
        <v>2.944070220795105E-5</v>
      </c>
      <c r="I233" s="302">
        <v>3.0771878040702626E-5</v>
      </c>
      <c r="J233" s="303">
        <v>9</v>
      </c>
      <c r="K233" s="304">
        <f t="shared" ref="K233:P233" si="190">SUM(D233:D253)+$J233*D253</f>
        <v>7.5283187115702394E-2</v>
      </c>
      <c r="L233" s="304">
        <f t="shared" si="190"/>
        <v>0.58753258246988826</v>
      </c>
      <c r="M233" s="304">
        <f t="shared" si="190"/>
        <v>0.55028732143201253</v>
      </c>
      <c r="N233" s="304">
        <f t="shared" si="190"/>
        <v>0.54887591726210561</v>
      </c>
      <c r="O233" s="304">
        <f t="shared" si="190"/>
        <v>5.4204523752486014E-4</v>
      </c>
      <c r="P233" s="251">
        <f t="shared" si="190"/>
        <v>5.6655410762780438E-4</v>
      </c>
    </row>
    <row r="234" spans="1:16" x14ac:dyDescent="0.3">
      <c r="A234" s="247" t="s">
        <v>89</v>
      </c>
      <c r="B234" s="248">
        <v>2031</v>
      </c>
      <c r="C234" s="248" t="s">
        <v>378</v>
      </c>
      <c r="D234" s="300">
        <v>4.7662482453170538E-3</v>
      </c>
      <c r="E234" s="300">
        <v>2.6891864254918296E-2</v>
      </c>
      <c r="F234" s="300">
        <v>1.8681311672306574E-2</v>
      </c>
      <c r="G234" s="300">
        <v>1.8607388962521437E-2</v>
      </c>
      <c r="H234" s="301">
        <v>2.7759633691690348E-5</v>
      </c>
      <c r="I234" s="302">
        <v>2.9014803853503466E-5</v>
      </c>
      <c r="J234" s="303">
        <v>10</v>
      </c>
      <c r="K234" s="304">
        <f t="shared" ref="K234:P234" si="191">SUM(D234:D253)+$J234*D253</f>
        <v>7.1874434411428406E-2</v>
      </c>
      <c r="L234" s="304">
        <f t="shared" si="191"/>
        <v>0.57632531018174482</v>
      </c>
      <c r="M234" s="304">
        <f t="shared" si="191"/>
        <v>0.54978162641317319</v>
      </c>
      <c r="N234" s="304">
        <f t="shared" si="191"/>
        <v>0.54841039859868557</v>
      </c>
      <c r="O234" s="304">
        <f t="shared" si="191"/>
        <v>5.2792873760817527E-4</v>
      </c>
      <c r="P234" s="251">
        <f t="shared" si="191"/>
        <v>5.5179932460002173E-4</v>
      </c>
    </row>
    <row r="235" spans="1:16" x14ac:dyDescent="0.3">
      <c r="A235" s="247" t="s">
        <v>89</v>
      </c>
      <c r="B235" s="248">
        <v>2032</v>
      </c>
      <c r="C235" s="248" t="s">
        <v>379</v>
      </c>
      <c r="D235" s="300">
        <v>4.3431165920924187E-3</v>
      </c>
      <c r="E235" s="300">
        <v>2.5291760754734525E-2</v>
      </c>
      <c r="F235" s="300">
        <v>1.8625225395864094E-2</v>
      </c>
      <c r="G235" s="300">
        <v>1.8555736936488099E-2</v>
      </c>
      <c r="H235" s="301">
        <v>2.5632638227581442E-5</v>
      </c>
      <c r="I235" s="302">
        <v>2.6791628489320935E-5</v>
      </c>
      <c r="J235" s="303">
        <v>11</v>
      </c>
      <c r="K235" s="304">
        <f t="shared" ref="K235:P235" si="192">SUM(D235:D253)+$J235*D253</f>
        <v>6.8954323190068056E-2</v>
      </c>
      <c r="L235" s="304">
        <f t="shared" si="192"/>
        <v>0.56704748693720219</v>
      </c>
      <c r="M235" s="304">
        <f t="shared" si="192"/>
        <v>0.54933553103257426</v>
      </c>
      <c r="N235" s="304">
        <f t="shared" si="192"/>
        <v>0.54799974520774808</v>
      </c>
      <c r="O235" s="304">
        <f t="shared" si="192"/>
        <v>5.1549330620775111E-4</v>
      </c>
      <c r="P235" s="251">
        <f t="shared" si="192"/>
        <v>5.3880161575943822E-4</v>
      </c>
    </row>
    <row r="236" spans="1:16" x14ac:dyDescent="0.3">
      <c r="A236" s="247" t="s">
        <v>89</v>
      </c>
      <c r="B236" s="248">
        <v>2033</v>
      </c>
      <c r="C236" s="248" t="s">
        <v>380</v>
      </c>
      <c r="D236" s="300">
        <v>3.974858309635107E-3</v>
      </c>
      <c r="E236" s="300">
        <v>2.3966703763861605E-2</v>
      </c>
      <c r="F236" s="300">
        <v>1.8573485986279101E-2</v>
      </c>
      <c r="G236" s="300">
        <v>1.8508098637055624E-2</v>
      </c>
      <c r="H236" s="301">
        <v>2.3958488400074029E-5</v>
      </c>
      <c r="I236" s="302">
        <v>2.504178266567421E-5</v>
      </c>
      <c r="J236" s="303">
        <v>12</v>
      </c>
      <c r="K236" s="304">
        <f t="shared" ref="K236:P236" si="193">SUM(D236:D253)+$J236*D253</f>
        <v>6.6457343621932355E-2</v>
      </c>
      <c r="L236" s="304">
        <f t="shared" si="193"/>
        <v>0.55936976719284348</v>
      </c>
      <c r="M236" s="304">
        <f t="shared" si="193"/>
        <v>0.54894552192841795</v>
      </c>
      <c r="N236" s="304">
        <f t="shared" si="193"/>
        <v>0.54764074384284411</v>
      </c>
      <c r="O236" s="304">
        <f t="shared" si="193"/>
        <v>5.0518487027143575E-4</v>
      </c>
      <c r="P236" s="251">
        <f t="shared" si="193"/>
        <v>5.2802708228303719E-4</v>
      </c>
    </row>
    <row r="237" spans="1:16" x14ac:dyDescent="0.3">
      <c r="A237" s="247" t="s">
        <v>89</v>
      </c>
      <c r="B237" s="248">
        <v>2034</v>
      </c>
      <c r="C237" s="248" t="s">
        <v>381</v>
      </c>
      <c r="D237" s="300">
        <v>3.6486450550207096E-3</v>
      </c>
      <c r="E237" s="300">
        <v>2.284705088533948E-2</v>
      </c>
      <c r="F237" s="300">
        <v>1.8526028800664226E-2</v>
      </c>
      <c r="G237" s="300">
        <v>1.8464413887261711E-2</v>
      </c>
      <c r="H237" s="301">
        <v>2.2674088178089603E-5</v>
      </c>
      <c r="I237" s="302">
        <v>2.3699311481753603E-5</v>
      </c>
      <c r="J237" s="303">
        <v>13</v>
      </c>
      <c r="K237" s="304">
        <f t="shared" ref="K237:P237" si="194">SUM(D237:D253)+$J237*D253</f>
        <v>6.4328622336253957E-2</v>
      </c>
      <c r="L237" s="304">
        <f t="shared" si="194"/>
        <v>0.55301710443935748</v>
      </c>
      <c r="M237" s="304">
        <f t="shared" si="194"/>
        <v>0.54860725223384654</v>
      </c>
      <c r="N237" s="304">
        <f t="shared" si="194"/>
        <v>0.54732938077737248</v>
      </c>
      <c r="O237" s="304">
        <f t="shared" si="194"/>
        <v>4.9655058416262789E-4</v>
      </c>
      <c r="P237" s="251">
        <f t="shared" si="194"/>
        <v>5.1900239463028295E-4</v>
      </c>
    </row>
    <row r="238" spans="1:16" x14ac:dyDescent="0.3">
      <c r="A238" s="247" t="s">
        <v>89</v>
      </c>
      <c r="B238" s="248">
        <v>2035</v>
      </c>
      <c r="C238" s="248" t="s">
        <v>382</v>
      </c>
      <c r="D238" s="300">
        <v>3.3611711467867113E-3</v>
      </c>
      <c r="E238" s="300">
        <v>2.1922456045024265E-2</v>
      </c>
      <c r="F238" s="300">
        <v>1.8482327684613227E-2</v>
      </c>
      <c r="G238" s="300">
        <v>1.8424182114143622E-2</v>
      </c>
      <c r="H238" s="301">
        <v>2.1377614332936707E-5</v>
      </c>
      <c r="I238" s="302">
        <v>2.2344221543763215E-5</v>
      </c>
      <c r="J238" s="303">
        <v>14</v>
      </c>
      <c r="K238" s="304">
        <f t="shared" ref="K238:P238" si="195">SUM(D238:D253)+$J238*D253</f>
        <v>6.2526114305189964E-2</v>
      </c>
      <c r="L238" s="304">
        <f t="shared" si="195"/>
        <v>0.5477840945643937</v>
      </c>
      <c r="M238" s="304">
        <f t="shared" si="195"/>
        <v>0.54831643972488986</v>
      </c>
      <c r="N238" s="304">
        <f t="shared" si="195"/>
        <v>0.54706170246169472</v>
      </c>
      <c r="O238" s="304">
        <f t="shared" si="195"/>
        <v>4.8920069827580444E-4</v>
      </c>
      <c r="P238" s="251">
        <f t="shared" si="195"/>
        <v>5.1132017816144936E-4</v>
      </c>
    </row>
    <row r="239" spans="1:16" x14ac:dyDescent="0.3">
      <c r="A239" s="247" t="s">
        <v>89</v>
      </c>
      <c r="B239" s="248">
        <v>2036</v>
      </c>
      <c r="C239" s="248" t="s">
        <v>383</v>
      </c>
      <c r="D239" s="300">
        <v>3.1125948209666235E-3</v>
      </c>
      <c r="E239" s="300">
        <v>2.1155948695561026E-2</v>
      </c>
      <c r="F239" s="300">
        <v>1.8444148076854659E-2</v>
      </c>
      <c r="G239" s="300">
        <v>1.8389036738135633E-2</v>
      </c>
      <c r="H239" s="301">
        <v>2.0346067811297638E-5</v>
      </c>
      <c r="I239" s="302">
        <v>2.1266024201240207E-5</v>
      </c>
      <c r="J239" s="303">
        <v>15</v>
      </c>
      <c r="K239" s="304">
        <f t="shared" ref="K239:P239" si="196">SUM(D239:D253)+$J239*D253</f>
        <v>6.1011080182359963E-2</v>
      </c>
      <c r="L239" s="304">
        <f t="shared" si="196"/>
        <v>0.54347567952974507</v>
      </c>
      <c r="M239" s="304">
        <f t="shared" si="196"/>
        <v>0.54806932833198441</v>
      </c>
      <c r="N239" s="304">
        <f t="shared" si="196"/>
        <v>0.54683425591913504</v>
      </c>
      <c r="O239" s="304">
        <f t="shared" si="196"/>
        <v>4.8314728623413396E-4</v>
      </c>
      <c r="P239" s="251">
        <f t="shared" si="196"/>
        <v>5.0499305163060606E-4</v>
      </c>
    </row>
    <row r="240" spans="1:16" x14ac:dyDescent="0.3">
      <c r="A240" s="247" t="s">
        <v>89</v>
      </c>
      <c r="B240" s="248">
        <v>2037</v>
      </c>
      <c r="C240" s="248" t="s">
        <v>384</v>
      </c>
      <c r="D240" s="300">
        <v>2.8958469041529661E-3</v>
      </c>
      <c r="E240" s="300">
        <v>2.0518523831519832E-2</v>
      </c>
      <c r="F240" s="300">
        <v>1.8409803266891921E-2</v>
      </c>
      <c r="G240" s="300">
        <v>1.8357422789873425E-2</v>
      </c>
      <c r="H240" s="301">
        <v>1.9439443327446779E-5</v>
      </c>
      <c r="I240" s="302">
        <v>2.0318418630025228E-5</v>
      </c>
      <c r="J240" s="303">
        <v>16</v>
      </c>
      <c r="K240" s="304">
        <f t="shared" ref="K240:P240" si="197">SUM(D240:D253)+$J240*D253</f>
        <v>5.9744622385350041E-2</v>
      </c>
      <c r="L240" s="304">
        <f t="shared" si="197"/>
        <v>0.53993377184455982</v>
      </c>
      <c r="M240" s="304">
        <f t="shared" si="197"/>
        <v>0.54786039654683738</v>
      </c>
      <c r="N240" s="304">
        <f t="shared" si="197"/>
        <v>0.54664195475258348</v>
      </c>
      <c r="O240" s="304">
        <f t="shared" si="197"/>
        <v>4.7812542071410242E-4</v>
      </c>
      <c r="P240" s="251">
        <f t="shared" si="197"/>
        <v>4.9974412244228579E-4</v>
      </c>
    </row>
    <row r="241" spans="1:16" x14ac:dyDescent="0.3">
      <c r="A241" s="247" t="s">
        <v>89</v>
      </c>
      <c r="B241" s="248">
        <v>2038</v>
      </c>
      <c r="C241" s="248" t="s">
        <v>385</v>
      </c>
      <c r="D241" s="300">
        <v>2.7005339958628299E-3</v>
      </c>
      <c r="E241" s="300">
        <v>1.9950317771388632E-2</v>
      </c>
      <c r="F241" s="300">
        <v>1.8379172687750224E-2</v>
      </c>
      <c r="G241" s="300">
        <v>1.8329228472398311E-2</v>
      </c>
      <c r="H241" s="301">
        <v>1.8658451672127058E-5</v>
      </c>
      <c r="I241" s="302">
        <v>1.9502103254352047E-5</v>
      </c>
      <c r="J241" s="303">
        <v>17</v>
      </c>
      <c r="K241" s="304">
        <f t="shared" ref="K241:P241" si="198">SUM(D241:D253)+$J241*D253</f>
        <v>5.8694912505153782E-2</v>
      </c>
      <c r="L241" s="304">
        <f t="shared" si="198"/>
        <v>0.53702928902341573</v>
      </c>
      <c r="M241" s="304">
        <f t="shared" si="198"/>
        <v>0.54768580957165325</v>
      </c>
      <c r="N241" s="304">
        <f t="shared" si="198"/>
        <v>0.54648126753429405</v>
      </c>
      <c r="O241" s="304">
        <f t="shared" si="198"/>
        <v>4.7401017967792182E-4</v>
      </c>
      <c r="P241" s="251">
        <f t="shared" si="198"/>
        <v>4.954427988251805E-4</v>
      </c>
    </row>
    <row r="242" spans="1:16" x14ac:dyDescent="0.3">
      <c r="A242" s="247" t="s">
        <v>89</v>
      </c>
      <c r="B242" s="248">
        <v>2039</v>
      </c>
      <c r="C242" s="248" t="s">
        <v>386</v>
      </c>
      <c r="D242" s="300">
        <v>2.5201158388736219E-3</v>
      </c>
      <c r="E242" s="300">
        <v>1.9429399531155019E-2</v>
      </c>
      <c r="F242" s="300">
        <v>1.8352101399686609E-2</v>
      </c>
      <c r="G242" s="300">
        <v>1.830431193372118E-2</v>
      </c>
      <c r="H242" s="301">
        <v>1.7998302690034851E-5</v>
      </c>
      <c r="I242" s="302">
        <v>1.8812098571084196E-5</v>
      </c>
      <c r="J242" s="303">
        <v>18</v>
      </c>
      <c r="K242" s="304">
        <f t="shared" ref="K242:P242" si="199">SUM(D242:D253)+$J242*D253</f>
        <v>5.7840515533247663E-2</v>
      </c>
      <c r="L242" s="304">
        <f t="shared" si="199"/>
        <v>0.53469301226240273</v>
      </c>
      <c r="M242" s="304">
        <f t="shared" si="199"/>
        <v>0.54754185317561066</v>
      </c>
      <c r="N242" s="304">
        <f t="shared" si="199"/>
        <v>0.54634877463347975</v>
      </c>
      <c r="O242" s="304">
        <f t="shared" si="199"/>
        <v>4.7067593029706089E-4</v>
      </c>
      <c r="P242" s="251">
        <f t="shared" si="199"/>
        <v>4.9195779058374843E-4</v>
      </c>
    </row>
    <row r="243" spans="1:16" x14ac:dyDescent="0.3">
      <c r="A243" s="247" t="s">
        <v>89</v>
      </c>
      <c r="B243" s="248">
        <v>2040</v>
      </c>
      <c r="C243" s="248" t="s">
        <v>387</v>
      </c>
      <c r="D243" s="300">
        <v>2.3595988118327248E-3</v>
      </c>
      <c r="E243" s="300">
        <v>1.8995558496170822E-2</v>
      </c>
      <c r="F243" s="300">
        <v>1.8328446138054056E-2</v>
      </c>
      <c r="G243" s="300">
        <v>1.8282540139978435E-2</v>
      </c>
      <c r="H243" s="301">
        <v>1.7439225246918963E-5</v>
      </c>
      <c r="I243" s="302">
        <v>1.8227751013349413E-5</v>
      </c>
      <c r="J243" s="303">
        <v>19</v>
      </c>
      <c r="K243" s="304">
        <f t="shared" ref="K243:P243" si="200">SUM(D243:D253)+$J243*D253</f>
        <v>5.716653671833076E-2</v>
      </c>
      <c r="L243" s="304">
        <f t="shared" si="200"/>
        <v>0.53287765374162344</v>
      </c>
      <c r="M243" s="304">
        <f t="shared" si="200"/>
        <v>0.54742496806763175</v>
      </c>
      <c r="N243" s="304">
        <f t="shared" si="200"/>
        <v>0.54624119827134254</v>
      </c>
      <c r="O243" s="304">
        <f t="shared" si="200"/>
        <v>4.6800182989829218E-4</v>
      </c>
      <c r="P243" s="251">
        <f t="shared" si="200"/>
        <v>4.8916278702558426E-4</v>
      </c>
    </row>
    <row r="244" spans="1:16" x14ac:dyDescent="0.3">
      <c r="A244" s="247" t="s">
        <v>89</v>
      </c>
      <c r="B244" s="248">
        <v>2041</v>
      </c>
      <c r="C244" s="248" t="s">
        <v>388</v>
      </c>
      <c r="D244" s="300">
        <v>2.2364645721438736E-3</v>
      </c>
      <c r="E244" s="300">
        <v>1.8664070914964737E-2</v>
      </c>
      <c r="F244" s="300">
        <v>1.8309736967750553E-2</v>
      </c>
      <c r="G244" s="300">
        <v>1.8265319624173448E-2</v>
      </c>
      <c r="H244" s="301">
        <v>1.6978077909245772E-5</v>
      </c>
      <c r="I244" s="302">
        <v>1.7745754501647036E-5</v>
      </c>
      <c r="J244" s="303">
        <v>20</v>
      </c>
      <c r="K244" s="304">
        <f t="shared" ref="K244:P244" si="201">SUM(D244:D253)+$J244*D253</f>
        <v>5.6653074930454746E-2</v>
      </c>
      <c r="L244" s="304">
        <f t="shared" si="201"/>
        <v>0.53149613625582837</v>
      </c>
      <c r="M244" s="304">
        <f t="shared" si="201"/>
        <v>0.54733173822128545</v>
      </c>
      <c r="N244" s="304">
        <f t="shared" si="201"/>
        <v>0.54615539370294808</v>
      </c>
      <c r="O244" s="304">
        <f t="shared" si="201"/>
        <v>4.6588680694263933E-4</v>
      </c>
      <c r="P244" s="251">
        <f t="shared" si="201"/>
        <v>4.8695213102515472E-4</v>
      </c>
    </row>
    <row r="245" spans="1:16" x14ac:dyDescent="0.3">
      <c r="A245" s="247" t="s">
        <v>89</v>
      </c>
      <c r="B245" s="248">
        <v>2042</v>
      </c>
      <c r="C245" s="248" t="s">
        <v>389</v>
      </c>
      <c r="D245" s="300">
        <v>2.1311407075549817E-3</v>
      </c>
      <c r="E245" s="300">
        <v>1.8362673851408353E-2</v>
      </c>
      <c r="F245" s="300">
        <v>1.829387900696125E-2</v>
      </c>
      <c r="G245" s="300">
        <v>1.8250723943986469E-2</v>
      </c>
      <c r="H245" s="301">
        <v>1.6604419697259259E-5</v>
      </c>
      <c r="I245" s="302">
        <v>1.735519917594094E-5</v>
      </c>
      <c r="J245" s="303">
        <v>21</v>
      </c>
      <c r="K245" s="304">
        <f t="shared" ref="K245:P245" si="202">SUM(D245:D253)+$J245*D253</f>
        <v>5.6262747382267581E-2</v>
      </c>
      <c r="L245" s="304">
        <f t="shared" si="202"/>
        <v>0.53044610635123934</v>
      </c>
      <c r="M245" s="304">
        <f t="shared" si="202"/>
        <v>0.54725721754524259</v>
      </c>
      <c r="N245" s="304">
        <f t="shared" si="202"/>
        <v>0.54608680965035861</v>
      </c>
      <c r="O245" s="304">
        <f t="shared" si="202"/>
        <v>4.6423293132465972E-4</v>
      </c>
      <c r="P245" s="251">
        <f t="shared" si="202"/>
        <v>4.8522347153642776E-4</v>
      </c>
    </row>
    <row r="246" spans="1:16" x14ac:dyDescent="0.3">
      <c r="A246" s="247" t="s">
        <v>89</v>
      </c>
      <c r="B246" s="248">
        <v>2043</v>
      </c>
      <c r="C246" s="248" t="s">
        <v>390</v>
      </c>
      <c r="D246" s="300">
        <v>2.0522256528230217E-3</v>
      </c>
      <c r="E246" s="300">
        <v>1.8143727194859342E-2</v>
      </c>
      <c r="F246" s="300">
        <v>1.8280651156427203E-2</v>
      </c>
      <c r="G246" s="300">
        <v>1.8238550311266848E-2</v>
      </c>
      <c r="H246" s="301">
        <v>1.6312709988891123E-5</v>
      </c>
      <c r="I246" s="302">
        <v>1.7050291635956359E-5</v>
      </c>
      <c r="J246" s="303">
        <v>22</v>
      </c>
      <c r="K246" s="304">
        <f t="shared" ref="K246:P246" si="203">SUM(D246:D253)+$J246*D253</f>
        <v>5.5977743698669313E-2</v>
      </c>
      <c r="L246" s="304">
        <f t="shared" si="203"/>
        <v>0.52969747351020668</v>
      </c>
      <c r="M246" s="304">
        <f t="shared" si="203"/>
        <v>0.54719855482998891</v>
      </c>
      <c r="N246" s="304">
        <f t="shared" si="203"/>
        <v>0.54603282127795616</v>
      </c>
      <c r="O246" s="304">
        <f t="shared" si="203"/>
        <v>4.6295271391866662E-4</v>
      </c>
      <c r="P246" s="251">
        <f t="shared" si="203"/>
        <v>4.8388536737340674E-4</v>
      </c>
    </row>
    <row r="247" spans="1:16" x14ac:dyDescent="0.3">
      <c r="A247" s="247" t="s">
        <v>89</v>
      </c>
      <c r="B247" s="248">
        <v>2044</v>
      </c>
      <c r="C247" s="248" t="s">
        <v>391</v>
      </c>
      <c r="D247" s="300">
        <v>1.9922615721904972E-3</v>
      </c>
      <c r="E247" s="300">
        <v>1.7965278388765341E-2</v>
      </c>
      <c r="F247" s="300">
        <v>1.8269562261348862E-2</v>
      </c>
      <c r="G247" s="300">
        <v>1.8228345032320622E-2</v>
      </c>
      <c r="H247" s="301">
        <v>1.6068987018475384E-5</v>
      </c>
      <c r="I247" s="302">
        <v>1.6795554412065343E-5</v>
      </c>
      <c r="J247" s="303">
        <v>23</v>
      </c>
      <c r="K247" s="304">
        <f t="shared" ref="K247:P247" si="204">SUM(D247:D253)+$J247*D253</f>
        <v>5.5771655069803E-2</v>
      </c>
      <c r="L247" s="304">
        <f t="shared" si="204"/>
        <v>0.52916778732572312</v>
      </c>
      <c r="M247" s="304">
        <f t="shared" si="204"/>
        <v>0.5471531199652695</v>
      </c>
      <c r="N247" s="304">
        <f t="shared" si="204"/>
        <v>0.54599100653827337</v>
      </c>
      <c r="O247" s="304">
        <f t="shared" si="204"/>
        <v>4.6196420622104164E-4</v>
      </c>
      <c r="P247" s="251">
        <f t="shared" si="204"/>
        <v>4.8285217075037031E-4</v>
      </c>
    </row>
    <row r="248" spans="1:16" x14ac:dyDescent="0.3">
      <c r="A248" s="247" t="s">
        <v>89</v>
      </c>
      <c r="B248" s="248">
        <v>2045</v>
      </c>
      <c r="C248" s="248" t="s">
        <v>392</v>
      </c>
      <c r="D248" s="300">
        <v>1.9515332295704827E-3</v>
      </c>
      <c r="E248" s="300">
        <v>1.7846984335635585E-2</v>
      </c>
      <c r="F248" s="300">
        <v>1.826029778041733E-2</v>
      </c>
      <c r="G248" s="300">
        <v>1.8219819844462939E-2</v>
      </c>
      <c r="H248" s="301">
        <v>1.5893254086430574E-5</v>
      </c>
      <c r="I248" s="302">
        <v>1.6611876344780489E-5</v>
      </c>
      <c r="J248" s="303">
        <v>24</v>
      </c>
      <c r="K248" s="304">
        <f t="shared" ref="K248:P248" si="205">SUM(D248:D253)+$J248*D253</f>
        <v>5.5625530521569211E-2</v>
      </c>
      <c r="L248" s="304">
        <f t="shared" si="205"/>
        <v>0.5288165499473334</v>
      </c>
      <c r="M248" s="304">
        <f t="shared" si="205"/>
        <v>0.54711877399562836</v>
      </c>
      <c r="N248" s="304">
        <f t="shared" si="205"/>
        <v>0.54595939707753671</v>
      </c>
      <c r="O248" s="304">
        <f t="shared" si="205"/>
        <v>4.6121942149383242E-4</v>
      </c>
      <c r="P248" s="251">
        <f t="shared" si="205"/>
        <v>4.8207371135122496E-4</v>
      </c>
    </row>
    <row r="249" spans="1:16" x14ac:dyDescent="0.3">
      <c r="A249" s="247" t="s">
        <v>89</v>
      </c>
      <c r="B249" s="248">
        <v>2046</v>
      </c>
      <c r="C249" s="248" t="s">
        <v>393</v>
      </c>
      <c r="D249" s="300">
        <v>1.9169659997652323E-3</v>
      </c>
      <c r="E249" s="300">
        <v>1.7752604310630606E-2</v>
      </c>
      <c r="F249" s="300">
        <v>1.8252634722920311E-2</v>
      </c>
      <c r="G249" s="300">
        <v>1.8212768201594634E-2</v>
      </c>
      <c r="H249" s="301">
        <v>1.5735318134101769E-5</v>
      </c>
      <c r="I249" s="302">
        <v>1.6446797570531796E-5</v>
      </c>
      <c r="J249" s="303">
        <v>25</v>
      </c>
      <c r="K249" s="304">
        <f t="shared" ref="K249:P249" si="206">SUM(D249:D253)+$J249*D253</f>
        <v>5.5520134315955441E-2</v>
      </c>
      <c r="L249" s="304">
        <f t="shared" si="206"/>
        <v>0.5285836066220736</v>
      </c>
      <c r="M249" s="304">
        <f t="shared" si="206"/>
        <v>0.54709369250691875</v>
      </c>
      <c r="N249" s="304">
        <f t="shared" si="206"/>
        <v>0.54593631280465771</v>
      </c>
      <c r="O249" s="304">
        <f t="shared" si="206"/>
        <v>4.60650369698668E-4</v>
      </c>
      <c r="P249" s="251">
        <f t="shared" si="206"/>
        <v>4.8147893001936444E-4</v>
      </c>
    </row>
    <row r="250" spans="1:16" x14ac:dyDescent="0.3">
      <c r="A250" s="247" t="s">
        <v>89</v>
      </c>
      <c r="B250" s="248">
        <v>2047</v>
      </c>
      <c r="C250" s="248" t="s">
        <v>394</v>
      </c>
      <c r="D250" s="300">
        <v>1.8869256106649774E-3</v>
      </c>
      <c r="E250" s="300">
        <v>1.7666117117801305E-2</v>
      </c>
      <c r="F250" s="300">
        <v>1.8246356932076244E-2</v>
      </c>
      <c r="G250" s="300">
        <v>1.8206990812987395E-2</v>
      </c>
      <c r="H250" s="301">
        <v>1.5613351317501628E-5</v>
      </c>
      <c r="I250" s="302">
        <v>1.6319318598751491E-5</v>
      </c>
      <c r="J250" s="303">
        <v>26</v>
      </c>
      <c r="K250" s="304">
        <f t="shared" ref="K250:P250" si="207">SUM(D250:D253)+$J250*D253</f>
        <v>5.5449305340146922E-2</v>
      </c>
      <c r="L250" s="304">
        <f t="shared" si="207"/>
        <v>0.52844504332181863</v>
      </c>
      <c r="M250" s="304">
        <f t="shared" si="207"/>
        <v>0.54707627407570614</v>
      </c>
      <c r="N250" s="304">
        <f t="shared" si="207"/>
        <v>0.54592028017464711</v>
      </c>
      <c r="O250" s="304">
        <f t="shared" si="207"/>
        <v>4.6023925385583239E-4</v>
      </c>
      <c r="P250" s="251">
        <f t="shared" si="207"/>
        <v>4.8104922746175261E-4</v>
      </c>
    </row>
    <row r="251" spans="1:16" x14ac:dyDescent="0.3">
      <c r="A251" s="247" t="s">
        <v>89</v>
      </c>
      <c r="B251" s="248">
        <v>2048</v>
      </c>
      <c r="C251" s="248" t="s">
        <v>395</v>
      </c>
      <c r="D251" s="300">
        <v>1.8630537365358711E-3</v>
      </c>
      <c r="E251" s="300">
        <v>1.7595281413618186E-2</v>
      </c>
      <c r="F251" s="300">
        <v>1.8241212484149213E-2</v>
      </c>
      <c r="G251" s="300">
        <v>1.8202254719386524E-2</v>
      </c>
      <c r="H251" s="301">
        <v>1.5470402860802663E-5</v>
      </c>
      <c r="I251" s="302">
        <v>1.6169900810043329E-5</v>
      </c>
      <c r="J251" s="303">
        <v>27</v>
      </c>
      <c r="K251" s="304">
        <f t="shared" ref="K251:P251" si="208">SUM(D251:D253)+$J251*D253</f>
        <v>5.540851675343865E-2</v>
      </c>
      <c r="L251" s="304">
        <f t="shared" si="208"/>
        <v>0.52839296721439311</v>
      </c>
      <c r="M251" s="304">
        <f t="shared" si="208"/>
        <v>0.54706513343533758</v>
      </c>
      <c r="N251" s="304">
        <f t="shared" si="208"/>
        <v>0.5459100249332437</v>
      </c>
      <c r="O251" s="304">
        <f t="shared" si="208"/>
        <v>4.5995010482959692E-4</v>
      </c>
      <c r="P251" s="251">
        <f t="shared" si="208"/>
        <v>4.8074700387592108E-4</v>
      </c>
    </row>
    <row r="252" spans="1:16" x14ac:dyDescent="0.3">
      <c r="A252" s="247" t="s">
        <v>89</v>
      </c>
      <c r="B252" s="248">
        <v>2049</v>
      </c>
      <c r="C252" s="248" t="s">
        <v>396</v>
      </c>
      <c r="D252" s="300">
        <v>1.8536263461148854E-3</v>
      </c>
      <c r="E252" s="300">
        <v>1.760453751025506E-2</v>
      </c>
      <c r="F252" s="300">
        <v>1.8237864783372793E-2</v>
      </c>
      <c r="G252" s="300">
        <v>1.8199174209505266E-2</v>
      </c>
      <c r="H252" s="301">
        <v>1.5402037813342036E-5</v>
      </c>
      <c r="I252" s="302">
        <v>1.6098442704118814E-5</v>
      </c>
      <c r="J252" s="303">
        <v>28</v>
      </c>
      <c r="K252" s="304">
        <f t="shared" ref="K252:P252" si="209">SUM(D252:D253)+$J252*D253</f>
        <v>5.5391600040859489E-2</v>
      </c>
      <c r="L252" s="304">
        <f t="shared" si="209"/>
        <v>0.52841172681115056</v>
      </c>
      <c r="M252" s="304">
        <f t="shared" si="209"/>
        <v>0.54705913724289601</v>
      </c>
      <c r="N252" s="304">
        <f t="shared" si="209"/>
        <v>0.54590450578544125</v>
      </c>
      <c r="O252" s="304">
        <f t="shared" si="209"/>
        <v>4.5980390426006039E-4</v>
      </c>
      <c r="P252" s="251">
        <f t="shared" si="209"/>
        <v>4.8059419807879776E-4</v>
      </c>
    </row>
    <row r="253" spans="1:16" x14ac:dyDescent="0.3">
      <c r="A253" s="247" t="s">
        <v>89</v>
      </c>
      <c r="B253" s="248">
        <v>2050</v>
      </c>
      <c r="C253" s="248" t="s">
        <v>397</v>
      </c>
      <c r="D253" s="300">
        <v>1.8461370239567106E-3</v>
      </c>
      <c r="E253" s="300">
        <v>1.7614041010375708E-2</v>
      </c>
      <c r="F253" s="300">
        <v>1.8235216291707698E-2</v>
      </c>
      <c r="G253" s="300">
        <v>1.8196735571583997E-2</v>
      </c>
      <c r="H253" s="301">
        <v>1.532420229126615E-5</v>
      </c>
      <c r="I253" s="302">
        <v>1.6017095012919962E-5</v>
      </c>
      <c r="J253" s="303">
        <v>29</v>
      </c>
      <c r="K253" s="304">
        <f t="shared" ref="K253:P253" si="210">SUM(D253:D253)+$J253*D253</f>
        <v>5.5384110718701314E-2</v>
      </c>
      <c r="L253" s="304">
        <f t="shared" si="210"/>
        <v>0.5284212303112712</v>
      </c>
      <c r="M253" s="304">
        <f t="shared" si="210"/>
        <v>0.54705648875123092</v>
      </c>
      <c r="N253" s="304">
        <f t="shared" si="210"/>
        <v>0.54590206714751988</v>
      </c>
      <c r="O253" s="304">
        <f t="shared" si="210"/>
        <v>4.5972606873798447E-4</v>
      </c>
      <c r="P253" s="251">
        <f t="shared" si="210"/>
        <v>4.8051285038759888E-4</v>
      </c>
    </row>
    <row r="254" spans="1:16" x14ac:dyDescent="0.3">
      <c r="A254" s="247" t="s">
        <v>90</v>
      </c>
      <c r="B254" s="248">
        <v>2015</v>
      </c>
      <c r="C254" s="248" t="s">
        <v>2398</v>
      </c>
      <c r="D254" s="300">
        <v>4.3996151579743993E-2</v>
      </c>
      <c r="E254" s="300">
        <v>0.17808112307729196</v>
      </c>
      <c r="F254" s="300">
        <v>1.960385236918152E-2</v>
      </c>
      <c r="G254" s="300">
        <v>1.9462246887253287E-2</v>
      </c>
      <c r="H254" s="301">
        <v>1.3649001682218936E-4</v>
      </c>
      <c r="I254" s="302">
        <v>1.4266148986483585E-4</v>
      </c>
      <c r="J254" s="305">
        <v>0</v>
      </c>
      <c r="K254" s="304">
        <f>SUM(D254:D283)</f>
        <v>0.30112259684254516</v>
      </c>
      <c r="L254" s="304">
        <f t="shared" ref="L254:L260" si="211">SUM(E254:E283)</f>
        <v>1.4462330393883287</v>
      </c>
      <c r="M254" s="304">
        <f t="shared" ref="M254:M260" si="212">SUM(F254:F283)</f>
        <v>0.56566529540010069</v>
      </c>
      <c r="N254" s="304">
        <f t="shared" ref="N254:N260" si="213">SUM(G254:G283)</f>
        <v>0.56305667481378363</v>
      </c>
      <c r="O254" s="304">
        <f t="shared" ref="O254:O260" si="214">SUM(H254:H283)</f>
        <v>1.4336961654124248E-3</v>
      </c>
      <c r="P254" s="251">
        <f t="shared" ref="P254:P260" si="215">SUM(I254:I283)</f>
        <v>1.4985215506678942E-3</v>
      </c>
    </row>
    <row r="255" spans="1:16" x14ac:dyDescent="0.3">
      <c r="A255" s="247" t="s">
        <v>90</v>
      </c>
      <c r="B255" s="248">
        <v>2016</v>
      </c>
      <c r="C255" s="248" t="s">
        <v>2399</v>
      </c>
      <c r="D255" s="300">
        <v>3.6529454448866509E-2</v>
      </c>
      <c r="E255" s="300">
        <v>0.1510316894199954</v>
      </c>
      <c r="F255" s="300">
        <v>1.9509883819532836E-2</v>
      </c>
      <c r="G255" s="300">
        <v>1.9374411426180248E-2</v>
      </c>
      <c r="H255" s="301">
        <v>1.1828353594274654E-4</v>
      </c>
      <c r="I255" s="302">
        <v>1.2363179409289612E-4</v>
      </c>
      <c r="J255" s="303">
        <v>0</v>
      </c>
      <c r="K255" s="304">
        <f t="shared" ref="K255:K260" si="216">SUM(D255:D284)</f>
        <v>0.25908006085263557</v>
      </c>
      <c r="L255" s="304">
        <f t="shared" si="211"/>
        <v>1.2858773210352665</v>
      </c>
      <c r="M255" s="304">
        <f t="shared" si="212"/>
        <v>0.56433920154136563</v>
      </c>
      <c r="N255" s="304">
        <f t="shared" si="213"/>
        <v>0.56183033200401378</v>
      </c>
      <c r="O255" s="304">
        <f t="shared" si="214"/>
        <v>1.3138740251621302E-3</v>
      </c>
      <c r="P255" s="251">
        <f t="shared" si="215"/>
        <v>1.3732815801231991E-3</v>
      </c>
    </row>
    <row r="256" spans="1:16" x14ac:dyDescent="0.3">
      <c r="A256" s="247" t="s">
        <v>90</v>
      </c>
      <c r="B256" s="248">
        <v>2017</v>
      </c>
      <c r="C256" s="248" t="s">
        <v>398</v>
      </c>
      <c r="D256" s="300">
        <v>3.0370953589759539E-2</v>
      </c>
      <c r="E256" s="300">
        <v>0.12868136359302049</v>
      </c>
      <c r="F256" s="300">
        <v>1.9468097655454569E-2</v>
      </c>
      <c r="G256" s="300">
        <v>1.9334977877382781E-2</v>
      </c>
      <c r="H256" s="301">
        <v>1.0723859856977582E-4</v>
      </c>
      <c r="I256" s="302">
        <v>1.1208745313193722E-4</v>
      </c>
      <c r="J256" s="303">
        <v>0</v>
      </c>
      <c r="K256" s="304">
        <f t="shared" si="216"/>
        <v>0.22447196811397235</v>
      </c>
      <c r="L256" s="304">
        <f t="shared" si="211"/>
        <v>1.1524815756936579</v>
      </c>
      <c r="M256" s="304">
        <f t="shared" si="212"/>
        <v>0.56309993651934487</v>
      </c>
      <c r="N256" s="304">
        <f t="shared" si="213"/>
        <v>0.56068525519636503</v>
      </c>
      <c r="O256" s="304">
        <f t="shared" si="214"/>
        <v>1.2121207436633309E-3</v>
      </c>
      <c r="P256" s="251">
        <f t="shared" si="215"/>
        <v>1.2669274645101993E-3</v>
      </c>
    </row>
    <row r="257" spans="1:16" x14ac:dyDescent="0.3">
      <c r="A257" s="247" t="s">
        <v>90</v>
      </c>
      <c r="B257" s="248">
        <v>2018</v>
      </c>
      <c r="C257" s="248" t="s">
        <v>399</v>
      </c>
      <c r="D257" s="300">
        <v>2.5248039116561594E-2</v>
      </c>
      <c r="E257" s="300">
        <v>0.10956864814900077</v>
      </c>
      <c r="F257" s="300">
        <v>1.9459376852401896E-2</v>
      </c>
      <c r="G257" s="300">
        <v>1.9326188372381696E-2</v>
      </c>
      <c r="H257" s="301">
        <v>9.8218061788793673E-5</v>
      </c>
      <c r="I257" s="302">
        <v>1.0265904818035261E-4</v>
      </c>
      <c r="J257" s="303">
        <v>0</v>
      </c>
      <c r="K257" s="304">
        <f t="shared" si="216"/>
        <v>0.19599332793416435</v>
      </c>
      <c r="L257" s="304">
        <f t="shared" si="211"/>
        <v>1.041349241547874</v>
      </c>
      <c r="M257" s="304">
        <f t="shared" si="212"/>
        <v>0.56189663637564646</v>
      </c>
      <c r="N257" s="304">
        <f t="shared" si="213"/>
        <v>0.55957425492449187</v>
      </c>
      <c r="O257" s="304">
        <f t="shared" si="214"/>
        <v>1.1213052501615084E-3</v>
      </c>
      <c r="P257" s="251">
        <f t="shared" si="215"/>
        <v>1.1720057052251531E-3</v>
      </c>
    </row>
    <row r="258" spans="1:16" x14ac:dyDescent="0.3">
      <c r="A258" s="247" t="s">
        <v>90</v>
      </c>
      <c r="B258" s="248">
        <v>2019</v>
      </c>
      <c r="C258" s="248" t="s">
        <v>400</v>
      </c>
      <c r="D258" s="300">
        <v>2.0953819953779401E-2</v>
      </c>
      <c r="E258" s="300">
        <v>9.342488550737757E-2</v>
      </c>
      <c r="F258" s="300">
        <v>1.945865795557648E-2</v>
      </c>
      <c r="G258" s="300">
        <v>1.9324901657966857E-2</v>
      </c>
      <c r="H258" s="301">
        <v>9.0294598215471733E-5</v>
      </c>
      <c r="I258" s="302">
        <v>9.4377319221042809E-5</v>
      </c>
      <c r="J258" s="303">
        <v>0</v>
      </c>
      <c r="K258" s="304">
        <f t="shared" si="216"/>
        <v>0.1726148225569423</v>
      </c>
      <c r="L258" s="304">
        <f t="shared" si="211"/>
        <v>0.94926123404356599</v>
      </c>
      <c r="M258" s="304">
        <f t="shared" si="212"/>
        <v>0.56069733953500722</v>
      </c>
      <c r="N258" s="304">
        <f t="shared" si="213"/>
        <v>0.55846770343323682</v>
      </c>
      <c r="O258" s="304">
        <f t="shared" si="214"/>
        <v>1.0394197755242266E-3</v>
      </c>
      <c r="P258" s="251">
        <f t="shared" si="215"/>
        <v>1.0864177328207003E-3</v>
      </c>
    </row>
    <row r="259" spans="1:16" x14ac:dyDescent="0.3">
      <c r="A259" s="247" t="s">
        <v>90</v>
      </c>
      <c r="B259" s="248">
        <v>2020</v>
      </c>
      <c r="C259" s="248" t="s">
        <v>401</v>
      </c>
      <c r="D259" s="300">
        <v>1.7714054041828731E-2</v>
      </c>
      <c r="E259" s="300">
        <v>8.0116189346350897E-2</v>
      </c>
      <c r="F259" s="300">
        <v>1.9425713477300766E-2</v>
      </c>
      <c r="G259" s="300">
        <v>1.9294257658844328E-2</v>
      </c>
      <c r="H259" s="301">
        <v>8.4111768887142196E-5</v>
      </c>
      <c r="I259" s="302">
        <v>8.7914927172629497E-5</v>
      </c>
      <c r="J259" s="303">
        <v>0</v>
      </c>
      <c r="K259" s="304">
        <f t="shared" si="216"/>
        <v>0.15352178043269726</v>
      </c>
      <c r="L259" s="304">
        <f t="shared" si="211"/>
        <v>0.87332539364670092</v>
      </c>
      <c r="M259" s="304">
        <f t="shared" si="212"/>
        <v>0.55949567051826432</v>
      </c>
      <c r="N259" s="304">
        <f t="shared" si="213"/>
        <v>0.55735959359011078</v>
      </c>
      <c r="O259" s="304">
        <f t="shared" si="214"/>
        <v>9.653925940517605E-4</v>
      </c>
      <c r="P259" s="251">
        <f t="shared" si="215"/>
        <v>1.0090433780657005E-3</v>
      </c>
    </row>
    <row r="260" spans="1:16" x14ac:dyDescent="0.3">
      <c r="A260" s="247" t="s">
        <v>90</v>
      </c>
      <c r="B260" s="248">
        <v>2021</v>
      </c>
      <c r="C260" s="248" t="s">
        <v>402</v>
      </c>
      <c r="D260" s="300">
        <v>1.5127683596428187E-2</v>
      </c>
      <c r="E260" s="300">
        <v>6.9028269672849779E-2</v>
      </c>
      <c r="F260" s="300">
        <v>1.9351186278770069E-2</v>
      </c>
      <c r="G260" s="300">
        <v>1.9225388097878923E-2</v>
      </c>
      <c r="H260" s="301">
        <v>7.6867551623449983E-5</v>
      </c>
      <c r="I260" s="302">
        <v>8.034316761419062E-5</v>
      </c>
      <c r="J260" s="303">
        <v>0</v>
      </c>
      <c r="K260" s="304">
        <f t="shared" si="216"/>
        <v>0.13766169097746606</v>
      </c>
      <c r="L260" s="304">
        <f t="shared" si="211"/>
        <v>0.8107080351539151</v>
      </c>
      <c r="M260" s="304">
        <f t="shared" si="212"/>
        <v>0.55832447910040717</v>
      </c>
      <c r="N260" s="304">
        <f t="shared" si="213"/>
        <v>0.55627985708076322</v>
      </c>
      <c r="O260" s="304">
        <f t="shared" si="214"/>
        <v>8.9747976633811879E-4</v>
      </c>
      <c r="P260" s="251">
        <f t="shared" si="215"/>
        <v>9.3805983369694436E-4</v>
      </c>
    </row>
    <row r="261" spans="1:16" x14ac:dyDescent="0.3">
      <c r="A261" s="247" t="s">
        <v>90</v>
      </c>
      <c r="B261" s="248">
        <v>2022</v>
      </c>
      <c r="C261" s="248" t="s">
        <v>403</v>
      </c>
      <c r="D261" s="300">
        <v>1.2673389990337501E-2</v>
      </c>
      <c r="E261" s="300">
        <v>5.9465438120474647E-2</v>
      </c>
      <c r="F261" s="300">
        <v>1.9276878447092107E-2</v>
      </c>
      <c r="G261" s="300">
        <v>1.9156677702444058E-2</v>
      </c>
      <c r="H261" s="301">
        <v>7.0173305688000975E-5</v>
      </c>
      <c r="I261" s="302">
        <v>7.3346232686144873E-5</v>
      </c>
      <c r="J261" s="303">
        <v>1</v>
      </c>
      <c r="K261" s="304">
        <f t="shared" ref="K261:P261" si="217">SUM(D261:D289)+$J261*D289</f>
        <v>0.12438797196763542</v>
      </c>
      <c r="L261" s="304">
        <f t="shared" si="217"/>
        <v>0.75917859633463058</v>
      </c>
      <c r="M261" s="304">
        <f t="shared" si="217"/>
        <v>0.55722781488108075</v>
      </c>
      <c r="N261" s="304">
        <f t="shared" si="217"/>
        <v>0.55526899013238085</v>
      </c>
      <c r="O261" s="304">
        <f t="shared" si="217"/>
        <v>8.3681115588816915E-4</v>
      </c>
      <c r="P261" s="251">
        <f t="shared" si="217"/>
        <v>8.7464804888662707E-4</v>
      </c>
    </row>
    <row r="262" spans="1:16" x14ac:dyDescent="0.3">
      <c r="A262" s="247" t="s">
        <v>90</v>
      </c>
      <c r="B262" s="248">
        <v>2023</v>
      </c>
      <c r="C262" s="248" t="s">
        <v>404</v>
      </c>
      <c r="D262" s="300">
        <v>1.096358975646136E-2</v>
      </c>
      <c r="E262" s="300">
        <v>5.19267166109754E-2</v>
      </c>
      <c r="F262" s="300">
        <v>1.9210310649166475E-2</v>
      </c>
      <c r="G262" s="300">
        <v>1.9095208604479486E-2</v>
      </c>
      <c r="H262" s="301">
        <v>6.3803506725033338E-5</v>
      </c>
      <c r="I262" s="302">
        <v>6.6688416968256495E-5</v>
      </c>
      <c r="J262" s="303">
        <v>2</v>
      </c>
      <c r="K262" s="304">
        <f t="shared" ref="K262:P262" si="218">SUM(D262:D289)+$J262*D289</f>
        <v>0.11356854656389541</v>
      </c>
      <c r="L262" s="304">
        <f t="shared" si="218"/>
        <v>0.71721198906772099</v>
      </c>
      <c r="M262" s="304">
        <f t="shared" si="218"/>
        <v>0.55620545849343217</v>
      </c>
      <c r="N262" s="304">
        <f t="shared" si="218"/>
        <v>0.55432683357943346</v>
      </c>
      <c r="O262" s="304">
        <f t="shared" si="218"/>
        <v>7.8283679137366871E-4</v>
      </c>
      <c r="P262" s="251">
        <f t="shared" si="218"/>
        <v>8.1823319900435534E-4</v>
      </c>
    </row>
    <row r="263" spans="1:16" x14ac:dyDescent="0.3">
      <c r="A263" s="247" t="s">
        <v>90</v>
      </c>
      <c r="B263" s="248">
        <v>2024</v>
      </c>
      <c r="C263" s="248" t="s">
        <v>405</v>
      </c>
      <c r="D263" s="300">
        <v>9.5148132456049483E-3</v>
      </c>
      <c r="E263" s="300">
        <v>4.5666890576372549E-2</v>
      </c>
      <c r="F263" s="300">
        <v>1.9148896651712273E-2</v>
      </c>
      <c r="G263" s="300">
        <v>1.9038465818241191E-2</v>
      </c>
      <c r="H263" s="301">
        <v>5.714679876196711E-5</v>
      </c>
      <c r="I263" s="302">
        <v>5.9730726407217064E-5</v>
      </c>
      <c r="J263" s="303">
        <v>3</v>
      </c>
      <c r="K263" s="304">
        <f t="shared" ref="K263:P263" si="219">SUM(D263:D289)+$J263*D289</f>
        <v>0.10445892139403155</v>
      </c>
      <c r="L263" s="304">
        <f t="shared" si="219"/>
        <v>0.6827841033103107</v>
      </c>
      <c r="M263" s="304">
        <f t="shared" si="219"/>
        <v>0.55524966990370939</v>
      </c>
      <c r="N263" s="304">
        <f t="shared" si="219"/>
        <v>0.55344614612445053</v>
      </c>
      <c r="O263" s="304">
        <f t="shared" si="219"/>
        <v>7.35232225822136E-4</v>
      </c>
      <c r="P263" s="251">
        <f t="shared" si="219"/>
        <v>7.6847616483997211E-4</v>
      </c>
    </row>
    <row r="264" spans="1:16" x14ac:dyDescent="0.3">
      <c r="A264" s="247" t="s">
        <v>90</v>
      </c>
      <c r="B264" s="248">
        <v>2025</v>
      </c>
      <c r="C264" s="248" t="s">
        <v>406</v>
      </c>
      <c r="D264" s="300">
        <v>8.3369745282425283E-3</v>
      </c>
      <c r="E264" s="300">
        <v>4.0666491576122107E-2</v>
      </c>
      <c r="F264" s="300">
        <v>1.9096323120675534E-2</v>
      </c>
      <c r="G264" s="300">
        <v>1.8989923838358562E-2</v>
      </c>
      <c r="H264" s="301">
        <v>5.2059386953798306E-5</v>
      </c>
      <c r="I264" s="302">
        <v>5.4413285329106597E-5</v>
      </c>
      <c r="J264" s="303">
        <v>4</v>
      </c>
      <c r="K264" s="304">
        <f t="shared" ref="K264:P264" si="220">SUM(D264:D289)+$J264*D289</f>
        <v>9.6798072735024138E-2</v>
      </c>
      <c r="L264" s="304">
        <f t="shared" si="220"/>
        <v>0.65461604358750325</v>
      </c>
      <c r="M264" s="304">
        <f t="shared" si="220"/>
        <v>0.55435529531144079</v>
      </c>
      <c r="N264" s="304">
        <f t="shared" si="220"/>
        <v>0.55262220145570595</v>
      </c>
      <c r="O264" s="304">
        <f t="shared" si="220"/>
        <v>6.9428436823366923E-4</v>
      </c>
      <c r="P264" s="251">
        <f t="shared" si="220"/>
        <v>7.2567682123662837E-4</v>
      </c>
    </row>
    <row r="265" spans="1:16" x14ac:dyDescent="0.3">
      <c r="A265" s="247" t="s">
        <v>90</v>
      </c>
      <c r="B265" s="248">
        <v>2026</v>
      </c>
      <c r="C265" s="248" t="s">
        <v>407</v>
      </c>
      <c r="D265" s="300">
        <v>7.3690263648372454E-3</v>
      </c>
      <c r="E265" s="300">
        <v>3.6650433241285391E-2</v>
      </c>
      <c r="F265" s="300">
        <v>1.9039477687007061E-2</v>
      </c>
      <c r="G265" s="300">
        <v>1.8937460479644144E-2</v>
      </c>
      <c r="H265" s="301">
        <v>4.7038232067664868E-5</v>
      </c>
      <c r="I265" s="302">
        <v>4.9165094912023751E-5</v>
      </c>
      <c r="J265" s="303">
        <v>5</v>
      </c>
      <c r="K265" s="304">
        <f t="shared" ref="K265:P265" si="221">SUM(D265:D289)+$J265*D289</f>
        <v>9.0315062793379128E-2</v>
      </c>
      <c r="L265" s="304">
        <f t="shared" si="221"/>
        <v>0.63144838286494631</v>
      </c>
      <c r="M265" s="304">
        <f t="shared" si="221"/>
        <v>0.5535134942502089</v>
      </c>
      <c r="N265" s="304">
        <f t="shared" si="221"/>
        <v>0.55184679876684406</v>
      </c>
      <c r="O265" s="304">
        <f t="shared" si="221"/>
        <v>6.5842392245337128E-4</v>
      </c>
      <c r="P265" s="251">
        <f t="shared" si="221"/>
        <v>6.8819491871139509E-4</v>
      </c>
    </row>
    <row r="266" spans="1:16" x14ac:dyDescent="0.3">
      <c r="A266" s="247" t="s">
        <v>90</v>
      </c>
      <c r="B266" s="248">
        <v>2027</v>
      </c>
      <c r="C266" s="248" t="s">
        <v>408</v>
      </c>
      <c r="D266" s="300">
        <v>6.5516088070300656E-3</v>
      </c>
      <c r="E266" s="300">
        <v>3.3323037731814484E-2</v>
      </c>
      <c r="F266" s="300">
        <v>1.8973086054450417E-2</v>
      </c>
      <c r="G266" s="300">
        <v>1.8876197147060847E-2</v>
      </c>
      <c r="H266" s="301">
        <v>4.1441983637450156E-5</v>
      </c>
      <c r="I266" s="302">
        <v>4.331581220358612E-5</v>
      </c>
      <c r="J266" s="303">
        <v>6</v>
      </c>
      <c r="K266" s="304">
        <f t="shared" ref="K266:P266" si="222">SUM(D266:D289)+$J266*D289</f>
        <v>8.480000101513939E-2</v>
      </c>
      <c r="L266" s="304">
        <f t="shared" si="222"/>
        <v>0.61229678047722602</v>
      </c>
      <c r="M266" s="304">
        <f t="shared" si="222"/>
        <v>0.55272853862264548</v>
      </c>
      <c r="N266" s="304">
        <f t="shared" si="222"/>
        <v>0.55112385943669651</v>
      </c>
      <c r="O266" s="304">
        <f t="shared" si="222"/>
        <v>6.2758463155920688E-4</v>
      </c>
      <c r="P266" s="251">
        <f t="shared" si="222"/>
        <v>6.5596120660324454E-4</v>
      </c>
    </row>
    <row r="267" spans="1:16" x14ac:dyDescent="0.3">
      <c r="A267" s="247" t="s">
        <v>90</v>
      </c>
      <c r="B267" s="248">
        <v>2028</v>
      </c>
      <c r="C267" s="248" t="s">
        <v>409</v>
      </c>
      <c r="D267" s="300">
        <v>5.8690918550369335E-3</v>
      </c>
      <c r="E267" s="300">
        <v>3.0600455311487564E-2</v>
      </c>
      <c r="F267" s="300">
        <v>1.8899325655216414E-2</v>
      </c>
      <c r="G267" s="300">
        <v>1.8808194419226498E-2</v>
      </c>
      <c r="H267" s="301">
        <v>3.6751556397519923E-5</v>
      </c>
      <c r="I267" s="302">
        <v>3.8413302864486013E-5</v>
      </c>
      <c r="J267" s="303">
        <v>7</v>
      </c>
      <c r="K267" s="304">
        <f t="shared" ref="K267:P267" si="223">SUM(D267:D289)+$J267*D289</f>
        <v>8.0102356794706842E-2</v>
      </c>
      <c r="L267" s="304">
        <f t="shared" si="223"/>
        <v>0.59647257359897687</v>
      </c>
      <c r="M267" s="304">
        <f t="shared" si="223"/>
        <v>0.55200997462763868</v>
      </c>
      <c r="N267" s="304">
        <f t="shared" si="223"/>
        <v>0.55046218343913234</v>
      </c>
      <c r="O267" s="304">
        <f t="shared" si="223"/>
        <v>6.0234158909525711E-4</v>
      </c>
      <c r="P267" s="251">
        <f t="shared" si="223"/>
        <v>6.2957677720353175E-4</v>
      </c>
    </row>
    <row r="268" spans="1:16" x14ac:dyDescent="0.3">
      <c r="A268" s="247" t="s">
        <v>90</v>
      </c>
      <c r="B268" s="248">
        <v>2029</v>
      </c>
      <c r="C268" s="248" t="s">
        <v>410</v>
      </c>
      <c r="D268" s="300">
        <v>5.2803084461587081E-3</v>
      </c>
      <c r="E268" s="300">
        <v>2.8326648136638207E-2</v>
      </c>
      <c r="F268" s="300">
        <v>1.8828323419556488E-2</v>
      </c>
      <c r="G268" s="300">
        <v>1.8742769821177056E-2</v>
      </c>
      <c r="H268" s="301">
        <v>3.3129159102631617E-5</v>
      </c>
      <c r="I268" s="302">
        <v>3.4627117363495522E-5</v>
      </c>
      <c r="J268" s="303">
        <v>8</v>
      </c>
      <c r="K268" s="304">
        <f t="shared" ref="K268:P268" si="224">SUM(D268:D289)+$J268*D289</f>
        <v>7.6087229526267411E-2</v>
      </c>
      <c r="L268" s="304">
        <f t="shared" si="224"/>
        <v>0.58337094914105425</v>
      </c>
      <c r="M268" s="304">
        <f t="shared" si="224"/>
        <v>0.551365171031866</v>
      </c>
      <c r="N268" s="304">
        <f t="shared" si="224"/>
        <v>0.54986851016940252</v>
      </c>
      <c r="O268" s="304">
        <f t="shared" si="224"/>
        <v>5.8178897387123763E-4</v>
      </c>
      <c r="P268" s="251">
        <f t="shared" si="224"/>
        <v>6.0809485714291892E-4</v>
      </c>
    </row>
    <row r="269" spans="1:16" x14ac:dyDescent="0.3">
      <c r="A269" s="247" t="s">
        <v>90</v>
      </c>
      <c r="B269" s="248">
        <v>2030</v>
      </c>
      <c r="C269" s="248" t="s">
        <v>411</v>
      </c>
      <c r="D269" s="300">
        <v>4.78706938281307E-3</v>
      </c>
      <c r="E269" s="300">
        <v>2.6470751311902168E-2</v>
      </c>
      <c r="F269" s="300">
        <v>1.8761407229343004E-2</v>
      </c>
      <c r="G269" s="300">
        <v>1.8681127404167303E-2</v>
      </c>
      <c r="H269" s="301">
        <v>3.016905337469465E-5</v>
      </c>
      <c r="I269" s="302">
        <v>3.1533158886065198E-5</v>
      </c>
      <c r="J269" s="303">
        <v>9</v>
      </c>
      <c r="K269" s="304">
        <f t="shared" ref="K269:P269" si="225">SUM(D269:D289)+$J269*D289</f>
        <v>7.2660885666706213E-2</v>
      </c>
      <c r="L269" s="304">
        <f t="shared" si="225"/>
        <v>0.57254313185798122</v>
      </c>
      <c r="M269" s="304">
        <f t="shared" si="225"/>
        <v>0.55079136967175313</v>
      </c>
      <c r="N269" s="304">
        <f t="shared" si="225"/>
        <v>0.54934026149772208</v>
      </c>
      <c r="O269" s="304">
        <f t="shared" si="225"/>
        <v>5.6485875594210655E-4</v>
      </c>
      <c r="P269" s="251">
        <f t="shared" si="225"/>
        <v>5.9039912258329673E-4</v>
      </c>
    </row>
    <row r="270" spans="1:16" x14ac:dyDescent="0.3">
      <c r="A270" s="247" t="s">
        <v>90</v>
      </c>
      <c r="B270" s="248">
        <v>2031</v>
      </c>
      <c r="C270" s="248" t="s">
        <v>412</v>
      </c>
      <c r="D270" s="300">
        <v>4.3565602702937811E-3</v>
      </c>
      <c r="E270" s="300">
        <v>2.4894251286549259E-2</v>
      </c>
      <c r="F270" s="300">
        <v>1.8698814400512978E-2</v>
      </c>
      <c r="G270" s="300">
        <v>1.8623493816950155E-2</v>
      </c>
      <c r="H270" s="301">
        <v>2.8075736659912603E-5</v>
      </c>
      <c r="I270" s="302">
        <v>2.9345199187355257E-5</v>
      </c>
      <c r="J270" s="303">
        <v>10</v>
      </c>
      <c r="K270" s="304">
        <f t="shared" ref="K270:P270" si="226">SUM(D270:D289)+$J270*D289</f>
        <v>6.9727780870490669E-2</v>
      </c>
      <c r="L270" s="304">
        <f t="shared" si="226"/>
        <v>0.56357121139964417</v>
      </c>
      <c r="M270" s="304">
        <f t="shared" si="226"/>
        <v>0.55028448450185374</v>
      </c>
      <c r="N270" s="304">
        <f t="shared" si="226"/>
        <v>0.54887365524305132</v>
      </c>
      <c r="O270" s="304">
        <f t="shared" si="226"/>
        <v>5.5088864374091238E-4</v>
      </c>
      <c r="P270" s="251">
        <f t="shared" si="226"/>
        <v>5.7579734650110479E-4</v>
      </c>
    </row>
    <row r="271" spans="1:16" x14ac:dyDescent="0.3">
      <c r="A271" s="247" t="s">
        <v>90</v>
      </c>
      <c r="B271" s="248">
        <v>2032</v>
      </c>
      <c r="C271" s="248" t="s">
        <v>413</v>
      </c>
      <c r="D271" s="300">
        <v>3.9873559770117126E-3</v>
      </c>
      <c r="E271" s="300">
        <v>2.3610505706038593E-2</v>
      </c>
      <c r="F271" s="300">
        <v>1.8640814707522199E-2</v>
      </c>
      <c r="G271" s="300">
        <v>1.8570090624386224E-2</v>
      </c>
      <c r="H271" s="301">
        <v>2.6143178494110822E-5</v>
      </c>
      <c r="I271" s="302">
        <v>2.7325258008610811E-5</v>
      </c>
      <c r="J271" s="303">
        <v>11</v>
      </c>
      <c r="K271" s="304">
        <f t="shared" ref="K271:P271" si="227">SUM(D271:D289)+$J271*D289</f>
        <v>6.7225185186794392E-2</v>
      </c>
      <c r="L271" s="304">
        <f t="shared" si="227"/>
        <v>0.55617579096666003</v>
      </c>
      <c r="M271" s="304">
        <f t="shared" si="227"/>
        <v>0.54984019216078439</v>
      </c>
      <c r="N271" s="304">
        <f t="shared" si="227"/>
        <v>0.54846468257559777</v>
      </c>
      <c r="O271" s="304">
        <f t="shared" si="227"/>
        <v>5.3901184825450011E-4</v>
      </c>
      <c r="P271" s="251">
        <f t="shared" si="227"/>
        <v>5.6338353011762285E-4</v>
      </c>
    </row>
    <row r="272" spans="1:16" x14ac:dyDescent="0.3">
      <c r="A272" s="247" t="s">
        <v>90</v>
      </c>
      <c r="B272" s="248">
        <v>2033</v>
      </c>
      <c r="C272" s="248" t="s">
        <v>414</v>
      </c>
      <c r="D272" s="300">
        <v>3.6675462251971407E-3</v>
      </c>
      <c r="E272" s="300">
        <v>2.2549563098021926E-2</v>
      </c>
      <c r="F272" s="300">
        <v>1.8587725753899362E-2</v>
      </c>
      <c r="G272" s="300">
        <v>1.8521218731400026E-2</v>
      </c>
      <c r="H272" s="301">
        <v>2.4654191193378486E-5</v>
      </c>
      <c r="I272" s="302">
        <v>2.576894739747273E-5</v>
      </c>
      <c r="J272" s="303">
        <v>12</v>
      </c>
      <c r="K272" s="304">
        <f t="shared" ref="K272:P272" si="228">SUM(D272:D289)+$J272*D289</f>
        <v>6.5091793796380193E-2</v>
      </c>
      <c r="L272" s="304">
        <f t="shared" si="228"/>
        <v>0.5500641161141866</v>
      </c>
      <c r="M272" s="304">
        <f t="shared" si="228"/>
        <v>0.54945389951270585</v>
      </c>
      <c r="N272" s="304">
        <f t="shared" si="228"/>
        <v>0.5481091131007082</v>
      </c>
      <c r="O272" s="304">
        <f t="shared" si="228"/>
        <v>5.2906761093388967E-4</v>
      </c>
      <c r="P272" s="251">
        <f t="shared" si="228"/>
        <v>5.5298965491288525E-4</v>
      </c>
    </row>
    <row r="273" spans="1:16" x14ac:dyDescent="0.3">
      <c r="A273" s="247" t="s">
        <v>90</v>
      </c>
      <c r="B273" s="248">
        <v>2034</v>
      </c>
      <c r="C273" s="248" t="s">
        <v>415</v>
      </c>
      <c r="D273" s="300">
        <v>3.3833931197766432E-3</v>
      </c>
      <c r="E273" s="300">
        <v>2.165253432576647E-2</v>
      </c>
      <c r="F273" s="300">
        <v>1.8538873607092374E-2</v>
      </c>
      <c r="G273" s="300">
        <v>1.8476247157165226E-2</v>
      </c>
      <c r="H273" s="301">
        <v>2.3261223982853769E-5</v>
      </c>
      <c r="I273" s="302">
        <v>2.4312994271689642E-5</v>
      </c>
      <c r="J273" s="303">
        <v>13</v>
      </c>
      <c r="K273" s="304">
        <f t="shared" ref="K273:P273" si="229">SUM(D273:D289)+$J273*D289</f>
        <v>6.3278212157780567E-2</v>
      </c>
      <c r="L273" s="304">
        <f t="shared" si="229"/>
        <v>0.54501338386972975</v>
      </c>
      <c r="M273" s="304">
        <f t="shared" si="229"/>
        <v>0.54912069581825018</v>
      </c>
      <c r="N273" s="304">
        <f t="shared" si="229"/>
        <v>0.54780241551880482</v>
      </c>
      <c r="O273" s="304">
        <f t="shared" si="229"/>
        <v>5.2061236091401173E-4</v>
      </c>
      <c r="P273" s="251">
        <f t="shared" si="229"/>
        <v>5.4415209031928591E-4</v>
      </c>
    </row>
    <row r="274" spans="1:16" x14ac:dyDescent="0.3">
      <c r="A274" s="247" t="s">
        <v>90</v>
      </c>
      <c r="B274" s="248">
        <v>2035</v>
      </c>
      <c r="C274" s="248" t="s">
        <v>416</v>
      </c>
      <c r="D274" s="300">
        <v>3.1358873852199457E-3</v>
      </c>
      <c r="E274" s="300">
        <v>2.0916789354383392E-2</v>
      </c>
      <c r="F274" s="300">
        <v>1.8494581137328131E-2</v>
      </c>
      <c r="G274" s="300">
        <v>1.8435475326784981E-2</v>
      </c>
      <c r="H274" s="301">
        <v>2.2072689359112696E-5</v>
      </c>
      <c r="I274" s="302">
        <v>2.3070708888786194E-5</v>
      </c>
      <c r="J274" s="303">
        <v>14</v>
      </c>
      <c r="K274" s="304">
        <f t="shared" ref="K274:P274" si="230">SUM(D274:D289)+$J274*D289</f>
        <v>6.1748783624601442E-2</v>
      </c>
      <c r="L274" s="304">
        <f t="shared" si="230"/>
        <v>0.54085968039752841</v>
      </c>
      <c r="M274" s="304">
        <f t="shared" si="230"/>
        <v>0.54883634427060146</v>
      </c>
      <c r="N274" s="304">
        <f t="shared" si="230"/>
        <v>0.5475406895111361</v>
      </c>
      <c r="O274" s="304">
        <f t="shared" si="230"/>
        <v>5.1355007810465836E-4</v>
      </c>
      <c r="P274" s="251">
        <f t="shared" si="230"/>
        <v>5.3677047885146943E-4</v>
      </c>
    </row>
    <row r="275" spans="1:16" x14ac:dyDescent="0.3">
      <c r="A275" s="247" t="s">
        <v>90</v>
      </c>
      <c r="B275" s="248">
        <v>2036</v>
      </c>
      <c r="C275" s="248" t="s">
        <v>417</v>
      </c>
      <c r="D275" s="300">
        <v>2.9220673325321697E-3</v>
      </c>
      <c r="E275" s="300">
        <v>2.0312087707052999E-2</v>
      </c>
      <c r="F275" s="300">
        <v>1.8455760448225972E-2</v>
      </c>
      <c r="G275" s="300">
        <v>1.8399739884503424E-2</v>
      </c>
      <c r="H275" s="301">
        <v>2.101517570524919E-5</v>
      </c>
      <c r="I275" s="302">
        <v>2.1965388402287377E-5</v>
      </c>
      <c r="J275" s="303">
        <v>15</v>
      </c>
      <c r="K275" s="304">
        <f t="shared" ref="K275:P275" si="231">SUM(D275:D289)+$J275*D289</f>
        <v>6.0466860825979012E-2</v>
      </c>
      <c r="L275" s="304">
        <f t="shared" si="231"/>
        <v>0.53744172189671013</v>
      </c>
      <c r="M275" s="304">
        <f t="shared" si="231"/>
        <v>0.54859628519271686</v>
      </c>
      <c r="N275" s="304">
        <f t="shared" si="231"/>
        <v>0.5473197353338477</v>
      </c>
      <c r="O275" s="304">
        <f t="shared" si="231"/>
        <v>5.0767632991904617E-4</v>
      </c>
      <c r="P275" s="251">
        <f t="shared" si="231"/>
        <v>5.3063115276655651E-4</v>
      </c>
    </row>
    <row r="276" spans="1:16" x14ac:dyDescent="0.3">
      <c r="A276" s="247" t="s">
        <v>90</v>
      </c>
      <c r="B276" s="248">
        <v>2037</v>
      </c>
      <c r="C276" s="248" t="s">
        <v>418</v>
      </c>
      <c r="D276" s="300">
        <v>2.7397674049526454E-3</v>
      </c>
      <c r="E276" s="300">
        <v>1.9821057415266932E-2</v>
      </c>
      <c r="F276" s="300">
        <v>1.8421486110915201E-2</v>
      </c>
      <c r="G276" s="300">
        <v>1.8368190234115209E-2</v>
      </c>
      <c r="H276" s="301">
        <v>2.0103793032043981E-5</v>
      </c>
      <c r="I276" s="302">
        <v>2.1012791220488682E-5</v>
      </c>
      <c r="J276" s="303">
        <v>16</v>
      </c>
      <c r="K276" s="304">
        <f t="shared" ref="K276:P276" si="232">SUM(D276:D289)+$J276*D289</f>
        <v>5.9398758080044356E-2</v>
      </c>
      <c r="L276" s="304">
        <f t="shared" si="232"/>
        <v>0.53462846504322226</v>
      </c>
      <c r="M276" s="304">
        <f t="shared" si="232"/>
        <v>0.54839504680393458</v>
      </c>
      <c r="N276" s="304">
        <f t="shared" si="232"/>
        <v>0.54713451659884105</v>
      </c>
      <c r="O276" s="304">
        <f t="shared" si="232"/>
        <v>5.0286009538729739E-4</v>
      </c>
      <c r="P276" s="251">
        <f t="shared" si="232"/>
        <v>5.2559714716814252E-4</v>
      </c>
    </row>
    <row r="277" spans="1:16" x14ac:dyDescent="0.3">
      <c r="A277" s="247" t="s">
        <v>90</v>
      </c>
      <c r="B277" s="248">
        <v>2038</v>
      </c>
      <c r="C277" s="248" t="s">
        <v>419</v>
      </c>
      <c r="D277" s="300">
        <v>2.5783798458044868E-3</v>
      </c>
      <c r="E277" s="300">
        <v>1.9391783491850445E-2</v>
      </c>
      <c r="F277" s="300">
        <v>1.8391392379665396E-2</v>
      </c>
      <c r="G277" s="300">
        <v>1.8340490594500793E-2</v>
      </c>
      <c r="H277" s="301">
        <v>1.9339469405712751E-5</v>
      </c>
      <c r="I277" s="302">
        <v>2.0213908257997266E-5</v>
      </c>
      <c r="J277" s="303">
        <v>17</v>
      </c>
      <c r="K277" s="304">
        <f t="shared" ref="K277:P277" si="233">SUM(D277:D289)+$J277*D289</f>
        <v>5.8512955261689231E-2</v>
      </c>
      <c r="L277" s="304">
        <f t="shared" si="233"/>
        <v>0.53230623848152048</v>
      </c>
      <c r="M277" s="304">
        <f t="shared" si="233"/>
        <v>0.54822808275246304</v>
      </c>
      <c r="N277" s="304">
        <f t="shared" si="233"/>
        <v>0.54698084751422238</v>
      </c>
      <c r="O277" s="304">
        <f t="shared" si="233"/>
        <v>4.9895524352875384E-4</v>
      </c>
      <c r="P277" s="251">
        <f t="shared" si="233"/>
        <v>5.2151573875152714E-4</v>
      </c>
    </row>
    <row r="278" spans="1:16" x14ac:dyDescent="0.3">
      <c r="A278" s="247" t="s">
        <v>90</v>
      </c>
      <c r="B278" s="248">
        <v>2039</v>
      </c>
      <c r="C278" s="248" t="s">
        <v>420</v>
      </c>
      <c r="D278" s="300">
        <v>2.4292045720516334E-3</v>
      </c>
      <c r="E278" s="300">
        <v>1.8997020043060954E-2</v>
      </c>
      <c r="F278" s="300">
        <v>1.8365129006618484E-2</v>
      </c>
      <c r="G278" s="300">
        <v>1.8316317021183498E-2</v>
      </c>
      <c r="H278" s="301">
        <v>1.869273478286777E-5</v>
      </c>
      <c r="I278" s="302">
        <v>1.9537936832245087E-5</v>
      </c>
      <c r="J278" s="303">
        <v>18</v>
      </c>
      <c r="K278" s="304">
        <f t="shared" ref="K278:P278" si="234">SUM(D278:D289)+$J278*D289</f>
        <v>5.7788540002482257E-2</v>
      </c>
      <c r="L278" s="304">
        <f t="shared" si="234"/>
        <v>0.5304132858432351</v>
      </c>
      <c r="M278" s="304">
        <f t="shared" si="234"/>
        <v>0.54809121243224124</v>
      </c>
      <c r="N278" s="304">
        <f t="shared" si="234"/>
        <v>0.54685487806921818</v>
      </c>
      <c r="O278" s="304">
        <f t="shared" si="234"/>
        <v>4.9581471529654153E-4</v>
      </c>
      <c r="P278" s="251">
        <f t="shared" si="234"/>
        <v>5.1823321329740307E-4</v>
      </c>
    </row>
    <row r="279" spans="1:16" x14ac:dyDescent="0.3">
      <c r="A279" s="247" t="s">
        <v>90</v>
      </c>
      <c r="B279" s="248">
        <v>2040</v>
      </c>
      <c r="C279" s="248" t="s">
        <v>421</v>
      </c>
      <c r="D279" s="300">
        <v>2.298058881571106E-3</v>
      </c>
      <c r="E279" s="300">
        <v>1.8669450350133641E-2</v>
      </c>
      <c r="F279" s="300">
        <v>1.8342551824359479E-2</v>
      </c>
      <c r="G279" s="300">
        <v>1.8295537579357275E-2</v>
      </c>
      <c r="H279" s="301">
        <v>1.8158179426691893E-5</v>
      </c>
      <c r="I279" s="302">
        <v>1.8979210649613688E-5</v>
      </c>
      <c r="J279" s="303">
        <v>19</v>
      </c>
      <c r="K279" s="304">
        <f t="shared" ref="K279:P279" si="235">SUM(D279:D289)+$J279*D289</f>
        <v>5.7213300017028138E-2</v>
      </c>
      <c r="L279" s="304">
        <f t="shared" si="235"/>
        <v>0.52891509665373926</v>
      </c>
      <c r="M279" s="304">
        <f t="shared" si="235"/>
        <v>0.54798060548506644</v>
      </c>
      <c r="N279" s="304">
        <f t="shared" si="235"/>
        <v>0.54675308219753127</v>
      </c>
      <c r="O279" s="304">
        <f t="shared" si="235"/>
        <v>4.9332092168717417E-4</v>
      </c>
      <c r="P279" s="251">
        <f t="shared" si="235"/>
        <v>5.1562665926903133E-4</v>
      </c>
    </row>
    <row r="280" spans="1:16" x14ac:dyDescent="0.3">
      <c r="A280" s="247" t="s">
        <v>90</v>
      </c>
      <c r="B280" s="248">
        <v>2041</v>
      </c>
      <c r="C280" s="248" t="s">
        <v>422</v>
      </c>
      <c r="D280" s="300">
        <v>2.1967217372878558E-3</v>
      </c>
      <c r="E280" s="300">
        <v>1.8409821390411495E-2</v>
      </c>
      <c r="F280" s="300">
        <v>1.8324575052847535E-2</v>
      </c>
      <c r="G280" s="300">
        <v>1.8278990641875659E-2</v>
      </c>
      <c r="H280" s="301">
        <v>1.7708271767160666E-5</v>
      </c>
      <c r="I280" s="302">
        <v>1.8508956546447092E-5</v>
      </c>
      <c r="J280" s="303">
        <v>20</v>
      </c>
      <c r="K280" s="304">
        <f t="shared" ref="K280:P280" si="236">SUM(D280:D289)+$J280*D289</f>
        <v>5.6769205722054544E-2</v>
      </c>
      <c r="L280" s="304">
        <f t="shared" si="236"/>
        <v>0.52774447715717065</v>
      </c>
      <c r="M280" s="304">
        <f t="shared" si="236"/>
        <v>0.54789257572015049</v>
      </c>
      <c r="N280" s="304">
        <f t="shared" si="236"/>
        <v>0.54667206576767069</v>
      </c>
      <c r="O280" s="304">
        <f t="shared" si="236"/>
        <v>4.9136168343398275E-4</v>
      </c>
      <c r="P280" s="251">
        <f t="shared" si="236"/>
        <v>5.1357883142329089E-4</v>
      </c>
    </row>
    <row r="281" spans="1:16" x14ac:dyDescent="0.3">
      <c r="A281" s="247" t="s">
        <v>90</v>
      </c>
      <c r="B281" s="248">
        <v>2042</v>
      </c>
      <c r="C281" s="248" t="s">
        <v>423</v>
      </c>
      <c r="D281" s="300">
        <v>2.1092021648965288E-3</v>
      </c>
      <c r="E281" s="300">
        <v>1.8166738655032943E-2</v>
      </c>
      <c r="F281" s="300">
        <v>1.8309473815205726E-2</v>
      </c>
      <c r="G281" s="300">
        <v>1.82650916999696E-2</v>
      </c>
      <c r="H281" s="301">
        <v>1.7349768238778971E-5</v>
      </c>
      <c r="I281" s="302">
        <v>1.8134248932399795E-5</v>
      </c>
      <c r="J281" s="303">
        <v>21</v>
      </c>
      <c r="K281" s="304">
        <f t="shared" ref="K281:P281" si="237">SUM(D281:D289)+$J281*D289</f>
        <v>5.642644857136421E-2</v>
      </c>
      <c r="L281" s="304">
        <f t="shared" si="237"/>
        <v>0.52683348662032436</v>
      </c>
      <c r="M281" s="304">
        <f t="shared" si="237"/>
        <v>0.5478225227267467</v>
      </c>
      <c r="N281" s="304">
        <f t="shared" si="237"/>
        <v>0.54660759627529154</v>
      </c>
      <c r="O281" s="304">
        <f t="shared" si="237"/>
        <v>4.8985235284032254E-4</v>
      </c>
      <c r="P281" s="251">
        <f t="shared" si="237"/>
        <v>5.1200125768071703E-4</v>
      </c>
    </row>
    <row r="282" spans="1:16" x14ac:dyDescent="0.3">
      <c r="A282" s="247" t="s">
        <v>90</v>
      </c>
      <c r="B282" s="248">
        <v>2043</v>
      </c>
      <c r="C282" s="248" t="s">
        <v>424</v>
      </c>
      <c r="D282" s="300">
        <v>2.0422030380067399E-3</v>
      </c>
      <c r="E282" s="300">
        <v>1.7982706152543909E-2</v>
      </c>
      <c r="F282" s="300">
        <v>1.8296895911148758E-2</v>
      </c>
      <c r="G282" s="300">
        <v>1.8253515951590769E-2</v>
      </c>
      <c r="H282" s="301">
        <v>1.7064685530335248E-5</v>
      </c>
      <c r="I282" s="302">
        <v>1.7836276912073773E-5</v>
      </c>
      <c r="J282" s="303">
        <v>22</v>
      </c>
      <c r="K282" s="304">
        <f t="shared" ref="K282:P282" si="238">SUM(D282:D289)+$J282*D289</f>
        <v>5.6171210993065192E-2</v>
      </c>
      <c r="L282" s="304">
        <f t="shared" si="238"/>
        <v>0.52616557881885639</v>
      </c>
      <c r="M282" s="304">
        <f t="shared" si="238"/>
        <v>0.54776757097098461</v>
      </c>
      <c r="N282" s="304">
        <f t="shared" si="238"/>
        <v>0.54655702572481857</v>
      </c>
      <c r="O282" s="304">
        <f t="shared" si="238"/>
        <v>4.8870152577504397E-4</v>
      </c>
      <c r="P282" s="251">
        <f t="shared" si="238"/>
        <v>5.1079839155219054E-4</v>
      </c>
    </row>
    <row r="283" spans="1:16" x14ac:dyDescent="0.3">
      <c r="A283" s="247" t="s">
        <v>90</v>
      </c>
      <c r="B283" s="248">
        <v>2044</v>
      </c>
      <c r="C283" s="248" t="s">
        <v>425</v>
      </c>
      <c r="D283" s="300">
        <v>1.9902201844523423E-3</v>
      </c>
      <c r="E283" s="300">
        <v>1.7829699029256144E-2</v>
      </c>
      <c r="F283" s="300">
        <v>1.828642392232115E-2</v>
      </c>
      <c r="G283" s="300">
        <v>1.8243878337313505E-2</v>
      </c>
      <c r="H283" s="301">
        <v>1.683995327588561E-5</v>
      </c>
      <c r="I283" s="302">
        <v>1.7601378262160364E-5</v>
      </c>
      <c r="J283" s="303">
        <v>23</v>
      </c>
      <c r="K283" s="304">
        <f t="shared" ref="K283:P283" si="239">SUM(D283:D289)+$J283*D289</f>
        <v>5.5982972541655962E-2</v>
      </c>
      <c r="L283" s="304">
        <f t="shared" si="239"/>
        <v>0.52568170351987764</v>
      </c>
      <c r="M283" s="304">
        <f t="shared" si="239"/>
        <v>0.54772519711927947</v>
      </c>
      <c r="N283" s="304">
        <f t="shared" si="239"/>
        <v>0.54651803092272444</v>
      </c>
      <c r="O283" s="304">
        <f t="shared" si="239"/>
        <v>4.8783578141820916E-4</v>
      </c>
      <c r="P283" s="251">
        <f t="shared" si="239"/>
        <v>5.0989349744399006E-4</v>
      </c>
    </row>
    <row r="284" spans="1:16" x14ac:dyDescent="0.3">
      <c r="A284" s="247" t="s">
        <v>90</v>
      </c>
      <c r="B284" s="248">
        <v>2045</v>
      </c>
      <c r="C284" s="248" t="s">
        <v>426</v>
      </c>
      <c r="D284" s="300">
        <v>1.9536155898345294E-3</v>
      </c>
      <c r="E284" s="300">
        <v>1.7725404724229996E-2</v>
      </c>
      <c r="F284" s="300">
        <v>1.8277758510446517E-2</v>
      </c>
      <c r="G284" s="300">
        <v>1.8235904077483434E-2</v>
      </c>
      <c r="H284" s="301">
        <v>1.6667876571894817E-5</v>
      </c>
      <c r="I284" s="302">
        <v>1.742151932014082E-5</v>
      </c>
      <c r="J284" s="303">
        <v>24</v>
      </c>
      <c r="K284" s="304">
        <f t="shared" ref="K284:P284" si="240">SUM(D284:D289)+$J284*D289</f>
        <v>5.5846716943801139E-2</v>
      </c>
      <c r="L284" s="304">
        <f t="shared" si="240"/>
        <v>0.5253508353441867</v>
      </c>
      <c r="M284" s="304">
        <f t="shared" si="240"/>
        <v>0.54769329525640198</v>
      </c>
      <c r="N284" s="304">
        <f t="shared" si="240"/>
        <v>0.5464886737349075</v>
      </c>
      <c r="O284" s="304">
        <f t="shared" si="240"/>
        <v>4.8719476931582397E-4</v>
      </c>
      <c r="P284" s="251">
        <f t="shared" si="240"/>
        <v>5.0922350198570295E-4</v>
      </c>
    </row>
    <row r="285" spans="1:16" x14ac:dyDescent="0.3">
      <c r="A285" s="247" t="s">
        <v>90</v>
      </c>
      <c r="B285" s="248">
        <v>2046</v>
      </c>
      <c r="C285" s="248" t="s">
        <v>427</v>
      </c>
      <c r="D285" s="300">
        <v>1.9213617102033509E-3</v>
      </c>
      <c r="E285" s="300">
        <v>1.7635944078386773E-2</v>
      </c>
      <c r="F285" s="300">
        <v>1.8270618797511996E-2</v>
      </c>
      <c r="G285" s="300">
        <v>1.8229334618531517E-2</v>
      </c>
      <c r="H285" s="301">
        <v>1.653025444394694E-5</v>
      </c>
      <c r="I285" s="302">
        <v>1.7277678479896429E-5</v>
      </c>
      <c r="J285" s="303">
        <v>25</v>
      </c>
      <c r="K285" s="304">
        <f t="shared" ref="K285:P285" si="241">SUM(D285:D289)+$J285*D289</f>
        <v>5.5747065940564125E-2</v>
      </c>
      <c r="L285" s="304">
        <f t="shared" si="241"/>
        <v>0.52512426147352176</v>
      </c>
      <c r="M285" s="304">
        <f t="shared" si="241"/>
        <v>0.5476700588053991</v>
      </c>
      <c r="N285" s="304">
        <f t="shared" si="241"/>
        <v>0.5464672908069208</v>
      </c>
      <c r="O285" s="304">
        <f t="shared" si="241"/>
        <v>4.8672583391742955E-4</v>
      </c>
      <c r="P285" s="251">
        <f t="shared" si="241"/>
        <v>5.0873336546943546E-4</v>
      </c>
    </row>
    <row r="286" spans="1:16" x14ac:dyDescent="0.3">
      <c r="A286" s="247" t="s">
        <v>90</v>
      </c>
      <c r="B286" s="248">
        <v>2047</v>
      </c>
      <c r="C286" s="248" t="s">
        <v>428</v>
      </c>
      <c r="D286" s="300">
        <v>1.8923134099514899E-3</v>
      </c>
      <c r="E286" s="300">
        <v>1.7549029447236693E-2</v>
      </c>
      <c r="F286" s="300">
        <v>1.8264797511756282E-2</v>
      </c>
      <c r="G286" s="300">
        <v>1.8223977605509686E-2</v>
      </c>
      <c r="H286" s="301">
        <v>1.6423105067953963E-5</v>
      </c>
      <c r="I286" s="302">
        <v>1.7165693846890722E-5</v>
      </c>
      <c r="J286" s="303">
        <v>26</v>
      </c>
      <c r="K286" s="304">
        <f t="shared" ref="K286:P286" si="242">SUM(D286:D289)+$J286*D289</f>
        <v>5.5679668816958287E-2</v>
      </c>
      <c r="L286" s="304">
        <f t="shared" si="242"/>
        <v>0.52498714824870019</v>
      </c>
      <c r="M286" s="304">
        <f t="shared" si="242"/>
        <v>0.54765396206733075</v>
      </c>
      <c r="N286" s="304">
        <f t="shared" si="242"/>
        <v>0.54645247733788582</v>
      </c>
      <c r="O286" s="304">
        <f t="shared" si="242"/>
        <v>4.8639452064698307E-4</v>
      </c>
      <c r="P286" s="251">
        <f t="shared" si="242"/>
        <v>5.0838706979341227E-4</v>
      </c>
    </row>
    <row r="287" spans="1:16" x14ac:dyDescent="0.3">
      <c r="A287" s="247" t="s">
        <v>90</v>
      </c>
      <c r="B287" s="248">
        <v>2048</v>
      </c>
      <c r="C287" s="248" t="s">
        <v>429</v>
      </c>
      <c r="D287" s="300">
        <v>1.8695337393395386E-3</v>
      </c>
      <c r="E287" s="300">
        <v>1.748064064469278E-2</v>
      </c>
      <c r="F287" s="300">
        <v>1.8260080011762672E-2</v>
      </c>
      <c r="G287" s="300">
        <v>1.8219636881126697E-2</v>
      </c>
      <c r="H287" s="301">
        <v>1.6332587151511814E-5</v>
      </c>
      <c r="I287" s="302">
        <v>1.707107577589984E-5</v>
      </c>
      <c r="J287" s="303">
        <v>27</v>
      </c>
      <c r="K287" s="304">
        <f t="shared" ref="K287:P287" si="243">SUM(D287:D289)+$J287*D289</f>
        <v>5.5641319993604318E-2</v>
      </c>
      <c r="L287" s="304">
        <f t="shared" si="243"/>
        <v>0.52493694965502857</v>
      </c>
      <c r="M287" s="304">
        <f t="shared" si="243"/>
        <v>0.54764368661501805</v>
      </c>
      <c r="N287" s="304">
        <f t="shared" si="243"/>
        <v>0.5464430208818728</v>
      </c>
      <c r="O287" s="304">
        <f t="shared" si="243"/>
        <v>4.8617035675252955E-4</v>
      </c>
      <c r="P287" s="251">
        <f t="shared" si="243"/>
        <v>5.0815275875039487E-4</v>
      </c>
    </row>
    <row r="288" spans="1:16" x14ac:dyDescent="0.3">
      <c r="A288" s="247" t="s">
        <v>90</v>
      </c>
      <c r="B288" s="248">
        <v>2049</v>
      </c>
      <c r="C288" s="248" t="s">
        <v>430</v>
      </c>
      <c r="D288" s="300">
        <v>1.8607778295343512E-3</v>
      </c>
      <c r="E288" s="300">
        <v>1.7489045110512573E-2</v>
      </c>
      <c r="F288" s="300">
        <v>1.8256988938833506E-2</v>
      </c>
      <c r="G288" s="300">
        <v>1.8216791814840871E-2</v>
      </c>
      <c r="H288" s="301">
        <v>1.6267416743005541E-5</v>
      </c>
      <c r="I288" s="302">
        <v>1.7002964466043224E-5</v>
      </c>
      <c r="J288" s="303">
        <v>28</v>
      </c>
      <c r="K288" s="304">
        <f t="shared" ref="K288:P288" si="244">SUM(D288:D289)+$J288*D289</f>
        <v>5.5625750840862291E-2</v>
      </c>
      <c r="L288" s="304">
        <f t="shared" si="244"/>
        <v>0.52495513986390085</v>
      </c>
      <c r="M288" s="304">
        <f t="shared" si="244"/>
        <v>0.54763812866269901</v>
      </c>
      <c r="N288" s="304">
        <f t="shared" si="244"/>
        <v>0.5464379051502426</v>
      </c>
      <c r="O288" s="304">
        <f t="shared" si="244"/>
        <v>4.860367107745182E-4</v>
      </c>
      <c r="P288" s="251">
        <f t="shared" si="244"/>
        <v>5.080130657783683E-4</v>
      </c>
    </row>
    <row r="289" spans="1:16" x14ac:dyDescent="0.3">
      <c r="A289" s="247" t="s">
        <v>90</v>
      </c>
      <c r="B289" s="248">
        <v>2050</v>
      </c>
      <c r="C289" s="248" t="s">
        <v>431</v>
      </c>
      <c r="D289" s="300">
        <v>1.8539645865975152E-3</v>
      </c>
      <c r="E289" s="300">
        <v>1.7498830853565114E-2</v>
      </c>
      <c r="F289" s="300">
        <v>1.825452205944364E-2</v>
      </c>
      <c r="G289" s="300">
        <v>1.8214521149496614E-2</v>
      </c>
      <c r="H289" s="301">
        <v>1.6198941173500436E-5</v>
      </c>
      <c r="I289" s="302">
        <v>1.6931382803873277E-5</v>
      </c>
      <c r="J289" s="303">
        <v>29</v>
      </c>
      <c r="K289" s="304">
        <f t="shared" ref="K289:P289" si="245">SUM(D289:D289)+$J289*D289</f>
        <v>5.5618937597925452E-2</v>
      </c>
      <c r="L289" s="304">
        <f t="shared" si="245"/>
        <v>0.5249649256069534</v>
      </c>
      <c r="M289" s="304">
        <f t="shared" si="245"/>
        <v>0.54763566178330925</v>
      </c>
      <c r="N289" s="304">
        <f t="shared" si="245"/>
        <v>0.5464356344848984</v>
      </c>
      <c r="O289" s="304">
        <f t="shared" si="245"/>
        <v>4.8596823520501311E-4</v>
      </c>
      <c r="P289" s="251">
        <f t="shared" si="245"/>
        <v>5.0794148411619834E-4</v>
      </c>
    </row>
    <row r="290" spans="1:16" x14ac:dyDescent="0.3">
      <c r="A290" s="247" t="s">
        <v>91</v>
      </c>
      <c r="B290" s="248">
        <v>2015</v>
      </c>
      <c r="C290" s="248" t="s">
        <v>2400</v>
      </c>
      <c r="D290" s="300">
        <v>9.0781922512730914E-2</v>
      </c>
      <c r="E290" s="300">
        <v>0.34451810197856214</v>
      </c>
      <c r="F290" s="300">
        <v>2.1111050304898255E-2</v>
      </c>
      <c r="G290" s="300">
        <v>2.0860999406467046E-2</v>
      </c>
      <c r="H290" s="301">
        <v>3.8641215861735182E-4</v>
      </c>
      <c r="I290" s="302">
        <v>4.0388399447880866E-4</v>
      </c>
      <c r="J290" s="305">
        <v>0</v>
      </c>
      <c r="K290" s="304">
        <f>SUM(D290:D319)</f>
        <v>0.65967778164462987</v>
      </c>
      <c r="L290" s="304">
        <f t="shared" ref="L290:L296" si="246">SUM(E290:E319)</f>
        <v>2.8996685650555905</v>
      </c>
      <c r="M290" s="304">
        <f t="shared" ref="M290:M296" si="247">SUM(F290:F319)</f>
        <v>0.58046357513829816</v>
      </c>
      <c r="N290" s="304">
        <f t="shared" ref="N290:N296" si="248">SUM(G290:G319)</f>
        <v>0.57676044015373273</v>
      </c>
      <c r="O290" s="304">
        <f t="shared" ref="O290:O296" si="249">SUM(H290:H319)</f>
        <v>3.694734282255824E-3</v>
      </c>
      <c r="P290" s="251">
        <f t="shared" ref="P290:P296" si="250">SUM(I290:I319)</f>
        <v>3.8617937104831732E-3</v>
      </c>
    </row>
    <row r="291" spans="1:16" x14ac:dyDescent="0.3">
      <c r="A291" s="247" t="s">
        <v>91</v>
      </c>
      <c r="B291" s="248">
        <v>2016</v>
      </c>
      <c r="C291" s="248" t="s">
        <v>2401</v>
      </c>
      <c r="D291" s="300">
        <v>7.7281265407341496E-2</v>
      </c>
      <c r="E291" s="300">
        <v>0.30132705733703996</v>
      </c>
      <c r="F291" s="300">
        <v>2.0844128124347671E-2</v>
      </c>
      <c r="G291" s="300">
        <v>2.0612624567852969E-2</v>
      </c>
      <c r="H291" s="301">
        <v>3.5298428619624745E-4</v>
      </c>
      <c r="I291" s="302">
        <v>3.6894466260829235E-4</v>
      </c>
      <c r="J291" s="303">
        <v>0</v>
      </c>
      <c r="K291" s="304">
        <f t="shared" ref="K291:K296" si="251">SUM(D291:D320)</f>
        <v>0.57138676063838822</v>
      </c>
      <c r="L291" s="304">
        <f t="shared" si="246"/>
        <v>2.575710242508654</v>
      </c>
      <c r="M291" s="304">
        <f t="shared" si="247"/>
        <v>0.57773875015764564</v>
      </c>
      <c r="N291" s="304">
        <f t="shared" si="248"/>
        <v>0.57423524560315997</v>
      </c>
      <c r="O291" s="304">
        <f t="shared" si="249"/>
        <v>3.3293389535703883E-3</v>
      </c>
      <c r="P291" s="251">
        <f t="shared" si="250"/>
        <v>3.4798768324206574E-3</v>
      </c>
    </row>
    <row r="292" spans="1:16" x14ac:dyDescent="0.3">
      <c r="A292" s="247" t="s">
        <v>91</v>
      </c>
      <c r="B292" s="248">
        <v>2017</v>
      </c>
      <c r="C292" s="248" t="s">
        <v>432</v>
      </c>
      <c r="D292" s="300">
        <v>6.5844019381775074E-2</v>
      </c>
      <c r="E292" s="300">
        <v>0.26467917297027915</v>
      </c>
      <c r="F292" s="300">
        <v>2.0644431642770727E-2</v>
      </c>
      <c r="G292" s="300">
        <v>2.0426581298474633E-2</v>
      </c>
      <c r="H292" s="301">
        <v>3.2498615546968642E-4</v>
      </c>
      <c r="I292" s="302">
        <v>3.3968059009027767E-4</v>
      </c>
      <c r="J292" s="303">
        <v>0</v>
      </c>
      <c r="K292" s="304">
        <f t="shared" si="251"/>
        <v>0.49651448138070425</v>
      </c>
      <c r="L292" s="304">
        <f t="shared" si="246"/>
        <v>2.2946425127186849</v>
      </c>
      <c r="M292" s="304">
        <f t="shared" si="247"/>
        <v>0.57526709600852388</v>
      </c>
      <c r="N292" s="304">
        <f t="shared" si="248"/>
        <v>0.57194576622922111</v>
      </c>
      <c r="O292" s="304">
        <f t="shared" si="249"/>
        <v>2.9969614822774227E-3</v>
      </c>
      <c r="P292" s="251">
        <f t="shared" si="250"/>
        <v>3.1324707393189421E-3</v>
      </c>
    </row>
    <row r="293" spans="1:16" x14ac:dyDescent="0.3">
      <c r="A293" s="247" t="s">
        <v>91</v>
      </c>
      <c r="B293" s="248">
        <v>2018</v>
      </c>
      <c r="C293" s="248" t="s">
        <v>433</v>
      </c>
      <c r="D293" s="300">
        <v>5.6339215596475124E-2</v>
      </c>
      <c r="E293" s="300">
        <v>0.23200983467783115</v>
      </c>
      <c r="F293" s="300">
        <v>2.0496831204583635E-2</v>
      </c>
      <c r="G293" s="300">
        <v>2.0289046967415583E-2</v>
      </c>
      <c r="H293" s="301">
        <v>3.0106826890756834E-4</v>
      </c>
      <c r="I293" s="302">
        <v>3.1468123505972909E-4</v>
      </c>
      <c r="J293" s="303">
        <v>0</v>
      </c>
      <c r="K293" s="304">
        <f t="shared" si="251"/>
        <v>0.43300657127003961</v>
      </c>
      <c r="L293" s="304">
        <f t="shared" si="246"/>
        <v>2.0499405536246247</v>
      </c>
      <c r="M293" s="304">
        <f t="shared" si="247"/>
        <v>0.57298330222965188</v>
      </c>
      <c r="N293" s="304">
        <f t="shared" si="248"/>
        <v>0.56983143016286719</v>
      </c>
      <c r="O293" s="304">
        <f t="shared" si="249"/>
        <v>2.692143735213798E-3</v>
      </c>
      <c r="P293" s="251">
        <f t="shared" si="250"/>
        <v>2.8138704830338286E-3</v>
      </c>
    </row>
    <row r="294" spans="1:16" x14ac:dyDescent="0.3">
      <c r="A294" s="247" t="s">
        <v>91</v>
      </c>
      <c r="B294" s="248">
        <v>2019</v>
      </c>
      <c r="C294" s="248" t="s">
        <v>434</v>
      </c>
      <c r="D294" s="300">
        <v>4.735366668064845E-2</v>
      </c>
      <c r="E294" s="300">
        <v>0.20231548251437914</v>
      </c>
      <c r="F294" s="300">
        <v>2.0366478785493962E-2</v>
      </c>
      <c r="G294" s="300">
        <v>2.0167271065485222E-2</v>
      </c>
      <c r="H294" s="301">
        <v>2.7427674263301769E-4</v>
      </c>
      <c r="I294" s="302">
        <v>2.8667831352381765E-4</v>
      </c>
      <c r="J294" s="303">
        <v>0</v>
      </c>
      <c r="K294" s="304">
        <f t="shared" si="251"/>
        <v>0.37893924296136439</v>
      </c>
      <c r="L294" s="304">
        <f t="shared" si="246"/>
        <v>1.8376398090694954</v>
      </c>
      <c r="M294" s="304">
        <f t="shared" si="247"/>
        <v>0.57083687867534683</v>
      </c>
      <c r="N294" s="304">
        <f t="shared" si="248"/>
        <v>0.56784520256796889</v>
      </c>
      <c r="O294" s="304">
        <f t="shared" si="249"/>
        <v>2.4107366639887669E-3</v>
      </c>
      <c r="P294" s="251">
        <f t="shared" si="250"/>
        <v>2.519739439436956E-3</v>
      </c>
    </row>
    <row r="295" spans="1:16" x14ac:dyDescent="0.3">
      <c r="A295" s="247" t="s">
        <v>91</v>
      </c>
      <c r="B295" s="248">
        <v>2020</v>
      </c>
      <c r="C295" s="248" t="s">
        <v>435</v>
      </c>
      <c r="D295" s="300">
        <v>4.0427744222136304E-2</v>
      </c>
      <c r="E295" s="300">
        <v>0.17661390039248881</v>
      </c>
      <c r="F295" s="300">
        <v>2.0230187778068627E-2</v>
      </c>
      <c r="G295" s="300">
        <v>2.0040552237353078E-2</v>
      </c>
      <c r="H295" s="301">
        <v>2.4675850668491118E-4</v>
      </c>
      <c r="I295" s="302">
        <v>2.5791582730723921E-4</v>
      </c>
      <c r="J295" s="303">
        <v>0</v>
      </c>
      <c r="K295" s="304">
        <f t="shared" si="251"/>
        <v>0.33383584746543082</v>
      </c>
      <c r="L295" s="304">
        <f t="shared" si="246"/>
        <v>1.6550232248454075</v>
      </c>
      <c r="M295" s="304">
        <f t="shared" si="247"/>
        <v>0.56881497698230354</v>
      </c>
      <c r="N295" s="304">
        <f t="shared" si="248"/>
        <v>0.56597538122080659</v>
      </c>
      <c r="O295" s="304">
        <f t="shared" si="249"/>
        <v>2.1559062177899796E-3</v>
      </c>
      <c r="P295" s="251">
        <f t="shared" si="250"/>
        <v>2.253386695853018E-3</v>
      </c>
    </row>
    <row r="296" spans="1:16" x14ac:dyDescent="0.3">
      <c r="A296" s="247" t="s">
        <v>91</v>
      </c>
      <c r="B296" s="248">
        <v>2021</v>
      </c>
      <c r="C296" s="248" t="s">
        <v>436</v>
      </c>
      <c r="D296" s="300">
        <v>3.5030772063855208E-2</v>
      </c>
      <c r="E296" s="300">
        <v>0.15415413974549819</v>
      </c>
      <c r="F296" s="300">
        <v>2.0073034703649226E-2</v>
      </c>
      <c r="G296" s="300">
        <v>1.9894879314135763E-2</v>
      </c>
      <c r="H296" s="301">
        <v>2.2023617247390014E-4</v>
      </c>
      <c r="I296" s="302">
        <v>2.3019427145832731E-4</v>
      </c>
      <c r="J296" s="303">
        <v>0</v>
      </c>
      <c r="K296" s="304">
        <f t="shared" si="251"/>
        <v>0.29564030009794168</v>
      </c>
      <c r="L296" s="304">
        <f t="shared" si="246"/>
        <v>1.4980943464042684</v>
      </c>
      <c r="M296" s="304">
        <f t="shared" si="247"/>
        <v>0.56692437926781802</v>
      </c>
      <c r="N296" s="304">
        <f t="shared" si="248"/>
        <v>0.56422767484759251</v>
      </c>
      <c r="O296" s="304">
        <f t="shared" si="249"/>
        <v>1.9281120128566091E-3</v>
      </c>
      <c r="P296" s="251">
        <f t="shared" si="250"/>
        <v>2.0152926505084524E-3</v>
      </c>
    </row>
    <row r="297" spans="1:16" x14ac:dyDescent="0.3">
      <c r="A297" s="247" t="s">
        <v>91</v>
      </c>
      <c r="B297" s="248">
        <v>2022</v>
      </c>
      <c r="C297" s="248" t="s">
        <v>437</v>
      </c>
      <c r="D297" s="300">
        <v>2.9995731033763118E-2</v>
      </c>
      <c r="E297" s="300">
        <v>0.13455644366252117</v>
      </c>
      <c r="F297" s="300">
        <v>1.9935668317852789E-2</v>
      </c>
      <c r="G297" s="300">
        <v>1.9767666161117373E-2</v>
      </c>
      <c r="H297" s="301">
        <v>2.0268990456142626E-4</v>
      </c>
      <c r="I297" s="302">
        <v>2.1185464003622577E-4</v>
      </c>
      <c r="J297" s="303">
        <v>1</v>
      </c>
      <c r="K297" s="304">
        <f t="shared" ref="K297:P297" si="252">SUM(D297:D325)+$J297*D325</f>
        <v>0.2628417248887337</v>
      </c>
      <c r="L297" s="304">
        <f t="shared" si="252"/>
        <v>1.36362522861012</v>
      </c>
      <c r="M297" s="304">
        <f t="shared" si="252"/>
        <v>0.56519093462775194</v>
      </c>
      <c r="N297" s="304">
        <f t="shared" si="252"/>
        <v>0.56262564139759574</v>
      </c>
      <c r="O297" s="304">
        <f t="shared" si="252"/>
        <v>1.72684014213425E-3</v>
      </c>
      <c r="P297" s="251">
        <f t="shared" si="252"/>
        <v>1.8049201610127986E-3</v>
      </c>
    </row>
    <row r="298" spans="1:16" x14ac:dyDescent="0.3">
      <c r="A298" s="247" t="s">
        <v>91</v>
      </c>
      <c r="B298" s="248">
        <v>2023</v>
      </c>
      <c r="C298" s="248" t="s">
        <v>438</v>
      </c>
      <c r="D298" s="300">
        <v>2.6161255527452094E-2</v>
      </c>
      <c r="E298" s="300">
        <v>0.11807515360173633</v>
      </c>
      <c r="F298" s="300">
        <v>1.9812156174636542E-2</v>
      </c>
      <c r="G298" s="300">
        <v>1.9653400229739524E-2</v>
      </c>
      <c r="H298" s="301">
        <v>1.859683676742214E-4</v>
      </c>
      <c r="I298" s="302">
        <v>1.9437704055761271E-4</v>
      </c>
      <c r="J298" s="303">
        <v>2</v>
      </c>
      <c r="K298" s="304">
        <f t="shared" ref="K298:P298" si="253">SUM(D298:D325)+$J298*D325</f>
        <v>0.23507819070961769</v>
      </c>
      <c r="L298" s="304">
        <f t="shared" si="253"/>
        <v>1.2487538068989483</v>
      </c>
      <c r="M298" s="304">
        <f t="shared" si="253"/>
        <v>0.56359485637348228</v>
      </c>
      <c r="N298" s="304">
        <f t="shared" si="253"/>
        <v>0.56115082110061743</v>
      </c>
      <c r="O298" s="304">
        <f t="shared" si="253"/>
        <v>1.5431145393243646E-3</v>
      </c>
      <c r="P298" s="251">
        <f t="shared" si="253"/>
        <v>1.6128873029392472E-3</v>
      </c>
    </row>
    <row r="299" spans="1:16" x14ac:dyDescent="0.3">
      <c r="A299" s="247" t="s">
        <v>91</v>
      </c>
      <c r="B299" s="248">
        <v>2024</v>
      </c>
      <c r="C299" s="248" t="s">
        <v>439</v>
      </c>
      <c r="D299" s="300">
        <v>2.2839137669811112E-2</v>
      </c>
      <c r="E299" s="300">
        <v>0.10389981870783364</v>
      </c>
      <c r="F299" s="300">
        <v>1.9697035911757074E-2</v>
      </c>
      <c r="G299" s="300">
        <v>1.9546695410901017E-2</v>
      </c>
      <c r="H299" s="301">
        <v>1.6527901303193537E-4</v>
      </c>
      <c r="I299" s="302">
        <v>1.7275219142791248E-4</v>
      </c>
      <c r="J299" s="303">
        <v>3</v>
      </c>
      <c r="K299" s="304">
        <f t="shared" ref="K299:P299" si="254">SUM(D299:D325)+$J299*D325</f>
        <v>0.21114913203681276</v>
      </c>
      <c r="L299" s="304">
        <f t="shared" si="254"/>
        <v>1.1503636752485611</v>
      </c>
      <c r="M299" s="304">
        <f t="shared" si="254"/>
        <v>0.56212229026242888</v>
      </c>
      <c r="N299" s="304">
        <f t="shared" si="254"/>
        <v>0.55979026673501686</v>
      </c>
      <c r="O299" s="304">
        <f t="shared" si="254"/>
        <v>1.3761104734016842E-3</v>
      </c>
      <c r="P299" s="251">
        <f t="shared" si="254"/>
        <v>1.438332044344308E-3</v>
      </c>
    </row>
    <row r="300" spans="1:16" x14ac:dyDescent="0.3">
      <c r="A300" s="247" t="s">
        <v>91</v>
      </c>
      <c r="B300" s="248">
        <v>2025</v>
      </c>
      <c r="C300" s="248" t="s">
        <v>440</v>
      </c>
      <c r="D300" s="300">
        <v>2.0051747988690607E-2</v>
      </c>
      <c r="E300" s="300">
        <v>9.2000903064417217E-2</v>
      </c>
      <c r="F300" s="300">
        <v>1.9595917607896102E-2</v>
      </c>
      <c r="G300" s="300">
        <v>1.9452839130603264E-2</v>
      </c>
      <c r="H300" s="301">
        <v>1.4327396394818377E-4</v>
      </c>
      <c r="I300" s="302">
        <v>1.4975217406952229E-4</v>
      </c>
      <c r="J300" s="303">
        <v>4</v>
      </c>
      <c r="K300" s="304">
        <f t="shared" ref="K300:P300" si="255">SUM(D300:D325)+$J300*D325</f>
        <v>0.19054219122164887</v>
      </c>
      <c r="L300" s="304">
        <f t="shared" si="255"/>
        <v>1.066148878492077</v>
      </c>
      <c r="M300" s="304">
        <f t="shared" si="255"/>
        <v>0.560764844414255</v>
      </c>
      <c r="N300" s="304">
        <f t="shared" si="255"/>
        <v>0.55853641718825497</v>
      </c>
      <c r="O300" s="304">
        <f t="shared" si="255"/>
        <v>1.2297957621212902E-3</v>
      </c>
      <c r="P300" s="251">
        <f t="shared" si="255"/>
        <v>1.2854016348790693E-3</v>
      </c>
    </row>
    <row r="301" spans="1:16" x14ac:dyDescent="0.3">
      <c r="A301" s="247" t="s">
        <v>91</v>
      </c>
      <c r="B301" s="248">
        <v>2026</v>
      </c>
      <c r="C301" s="248" t="s">
        <v>441</v>
      </c>
      <c r="D301" s="300">
        <v>1.7699180894345672E-2</v>
      </c>
      <c r="E301" s="300">
        <v>8.2076470029228812E-2</v>
      </c>
      <c r="F301" s="300">
        <v>1.9502416012373611E-2</v>
      </c>
      <c r="G301" s="300">
        <v>1.9366020460845873E-2</v>
      </c>
      <c r="H301" s="301">
        <v>1.2159366199696199E-4</v>
      </c>
      <c r="I301" s="302">
        <v>1.2709158680835003E-4</v>
      </c>
      <c r="J301" s="303">
        <v>5</v>
      </c>
      <c r="K301" s="304">
        <f t="shared" ref="K301:P301" si="256">SUM(D301:D325)+$J301*D325</f>
        <v>0.17272264008760546</v>
      </c>
      <c r="L301" s="304">
        <f t="shared" si="256"/>
        <v>0.9938329973790091</v>
      </c>
      <c r="M301" s="304">
        <f t="shared" si="256"/>
        <v>0.55950851686994196</v>
      </c>
      <c r="N301" s="304">
        <f t="shared" si="256"/>
        <v>0.55737642392179065</v>
      </c>
      <c r="O301" s="304">
        <f t="shared" si="256"/>
        <v>1.1054860999246477E-3</v>
      </c>
      <c r="P301" s="251">
        <f t="shared" si="256"/>
        <v>1.1554712427722213E-3</v>
      </c>
    </row>
    <row r="302" spans="1:16" x14ac:dyDescent="0.3">
      <c r="A302" s="247" t="s">
        <v>91</v>
      </c>
      <c r="B302" s="248">
        <v>2027</v>
      </c>
      <c r="C302" s="248" t="s">
        <v>442</v>
      </c>
      <c r="D302" s="300">
        <v>1.572842745345622E-2</v>
      </c>
      <c r="E302" s="300">
        <v>7.3646990616483429E-2</v>
      </c>
      <c r="F302" s="300">
        <v>1.9404937121342811E-2</v>
      </c>
      <c r="G302" s="300">
        <v>1.9275529646280796E-2</v>
      </c>
      <c r="H302" s="301">
        <v>9.9470194004804214E-5</v>
      </c>
      <c r="I302" s="302">
        <v>1.039677949493345E-4</v>
      </c>
      <c r="J302" s="303">
        <v>6</v>
      </c>
      <c r="K302" s="304">
        <f t="shared" ref="K302:P302" si="257">SUM(D302:D325)+$J302*D325</f>
        <v>0.15725565604790692</v>
      </c>
      <c r="L302" s="304">
        <f t="shared" si="257"/>
        <v>0.93144154930112999</v>
      </c>
      <c r="M302" s="304">
        <f t="shared" si="257"/>
        <v>0.55834569092115149</v>
      </c>
      <c r="N302" s="304">
        <f t="shared" si="257"/>
        <v>0.55630324932508379</v>
      </c>
      <c r="O302" s="304">
        <f t="shared" si="257"/>
        <v>1.0028567396792268E-3</v>
      </c>
      <c r="P302" s="251">
        <f t="shared" si="257"/>
        <v>1.0482014379265452E-3</v>
      </c>
    </row>
    <row r="303" spans="1:16" x14ac:dyDescent="0.3">
      <c r="A303" s="247" t="s">
        <v>91</v>
      </c>
      <c r="B303" s="248">
        <v>2028</v>
      </c>
      <c r="C303" s="248" t="s">
        <v>443</v>
      </c>
      <c r="D303" s="300">
        <v>1.4064314052540635E-2</v>
      </c>
      <c r="E303" s="300">
        <v>6.6436632550179633E-2</v>
      </c>
      <c r="F303" s="300">
        <v>1.930981446937197E-2</v>
      </c>
      <c r="G303" s="300">
        <v>1.9187541666311172E-2</v>
      </c>
      <c r="H303" s="301">
        <v>8.5967864502473106E-5</v>
      </c>
      <c r="I303" s="302">
        <v>8.9854949560337434E-5</v>
      </c>
      <c r="J303" s="303">
        <v>7</v>
      </c>
      <c r="K303" s="304">
        <f t="shared" ref="K303:P303" si="258">SUM(D303:D325)+$J303*D325</f>
        <v>0.14375942544909792</v>
      </c>
      <c r="L303" s="304">
        <f t="shared" si="258"/>
        <v>0.87747958063599618</v>
      </c>
      <c r="M303" s="304">
        <f t="shared" si="258"/>
        <v>0.55728034386339176</v>
      </c>
      <c r="N303" s="304">
        <f t="shared" si="258"/>
        <v>0.55532056554294207</v>
      </c>
      <c r="O303" s="304">
        <f t="shared" si="258"/>
        <v>9.2235084742596377E-4</v>
      </c>
      <c r="P303" s="251">
        <f t="shared" si="258"/>
        <v>9.6405542493988472E-4</v>
      </c>
    </row>
    <row r="304" spans="1:16" x14ac:dyDescent="0.3">
      <c r="A304" s="247" t="s">
        <v>91</v>
      </c>
      <c r="B304" s="248">
        <v>2029</v>
      </c>
      <c r="C304" s="248" t="s">
        <v>444</v>
      </c>
      <c r="D304" s="300">
        <v>1.2582120740969144E-2</v>
      </c>
      <c r="E304" s="300">
        <v>6.0085718759349961E-2</v>
      </c>
      <c r="F304" s="300">
        <v>1.921715227291482E-2</v>
      </c>
      <c r="G304" s="300">
        <v>1.9101894912383576E-2</v>
      </c>
      <c r="H304" s="301">
        <v>7.4477841634948798E-5</v>
      </c>
      <c r="I304" s="302">
        <v>7.7845399190940365E-5</v>
      </c>
      <c r="J304" s="303">
        <v>8</v>
      </c>
      <c r="K304" s="304">
        <f t="shared" ref="K304:P304" si="259">SUM(D304:D325)+$J304*D325</f>
        <v>0.13192730825120449</v>
      </c>
      <c r="L304" s="304">
        <f t="shared" si="259"/>
        <v>0.83072797003716614</v>
      </c>
      <c r="M304" s="304">
        <f t="shared" si="259"/>
        <v>0.55631011945760289</v>
      </c>
      <c r="N304" s="304">
        <f t="shared" si="259"/>
        <v>0.55442586974076991</v>
      </c>
      <c r="O304" s="304">
        <f t="shared" si="259"/>
        <v>8.553472846750316E-4</v>
      </c>
      <c r="P304" s="251">
        <f t="shared" si="259"/>
        <v>8.9402225734222106E-4</v>
      </c>
    </row>
    <row r="305" spans="1:16" x14ac:dyDescent="0.3">
      <c r="A305" s="247" t="s">
        <v>91</v>
      </c>
      <c r="B305" s="248">
        <v>2030</v>
      </c>
      <c r="C305" s="248" t="s">
        <v>445</v>
      </c>
      <c r="D305" s="300">
        <v>1.1279316003736864E-2</v>
      </c>
      <c r="E305" s="300">
        <v>5.4467981841865888E-2</v>
      </c>
      <c r="F305" s="300">
        <v>1.9124301615159687E-2</v>
      </c>
      <c r="G305" s="300">
        <v>1.9016019695563487E-2</v>
      </c>
      <c r="H305" s="301">
        <v>6.1586647541741679E-5</v>
      </c>
      <c r="I305" s="302">
        <v>6.4371320284648721E-5</v>
      </c>
      <c r="J305" s="303">
        <v>9</v>
      </c>
      <c r="K305" s="304">
        <f t="shared" ref="K305:P305" si="260">SUM(D305:D325)+$J305*D325</f>
        <v>0.12157738436488254</v>
      </c>
      <c r="L305" s="304">
        <f t="shared" si="260"/>
        <v>0.79032727322916585</v>
      </c>
      <c r="M305" s="304">
        <f t="shared" si="260"/>
        <v>0.55543255724827112</v>
      </c>
      <c r="N305" s="304">
        <f t="shared" si="260"/>
        <v>0.55361682069252538</v>
      </c>
      <c r="O305" s="304">
        <f t="shared" si="260"/>
        <v>7.99833744791624E-4</v>
      </c>
      <c r="P305" s="251">
        <f t="shared" si="260"/>
        <v>8.3599864011395459E-4</v>
      </c>
    </row>
    <row r="306" spans="1:16" x14ac:dyDescent="0.3">
      <c r="A306" s="247" t="s">
        <v>91</v>
      </c>
      <c r="B306" s="248">
        <v>2031</v>
      </c>
      <c r="C306" s="248" t="s">
        <v>446</v>
      </c>
      <c r="D306" s="300">
        <v>1.0091032979004532E-2</v>
      </c>
      <c r="E306" s="300">
        <v>4.9356088607821126E-2</v>
      </c>
      <c r="F306" s="300">
        <v>1.9036602331250655E-2</v>
      </c>
      <c r="G306" s="300">
        <v>1.893500789683529E-2</v>
      </c>
      <c r="H306" s="301">
        <v>5.1941394314611504E-5</v>
      </c>
      <c r="I306" s="302">
        <v>5.4289952654747495E-5</v>
      </c>
      <c r="J306" s="303">
        <v>10</v>
      </c>
      <c r="K306" s="304">
        <f t="shared" ref="K306:P306" si="261">SUM(D306:D325)+$J306*D325</f>
        <v>0.11253026521579286</v>
      </c>
      <c r="L306" s="304">
        <f t="shared" si="261"/>
        <v>0.75554431333864946</v>
      </c>
      <c r="M306" s="304">
        <f t="shared" si="261"/>
        <v>0.55464784569669456</v>
      </c>
      <c r="N306" s="304">
        <f t="shared" si="261"/>
        <v>0.55289364686110087</v>
      </c>
      <c r="O306" s="304">
        <f t="shared" si="261"/>
        <v>7.572113990014233E-4</v>
      </c>
      <c r="P306" s="251">
        <f t="shared" si="261"/>
        <v>7.9144910179197974E-4</v>
      </c>
    </row>
    <row r="307" spans="1:16" x14ac:dyDescent="0.3">
      <c r="A307" s="247" t="s">
        <v>91</v>
      </c>
      <c r="B307" s="248">
        <v>2032</v>
      </c>
      <c r="C307" s="248" t="s">
        <v>447</v>
      </c>
      <c r="D307" s="300">
        <v>9.0377042252618289E-3</v>
      </c>
      <c r="E307" s="300">
        <v>4.4929370618210111E-2</v>
      </c>
      <c r="F307" s="300">
        <v>1.8955719604571476E-2</v>
      </c>
      <c r="G307" s="300">
        <v>1.8860400476764363E-2</v>
      </c>
      <c r="H307" s="301">
        <v>4.5814789390883998E-5</v>
      </c>
      <c r="I307" s="302">
        <v>4.7886332825108567E-5</v>
      </c>
      <c r="J307" s="303">
        <v>11</v>
      </c>
      <c r="K307" s="304">
        <f t="shared" ref="K307:P307" si="262">SUM(D307:D325)+$J307*D325</f>
        <v>0.10467142909143552</v>
      </c>
      <c r="L307" s="304">
        <f t="shared" si="262"/>
        <v>0.72587324668217779</v>
      </c>
      <c r="M307" s="304">
        <f t="shared" si="262"/>
        <v>0.55395083342902707</v>
      </c>
      <c r="N307" s="304">
        <f t="shared" si="262"/>
        <v>0.55225148482840458</v>
      </c>
      <c r="O307" s="304">
        <f t="shared" si="262"/>
        <v>7.2423430643835292E-4</v>
      </c>
      <c r="P307" s="251">
        <f t="shared" si="262"/>
        <v>7.5698093109990614E-4</v>
      </c>
    </row>
    <row r="308" spans="1:16" x14ac:dyDescent="0.3">
      <c r="A308" s="247" t="s">
        <v>91</v>
      </c>
      <c r="B308" s="248">
        <v>2033</v>
      </c>
      <c r="C308" s="248" t="s">
        <v>448</v>
      </c>
      <c r="D308" s="300">
        <v>8.1297087418924236E-3</v>
      </c>
      <c r="E308" s="300">
        <v>4.1195016070367976E-2</v>
      </c>
      <c r="F308" s="300">
        <v>1.8881615548742427E-2</v>
      </c>
      <c r="G308" s="300">
        <v>1.8792123596372938E-2</v>
      </c>
      <c r="H308" s="301">
        <v>4.2206610191239735E-5</v>
      </c>
      <c r="I308" s="302">
        <v>4.4115007095421412E-5</v>
      </c>
      <c r="J308" s="303">
        <v>12</v>
      </c>
      <c r="K308" s="304">
        <f t="shared" ref="K308:P308" si="263">SUM(D308:D325)+$J308*D325</f>
        <v>9.7865921720820898E-2</v>
      </c>
      <c r="L308" s="304">
        <f t="shared" si="263"/>
        <v>0.70062889801531725</v>
      </c>
      <c r="M308" s="304">
        <f t="shared" si="263"/>
        <v>0.55333470388803874</v>
      </c>
      <c r="N308" s="304">
        <f t="shared" si="263"/>
        <v>0.55168393021577933</v>
      </c>
      <c r="O308" s="304">
        <f t="shared" si="263"/>
        <v>6.9738381879900992E-4</v>
      </c>
      <c r="P308" s="251">
        <f t="shared" si="263"/>
        <v>7.2891638023747131E-4</v>
      </c>
    </row>
    <row r="309" spans="1:16" x14ac:dyDescent="0.3">
      <c r="A309" s="247" t="s">
        <v>91</v>
      </c>
      <c r="B309" s="248">
        <v>2034</v>
      </c>
      <c r="C309" s="248" t="s">
        <v>449</v>
      </c>
      <c r="D309" s="300">
        <v>7.2851487785730203E-3</v>
      </c>
      <c r="E309" s="300">
        <v>3.7874432371889692E-2</v>
      </c>
      <c r="F309" s="300">
        <v>1.8809091244747958E-2</v>
      </c>
      <c r="G309" s="300">
        <v>1.8725273872123211E-2</v>
      </c>
      <c r="H309" s="301">
        <v>3.7939376384223976E-5</v>
      </c>
      <c r="I309" s="302">
        <v>3.9654823924345603E-5</v>
      </c>
      <c r="J309" s="303">
        <v>13</v>
      </c>
      <c r="K309" s="304">
        <f t="shared" ref="K309:P309" si="264">SUM(D309:D325)+$J309*D325</f>
        <v>9.1968409833575654E-2</v>
      </c>
      <c r="L309" s="304">
        <f t="shared" si="264"/>
        <v>0.67911890389629892</v>
      </c>
      <c r="M309" s="304">
        <f t="shared" si="264"/>
        <v>0.55279267840287938</v>
      </c>
      <c r="N309" s="304">
        <f t="shared" si="264"/>
        <v>0.55118465248354542</v>
      </c>
      <c r="O309" s="304">
        <f t="shared" si="264"/>
        <v>6.741415103593113E-4</v>
      </c>
      <c r="P309" s="251">
        <f t="shared" si="264"/>
        <v>7.046231551047238E-4</v>
      </c>
    </row>
    <row r="310" spans="1:16" x14ac:dyDescent="0.3">
      <c r="A310" s="247" t="s">
        <v>91</v>
      </c>
      <c r="B310" s="248">
        <v>2035</v>
      </c>
      <c r="C310" s="248" t="s">
        <v>450</v>
      </c>
      <c r="D310" s="300">
        <v>6.5251387912897765E-3</v>
      </c>
      <c r="E310" s="300">
        <v>3.5024659102430557E-2</v>
      </c>
      <c r="F310" s="300">
        <v>1.8741429226690618E-2</v>
      </c>
      <c r="G310" s="300">
        <v>1.8662950687004368E-2</v>
      </c>
      <c r="H310" s="301">
        <v>3.5106811118360546E-5</v>
      </c>
      <c r="I310" s="302">
        <v>3.669418381599837E-5</v>
      </c>
      <c r="J310" s="303">
        <v>14</v>
      </c>
      <c r="K310" s="304">
        <f t="shared" ref="K310:P310" si="265">SUM(D310:D325)+$J310*D325</f>
        <v>8.6915457909649829E-2</v>
      </c>
      <c r="L310" s="304">
        <f t="shared" si="265"/>
        <v>0.6609294934757588</v>
      </c>
      <c r="M310" s="304">
        <f t="shared" si="265"/>
        <v>0.55232317722171453</v>
      </c>
      <c r="N310" s="304">
        <f t="shared" si="265"/>
        <v>0.55075222447556116</v>
      </c>
      <c r="O310" s="304">
        <f t="shared" si="265"/>
        <v>6.5516643572662838E-4</v>
      </c>
      <c r="P310" s="251">
        <f t="shared" si="265"/>
        <v>6.8479011314305201E-4</v>
      </c>
    </row>
    <row r="311" spans="1:16" x14ac:dyDescent="0.3">
      <c r="A311" s="247" t="s">
        <v>91</v>
      </c>
      <c r="B311" s="248">
        <v>2036</v>
      </c>
      <c r="C311" s="248" t="s">
        <v>451</v>
      </c>
      <c r="D311" s="300">
        <v>5.8451382701932651E-3</v>
      </c>
      <c r="E311" s="300">
        <v>3.2501661346533463E-2</v>
      </c>
      <c r="F311" s="300">
        <v>1.8683976311192334E-2</v>
      </c>
      <c r="G311" s="300">
        <v>1.8610026397306592E-2</v>
      </c>
      <c r="H311" s="301">
        <v>3.2581482576639028E-5</v>
      </c>
      <c r="I311" s="302">
        <v>3.4054670123542394E-5</v>
      </c>
      <c r="J311" s="303">
        <v>15</v>
      </c>
      <c r="K311" s="304">
        <f t="shared" ref="K311:P311" si="266">SUM(D311:D325)+$J311*D325</f>
        <v>8.2622515973007238E-2</v>
      </c>
      <c r="L311" s="304">
        <f t="shared" si="266"/>
        <v>0.6455898563246778</v>
      </c>
      <c r="M311" s="304">
        <f t="shared" si="266"/>
        <v>0.55192133805860699</v>
      </c>
      <c r="N311" s="304">
        <f t="shared" si="266"/>
        <v>0.5503821196526959</v>
      </c>
      <c r="O311" s="304">
        <f t="shared" si="266"/>
        <v>6.3902392635980891E-4</v>
      </c>
      <c r="P311" s="251">
        <f t="shared" si="266"/>
        <v>6.6791771128972761E-4</v>
      </c>
    </row>
    <row r="312" spans="1:16" x14ac:dyDescent="0.3">
      <c r="A312" s="247" t="s">
        <v>91</v>
      </c>
      <c r="B312" s="248">
        <v>2037</v>
      </c>
      <c r="C312" s="248" t="s">
        <v>452</v>
      </c>
      <c r="D312" s="300">
        <v>5.2525201473104825E-3</v>
      </c>
      <c r="E312" s="300">
        <v>3.0379417608622523E-2</v>
      </c>
      <c r="F312" s="300">
        <v>1.8631634348567575E-2</v>
      </c>
      <c r="G312" s="300">
        <v>1.856181331701319E-2</v>
      </c>
      <c r="H312" s="301">
        <v>3.0357212946274726E-5</v>
      </c>
      <c r="I312" s="302">
        <v>3.1729833913824605E-5</v>
      </c>
      <c r="J312" s="303">
        <v>16</v>
      </c>
      <c r="K312" s="304">
        <f t="shared" ref="K312:P312" si="267">SUM(D312:D325)+$J312*D325</f>
        <v>7.900957455746116E-2</v>
      </c>
      <c r="L312" s="304">
        <f t="shared" si="267"/>
        <v>0.63277321692949384</v>
      </c>
      <c r="M312" s="304">
        <f t="shared" si="267"/>
        <v>0.55157695181099775</v>
      </c>
      <c r="N312" s="304">
        <f t="shared" si="267"/>
        <v>0.55006493911952825</v>
      </c>
      <c r="O312" s="304">
        <f t="shared" si="267"/>
        <v>6.2540674553471102E-4</v>
      </c>
      <c r="P312" s="251">
        <f t="shared" si="267"/>
        <v>6.5368482312885921E-4</v>
      </c>
    </row>
    <row r="313" spans="1:16" x14ac:dyDescent="0.3">
      <c r="A313" s="247" t="s">
        <v>91</v>
      </c>
      <c r="B313" s="248">
        <v>2038</v>
      </c>
      <c r="C313" s="248" t="s">
        <v>453</v>
      </c>
      <c r="D313" s="300">
        <v>4.659452428328604E-3</v>
      </c>
      <c r="E313" s="300">
        <v>2.8180990924189953E-2</v>
      </c>
      <c r="F313" s="300">
        <v>1.8582672913516028E-2</v>
      </c>
      <c r="G313" s="300">
        <v>1.8516722658422771E-2</v>
      </c>
      <c r="H313" s="301">
        <v>2.8480799572480686E-5</v>
      </c>
      <c r="I313" s="302">
        <v>2.976857495844808E-5</v>
      </c>
      <c r="J313" s="303">
        <v>17</v>
      </c>
      <c r="K313" s="304">
        <f t="shared" ref="K313:P313" si="268">SUM(D313:D325)+$J313*D325</f>
        <v>7.5989251264797872E-2</v>
      </c>
      <c r="L313" s="304">
        <f t="shared" si="268"/>
        <v>0.62207882127222092</v>
      </c>
      <c r="M313" s="304">
        <f t="shared" si="268"/>
        <v>0.55128490752601333</v>
      </c>
      <c r="N313" s="304">
        <f t="shared" si="268"/>
        <v>0.54979597166665406</v>
      </c>
      <c r="O313" s="304">
        <f t="shared" si="268"/>
        <v>6.1401383433997727E-4</v>
      </c>
      <c r="P313" s="251">
        <f t="shared" si="268"/>
        <v>6.4177677117770843E-4</v>
      </c>
    </row>
    <row r="314" spans="1:16" x14ac:dyDescent="0.3">
      <c r="A314" s="247" t="s">
        <v>91</v>
      </c>
      <c r="B314" s="248">
        <v>2039</v>
      </c>
      <c r="C314" s="248" t="s">
        <v>454</v>
      </c>
      <c r="D314" s="300">
        <v>4.1384861111551921E-3</v>
      </c>
      <c r="E314" s="300">
        <v>2.631236212301406E-2</v>
      </c>
      <c r="F314" s="300">
        <v>1.8538715995429372E-2</v>
      </c>
      <c r="G314" s="300">
        <v>1.847623938720043E-2</v>
      </c>
      <c r="H314" s="301">
        <v>2.677920598532864E-5</v>
      </c>
      <c r="I314" s="302">
        <v>2.7990038086129829E-5</v>
      </c>
      <c r="J314" s="303">
        <v>18</v>
      </c>
      <c r="K314" s="304">
        <f t="shared" ref="K314:P314" si="269">SUM(D314:D325)+$J314*D325</f>
        <v>7.3561995691116461E-2</v>
      </c>
      <c r="L314" s="304">
        <f t="shared" si="269"/>
        <v>0.61358285229938048</v>
      </c>
      <c r="M314" s="304">
        <f t="shared" si="269"/>
        <v>0.55104182467608043</v>
      </c>
      <c r="N314" s="304">
        <f t="shared" si="269"/>
        <v>0.54957209487237024</v>
      </c>
      <c r="O314" s="304">
        <f t="shared" si="269"/>
        <v>6.0449733651903774E-4</v>
      </c>
      <c r="P314" s="251">
        <f t="shared" si="269"/>
        <v>6.318299781819342E-4</v>
      </c>
    </row>
    <row r="315" spans="1:16" x14ac:dyDescent="0.3">
      <c r="A315" s="247" t="s">
        <v>91</v>
      </c>
      <c r="B315" s="248">
        <v>2040</v>
      </c>
      <c r="C315" s="248" t="s">
        <v>455</v>
      </c>
      <c r="D315" s="300">
        <v>3.6527626799531432E-3</v>
      </c>
      <c r="E315" s="300">
        <v>2.4707076994936909E-2</v>
      </c>
      <c r="F315" s="300">
        <v>1.8498475795495139E-2</v>
      </c>
      <c r="G315" s="300">
        <v>1.8439180509202464E-2</v>
      </c>
      <c r="H315" s="301">
        <v>2.5257054490839516E-5</v>
      </c>
      <c r="I315" s="302">
        <v>2.639906401556106E-5</v>
      </c>
      <c r="J315" s="303">
        <v>19</v>
      </c>
      <c r="K315" s="304">
        <f t="shared" ref="K315:P315" si="270">SUM(D315:D325)+$J315*D325</f>
        <v>7.165570643460846E-2</v>
      </c>
      <c r="L315" s="304">
        <f t="shared" si="270"/>
        <v>0.60695551212771603</v>
      </c>
      <c r="M315" s="304">
        <f t="shared" si="270"/>
        <v>0.55084269874423408</v>
      </c>
      <c r="N315" s="304">
        <f t="shared" si="270"/>
        <v>0.54938870134930895</v>
      </c>
      <c r="O315" s="304">
        <f t="shared" si="270"/>
        <v>5.966824322852502E-4</v>
      </c>
      <c r="P315" s="251">
        <f t="shared" si="270"/>
        <v>6.2366172205847829E-4</v>
      </c>
    </row>
    <row r="316" spans="1:16" x14ac:dyDescent="0.3">
      <c r="A316" s="247" t="s">
        <v>91</v>
      </c>
      <c r="B316" s="248">
        <v>2041</v>
      </c>
      <c r="C316" s="248" t="s">
        <v>456</v>
      </c>
      <c r="D316" s="300">
        <v>3.2763558705576567E-3</v>
      </c>
      <c r="E316" s="300">
        <v>2.3424824294536229E-2</v>
      </c>
      <c r="F316" s="300">
        <v>1.8469357217704718E-2</v>
      </c>
      <c r="G316" s="300">
        <v>1.8412361960233818E-2</v>
      </c>
      <c r="H316" s="301">
        <v>2.4093121845013321E-5</v>
      </c>
      <c r="I316" s="302">
        <v>2.5182501248339697E-5</v>
      </c>
      <c r="J316" s="303">
        <v>20</v>
      </c>
      <c r="K316" s="304">
        <f t="shared" ref="K316:P316" si="271">SUM(D316:D325)+$J316*D325</f>
        <v>7.0235140609302499E-2</v>
      </c>
      <c r="L316" s="304">
        <f t="shared" si="271"/>
        <v>0.6019334570841286</v>
      </c>
      <c r="M316" s="304">
        <f t="shared" si="271"/>
        <v>0.55068381301232217</v>
      </c>
      <c r="N316" s="304">
        <f t="shared" si="271"/>
        <v>0.54924236670424542</v>
      </c>
      <c r="O316" s="304">
        <f t="shared" si="271"/>
        <v>5.9038967954595171E-4</v>
      </c>
      <c r="P316" s="251">
        <f t="shared" si="271"/>
        <v>6.1708444000559116E-4</v>
      </c>
    </row>
    <row r="317" spans="1:16" x14ac:dyDescent="0.3">
      <c r="A317" s="247" t="s">
        <v>91</v>
      </c>
      <c r="B317" s="248">
        <v>2042</v>
      </c>
      <c r="C317" s="248" t="s">
        <v>457</v>
      </c>
      <c r="D317" s="300">
        <v>2.9886119483467049E-3</v>
      </c>
      <c r="E317" s="300">
        <v>2.2420636336802014E-2</v>
      </c>
      <c r="F317" s="300">
        <v>1.8444068666572475E-2</v>
      </c>
      <c r="G317" s="300">
        <v>1.8389073407300876E-2</v>
      </c>
      <c r="H317" s="301">
        <v>2.315253069424235E-5</v>
      </c>
      <c r="I317" s="302">
        <v>2.4199379578238405E-5</v>
      </c>
      <c r="J317" s="303">
        <v>21</v>
      </c>
      <c r="K317" s="304">
        <f t="shared" ref="K317:P317" si="272">SUM(D317:D325)+$J317*D325</f>
        <v>6.9190981593392029E-2</v>
      </c>
      <c r="L317" s="304">
        <f t="shared" si="272"/>
        <v>0.59819365474094199</v>
      </c>
      <c r="M317" s="304">
        <f t="shared" si="272"/>
        <v>0.55055404585820056</v>
      </c>
      <c r="N317" s="304">
        <f t="shared" si="272"/>
        <v>0.54912285060815069</v>
      </c>
      <c r="O317" s="304">
        <f t="shared" si="272"/>
        <v>5.8526085945247955E-4</v>
      </c>
      <c r="P317" s="251">
        <f t="shared" si="272"/>
        <v>6.1172372071992525E-4</v>
      </c>
    </row>
    <row r="318" spans="1:16" x14ac:dyDescent="0.3">
      <c r="A318" s="247" t="s">
        <v>91</v>
      </c>
      <c r="B318" s="248">
        <v>2043</v>
      </c>
      <c r="C318" s="248" t="s">
        <v>458</v>
      </c>
      <c r="D318" s="300">
        <v>2.7447868140872884E-3</v>
      </c>
      <c r="E318" s="300">
        <v>2.1533505587204682E-2</v>
      </c>
      <c r="F318" s="300">
        <v>1.8421800456971667E-2</v>
      </c>
      <c r="G318" s="300">
        <v>1.8368566583893211E-2</v>
      </c>
      <c r="H318" s="301">
        <v>2.2333994786216229E-5</v>
      </c>
      <c r="I318" s="302">
        <v>2.3343835175800093E-5</v>
      </c>
      <c r="J318" s="303">
        <v>22</v>
      </c>
      <c r="K318" s="304">
        <f t="shared" ref="K318:P318" si="273">SUM(D318:D325)+$J318*D325</f>
        <v>6.8434566499692512E-2</v>
      </c>
      <c r="L318" s="304">
        <f t="shared" si="273"/>
        <v>0.59545804035548955</v>
      </c>
      <c r="M318" s="304">
        <f t="shared" si="273"/>
        <v>0.55044956725521121</v>
      </c>
      <c r="N318" s="304">
        <f t="shared" si="273"/>
        <v>0.54902662306498873</v>
      </c>
      <c r="O318" s="304">
        <f t="shared" si="273"/>
        <v>5.8107263050977825E-4</v>
      </c>
      <c r="P318" s="251">
        <f t="shared" si="273"/>
        <v>6.0734612310436073E-4</v>
      </c>
    </row>
    <row r="319" spans="1:16" x14ac:dyDescent="0.3">
      <c r="A319" s="247" t="s">
        <v>91</v>
      </c>
      <c r="B319" s="248">
        <v>2044</v>
      </c>
      <c r="C319" s="248" t="s">
        <v>459</v>
      </c>
      <c r="D319" s="300">
        <v>2.5910966289479707E-3</v>
      </c>
      <c r="E319" s="300">
        <v>2.0964720619336748E-2</v>
      </c>
      <c r="F319" s="300">
        <v>1.8402873429728194E-2</v>
      </c>
      <c r="G319" s="300">
        <v>1.8351137233129051E-2</v>
      </c>
      <c r="H319" s="301">
        <v>2.1660148080088602E-5</v>
      </c>
      <c r="I319" s="302">
        <v>2.2639521656291451E-5</v>
      </c>
      <c r="J319" s="303">
        <v>23</v>
      </c>
      <c r="K319" s="304">
        <f t="shared" ref="K319:P319" si="274">SUM(D319:D325)+$J319*D325</f>
        <v>6.7921976540252421E-2</v>
      </c>
      <c r="L319" s="304">
        <f t="shared" si="274"/>
        <v>0.59360955671963445</v>
      </c>
      <c r="M319" s="304">
        <f t="shared" si="274"/>
        <v>0.55036735686182259</v>
      </c>
      <c r="N319" s="304">
        <f t="shared" si="274"/>
        <v>0.54895090234523458</v>
      </c>
      <c r="O319" s="304">
        <f t="shared" si="274"/>
        <v>5.7770293747510311E-4</v>
      </c>
      <c r="P319" s="251">
        <f t="shared" si="274"/>
        <v>6.038240698912346E-4</v>
      </c>
    </row>
    <row r="320" spans="1:16" x14ac:dyDescent="0.3">
      <c r="A320" s="247" t="s">
        <v>91</v>
      </c>
      <c r="B320" s="248">
        <v>2045</v>
      </c>
      <c r="C320" s="248" t="s">
        <v>460</v>
      </c>
      <c r="D320" s="300">
        <v>2.4909015064891195E-3</v>
      </c>
      <c r="E320" s="300">
        <v>2.0559779431625722E-2</v>
      </c>
      <c r="F320" s="300">
        <v>1.8386225324245768E-2</v>
      </c>
      <c r="G320" s="300">
        <v>1.8335804855894304E-2</v>
      </c>
      <c r="H320" s="301">
        <v>2.1016829931916661E-5</v>
      </c>
      <c r="I320" s="302">
        <v>2.1967116416292606E-5</v>
      </c>
      <c r="J320" s="303">
        <v>24</v>
      </c>
      <c r="K320" s="304">
        <f t="shared" ref="K320:P320" si="275">SUM(D320:D325)+$J320*D325</f>
        <v>6.7563076765951635E-2</v>
      </c>
      <c r="L320" s="304">
        <f t="shared" si="275"/>
        <v>0.59232985805164728</v>
      </c>
      <c r="M320" s="304">
        <f t="shared" si="275"/>
        <v>0.55030407349567756</v>
      </c>
      <c r="N320" s="304">
        <f t="shared" si="275"/>
        <v>0.54889261097624453</v>
      </c>
      <c r="O320" s="304">
        <f t="shared" si="275"/>
        <v>5.7500709114655557E-4</v>
      </c>
      <c r="P320" s="251">
        <f t="shared" si="275"/>
        <v>6.0100633019761704E-4</v>
      </c>
    </row>
    <row r="321" spans="1:16" x14ac:dyDescent="0.3">
      <c r="A321" s="247" t="s">
        <v>91</v>
      </c>
      <c r="B321" s="248">
        <v>2046</v>
      </c>
      <c r="C321" s="248" t="s">
        <v>461</v>
      </c>
      <c r="D321" s="300">
        <v>2.4089861496575473E-3</v>
      </c>
      <c r="E321" s="300">
        <v>2.0259327547070344E-2</v>
      </c>
      <c r="F321" s="300">
        <v>1.8372473975225873E-2</v>
      </c>
      <c r="G321" s="300">
        <v>1.8323145193913988E-2</v>
      </c>
      <c r="H321" s="301">
        <v>2.0606814903281202E-5</v>
      </c>
      <c r="I321" s="302">
        <v>2.1538569506577164E-5</v>
      </c>
      <c r="J321" s="303">
        <v>25</v>
      </c>
      <c r="K321" s="304">
        <f t="shared" ref="K321:P321" si="276">SUM(D321:D325)+$J321*D325</f>
        <v>6.7304372114109709E-2</v>
      </c>
      <c r="L321" s="304">
        <f t="shared" si="276"/>
        <v>0.59145510057137107</v>
      </c>
      <c r="M321" s="304">
        <f t="shared" si="276"/>
        <v>0.55025743823501483</v>
      </c>
      <c r="N321" s="304">
        <f t="shared" si="276"/>
        <v>0.54884965198448921</v>
      </c>
      <c r="O321" s="304">
        <f t="shared" si="276"/>
        <v>5.7295456296617994E-4</v>
      </c>
      <c r="P321" s="251">
        <f t="shared" si="276"/>
        <v>5.9886099574399821E-4</v>
      </c>
    </row>
    <row r="322" spans="1:16" x14ac:dyDescent="0.3">
      <c r="A322" s="247" t="s">
        <v>91</v>
      </c>
      <c r="B322" s="248">
        <v>2047</v>
      </c>
      <c r="C322" s="248" t="s">
        <v>462</v>
      </c>
      <c r="D322" s="300">
        <v>2.3361092711104065E-3</v>
      </c>
      <c r="E322" s="300">
        <v>1.9977213876218845E-2</v>
      </c>
      <c r="F322" s="300">
        <v>1.8360637863898785E-2</v>
      </c>
      <c r="G322" s="300">
        <v>1.8312245232120841E-2</v>
      </c>
      <c r="H322" s="301">
        <v>2.0168408406062286E-5</v>
      </c>
      <c r="I322" s="302">
        <v>2.1080333805164213E-5</v>
      </c>
      <c r="J322" s="303">
        <v>26</v>
      </c>
      <c r="K322" s="304">
        <f t="shared" ref="K322:P322" si="277">SUM(D322:D325)+$J322*D325</f>
        <v>6.7127582819099349E-2</v>
      </c>
      <c r="L322" s="304">
        <f t="shared" si="277"/>
        <v>0.59088079497565038</v>
      </c>
      <c r="M322" s="304">
        <f t="shared" si="277"/>
        <v>0.55022455432337214</v>
      </c>
      <c r="N322" s="304">
        <f t="shared" si="277"/>
        <v>0.54881935265471427</v>
      </c>
      <c r="O322" s="304">
        <f t="shared" si="277"/>
        <v>5.7131204981443993E-4</v>
      </c>
      <c r="P322" s="251">
        <f t="shared" si="277"/>
        <v>5.9714420820009505E-4</v>
      </c>
    </row>
    <row r="323" spans="1:16" x14ac:dyDescent="0.3">
      <c r="A323" s="247" t="s">
        <v>91</v>
      </c>
      <c r="B323" s="248">
        <v>2048</v>
      </c>
      <c r="C323" s="248" t="s">
        <v>463</v>
      </c>
      <c r="D323" s="300">
        <v>2.2718872877999078E-3</v>
      </c>
      <c r="E323" s="300">
        <v>1.9709090122702062E-2</v>
      </c>
      <c r="F323" s="300">
        <v>1.8350407650278601E-2</v>
      </c>
      <c r="G323" s="300">
        <v>1.8302819372517168E-2</v>
      </c>
      <c r="H323" s="301">
        <v>1.9661197682537349E-5</v>
      </c>
      <c r="I323" s="302">
        <v>2.0550191462856089E-5</v>
      </c>
      <c r="J323" s="303">
        <v>27</v>
      </c>
      <c r="K323" s="304">
        <f t="shared" ref="K323:P323" si="278">SUM(D323:D325)+$J323*D325</f>
        <v>6.7023670402636126E-2</v>
      </c>
      <c r="L323" s="304">
        <f t="shared" si="278"/>
        <v>0.59058860305078109</v>
      </c>
      <c r="M323" s="304">
        <f t="shared" si="278"/>
        <v>0.5502035065230565</v>
      </c>
      <c r="N323" s="304">
        <f t="shared" si="278"/>
        <v>0.54879995328673248</v>
      </c>
      <c r="O323" s="304">
        <f t="shared" si="278"/>
        <v>5.7010794315991869E-4</v>
      </c>
      <c r="P323" s="251">
        <f t="shared" si="278"/>
        <v>5.9588565635760476E-4</v>
      </c>
    </row>
    <row r="324" spans="1:16" x14ac:dyDescent="0.3">
      <c r="A324" s="247" t="s">
        <v>91</v>
      </c>
      <c r="B324" s="248">
        <v>2049</v>
      </c>
      <c r="C324" s="248" t="s">
        <v>464</v>
      </c>
      <c r="D324" s="300">
        <v>2.2502711847149168E-3</v>
      </c>
      <c r="E324" s="300">
        <v>1.9698898290291152E-2</v>
      </c>
      <c r="F324" s="300">
        <v>1.8344577092450666E-2</v>
      </c>
      <c r="G324" s="300">
        <v>1.8297449718322856E-2</v>
      </c>
      <c r="H324" s="301">
        <v>1.9446296434231013E-5</v>
      </c>
      <c r="I324" s="302">
        <v>2.0325569939879802E-5</v>
      </c>
      <c r="J324" s="303">
        <v>28</v>
      </c>
      <c r="K324" s="304">
        <f t="shared" ref="K324:P324" si="279">SUM(D324:D325)+$J324*D325</f>
        <v>6.6983979969483409E-2</v>
      </c>
      <c r="L324" s="304">
        <f t="shared" si="279"/>
        <v>0.5905645348794285</v>
      </c>
      <c r="M324" s="304">
        <f t="shared" si="279"/>
        <v>0.55019268893636097</v>
      </c>
      <c r="N324" s="304">
        <f t="shared" si="279"/>
        <v>0.54878997977835431</v>
      </c>
      <c r="O324" s="304">
        <f t="shared" si="279"/>
        <v>5.6941104722892241E-4</v>
      </c>
      <c r="P324" s="251">
        <f t="shared" si="279"/>
        <v>5.9515724685742244E-4</v>
      </c>
    </row>
    <row r="325" spans="1:16" x14ac:dyDescent="0.3">
      <c r="A325" s="247" t="s">
        <v>91</v>
      </c>
      <c r="B325" s="248">
        <v>2050</v>
      </c>
      <c r="C325" s="248" t="s">
        <v>465</v>
      </c>
      <c r="D325" s="300">
        <v>2.2321968546471895E-3</v>
      </c>
      <c r="E325" s="300">
        <v>1.9685021951349566E-2</v>
      </c>
      <c r="F325" s="300">
        <v>1.8339590063583114E-2</v>
      </c>
      <c r="G325" s="300">
        <v>1.8292845864139016E-2</v>
      </c>
      <c r="H325" s="301">
        <v>1.8964301751541082E-5</v>
      </c>
      <c r="I325" s="302">
        <v>1.9821781962673885E-5</v>
      </c>
      <c r="J325" s="303">
        <v>29</v>
      </c>
      <c r="K325" s="304">
        <f t="shared" ref="K325:P325" si="280">SUM(D325:D325)+$J325*D325</f>
        <v>6.6965905639415693E-2</v>
      </c>
      <c r="L325" s="304">
        <f t="shared" si="280"/>
        <v>0.59055065854048694</v>
      </c>
      <c r="M325" s="304">
        <f t="shared" si="280"/>
        <v>0.55018770190749344</v>
      </c>
      <c r="N325" s="304">
        <f t="shared" si="280"/>
        <v>0.54878537592417054</v>
      </c>
      <c r="O325" s="304">
        <f t="shared" si="280"/>
        <v>5.6892905254623248E-4</v>
      </c>
      <c r="P325" s="251">
        <f t="shared" si="280"/>
        <v>5.9465345888021659E-4</v>
      </c>
    </row>
    <row r="326" spans="1:16" x14ac:dyDescent="0.3">
      <c r="A326" s="247" t="s">
        <v>92</v>
      </c>
      <c r="B326" s="248">
        <v>2015</v>
      </c>
      <c r="C326" s="248" t="s">
        <v>2402</v>
      </c>
      <c r="D326" s="300">
        <v>6.1819056319592204E-2</v>
      </c>
      <c r="E326" s="300">
        <v>0.22934723088913153</v>
      </c>
      <c r="F326" s="300">
        <v>2.0101452048345674E-2</v>
      </c>
      <c r="G326" s="300">
        <v>1.9926279965623926E-2</v>
      </c>
      <c r="H326" s="301">
        <v>2.5894229736132547E-4</v>
      </c>
      <c r="I326" s="302">
        <v>2.7065052077120404E-4</v>
      </c>
      <c r="J326" s="305">
        <v>0</v>
      </c>
      <c r="K326" s="304">
        <f>SUM(D326:D355)</f>
        <v>0.41303371259663568</v>
      </c>
      <c r="L326" s="304">
        <f t="shared" ref="L326:L332" si="281">SUM(E326:E355)</f>
        <v>1.8863885788870594</v>
      </c>
      <c r="M326" s="304">
        <f t="shared" ref="M326:M332" si="282">SUM(F326:F355)</f>
        <v>0.57058425085307407</v>
      </c>
      <c r="N326" s="304">
        <f t="shared" ref="N326:N332" si="283">SUM(G326:G355)</f>
        <v>0.56761900863942538</v>
      </c>
      <c r="O326" s="304">
        <f t="shared" ref="O326:O332" si="284">SUM(H326:H355)</f>
        <v>2.3393576536976826E-3</v>
      </c>
      <c r="P326" s="251">
        <f t="shared" ref="P326:P332" si="285">SUM(I326:I355)</f>
        <v>2.4451330092107766E-3</v>
      </c>
    </row>
    <row r="327" spans="1:16" x14ac:dyDescent="0.3">
      <c r="A327" s="247" t="s">
        <v>92</v>
      </c>
      <c r="B327" s="248">
        <v>2016</v>
      </c>
      <c r="C327" s="248" t="s">
        <v>2403</v>
      </c>
      <c r="D327" s="300">
        <v>5.0803397410458258E-2</v>
      </c>
      <c r="E327" s="300">
        <v>0.19636094344092705</v>
      </c>
      <c r="F327" s="300">
        <v>1.9939668215135133E-2</v>
      </c>
      <c r="G327" s="300">
        <v>1.9774743218292919E-2</v>
      </c>
      <c r="H327" s="301">
        <v>2.2263168076046416E-4</v>
      </c>
      <c r="I327" s="302">
        <v>2.326981037429473E-4</v>
      </c>
      <c r="J327" s="303">
        <v>0</v>
      </c>
      <c r="K327" s="304">
        <f t="shared" ref="K327:K332" si="286">SUM(D327:D356)</f>
        <v>0.35341413893741813</v>
      </c>
      <c r="L327" s="304">
        <f t="shared" si="281"/>
        <v>1.6763928171714408</v>
      </c>
      <c r="M327" s="304">
        <f t="shared" si="282"/>
        <v>0.56880537600463055</v>
      </c>
      <c r="N327" s="304">
        <f t="shared" si="283"/>
        <v>0.56596998657905773</v>
      </c>
      <c r="O327" s="304">
        <f t="shared" si="284"/>
        <v>2.1007855546587508E-3</v>
      </c>
      <c r="P327" s="251">
        <f t="shared" si="285"/>
        <v>2.1957737363239504E-3</v>
      </c>
    </row>
    <row r="328" spans="1:16" x14ac:dyDescent="0.3">
      <c r="A328" s="247" t="s">
        <v>92</v>
      </c>
      <c r="B328" s="248">
        <v>2017</v>
      </c>
      <c r="C328" s="248" t="s">
        <v>466</v>
      </c>
      <c r="D328" s="300">
        <v>4.2243947417565146E-2</v>
      </c>
      <c r="E328" s="300">
        <v>0.16941219739407185</v>
      </c>
      <c r="F328" s="300">
        <v>1.9856815429602818E-2</v>
      </c>
      <c r="G328" s="300">
        <v>1.9696652874681815E-2</v>
      </c>
      <c r="H328" s="301">
        <v>1.9838571101626868E-4</v>
      </c>
      <c r="I328" s="302">
        <v>2.0735584037031359E-4</v>
      </c>
      <c r="J328" s="303">
        <v>0</v>
      </c>
      <c r="K328" s="304">
        <f t="shared" si="286"/>
        <v>0.30476056626459186</v>
      </c>
      <c r="L328" s="304">
        <f t="shared" si="281"/>
        <v>1.4992181879281281</v>
      </c>
      <c r="M328" s="304">
        <f t="shared" si="282"/>
        <v>0.56717911381492192</v>
      </c>
      <c r="N328" s="304">
        <f t="shared" si="283"/>
        <v>0.56446405756562767</v>
      </c>
      <c r="O328" s="304">
        <f t="shared" si="284"/>
        <v>1.8982419701066822E-3</v>
      </c>
      <c r="P328" s="251">
        <f t="shared" si="285"/>
        <v>1.9840720247110291E-3</v>
      </c>
    </row>
    <row r="329" spans="1:16" x14ac:dyDescent="0.3">
      <c r="A329" s="247" t="s">
        <v>92</v>
      </c>
      <c r="B329" s="248">
        <v>2018</v>
      </c>
      <c r="C329" s="248" t="s">
        <v>467</v>
      </c>
      <c r="D329" s="300">
        <v>3.4920364916475141E-2</v>
      </c>
      <c r="E329" s="300">
        <v>0.14580747657229873</v>
      </c>
      <c r="F329" s="300">
        <v>1.9812803991183476E-2</v>
      </c>
      <c r="G329" s="300">
        <v>1.9654637768764867E-2</v>
      </c>
      <c r="H329" s="301">
        <v>1.7836224097753087E-4</v>
      </c>
      <c r="I329" s="302">
        <v>1.864269888860437E-4</v>
      </c>
      <c r="J329" s="303">
        <v>0</v>
      </c>
      <c r="K329" s="304">
        <f t="shared" si="286"/>
        <v>0.26462278196722405</v>
      </c>
      <c r="L329" s="304">
        <f t="shared" si="281"/>
        <v>1.3488448087665996</v>
      </c>
      <c r="M329" s="304">
        <f t="shared" si="282"/>
        <v>0.56562807069548149</v>
      </c>
      <c r="N329" s="304">
        <f t="shared" si="283"/>
        <v>0.56302919208564328</v>
      </c>
      <c r="O329" s="304">
        <f t="shared" si="284"/>
        <v>1.7197501544380231E-3</v>
      </c>
      <c r="P329" s="251">
        <f t="shared" si="285"/>
        <v>1.7975095960692171E-3</v>
      </c>
    </row>
    <row r="330" spans="1:16" x14ac:dyDescent="0.3">
      <c r="A330" s="247" t="s">
        <v>92</v>
      </c>
      <c r="B330" s="248">
        <v>2019</v>
      </c>
      <c r="C330" s="248" t="s">
        <v>468</v>
      </c>
      <c r="D330" s="300">
        <v>2.8625814381137177E-2</v>
      </c>
      <c r="E330" s="300">
        <v>0.12530966086180853</v>
      </c>
      <c r="F330" s="300">
        <v>1.9749656148969306E-2</v>
      </c>
      <c r="G330" s="300">
        <v>1.9595316686130439E-2</v>
      </c>
      <c r="H330" s="301">
        <v>1.58955191944465E-4</v>
      </c>
      <c r="I330" s="302">
        <v>1.6614243681010898E-4</v>
      </c>
      <c r="J330" s="303">
        <v>0</v>
      </c>
      <c r="K330" s="304">
        <f t="shared" si="286"/>
        <v>0.2317739030236329</v>
      </c>
      <c r="L330" s="304">
        <f t="shared" si="281"/>
        <v>1.2219588795338214</v>
      </c>
      <c r="M330" s="304">
        <f t="shared" si="282"/>
        <v>0.56411461923788619</v>
      </c>
      <c r="N330" s="304">
        <f t="shared" si="283"/>
        <v>0.56163043037708116</v>
      </c>
      <c r="O330" s="304">
        <f t="shared" si="284"/>
        <v>1.5610574611547422E-3</v>
      </c>
      <c r="P330" s="251">
        <f t="shared" si="285"/>
        <v>1.6316415219850666E-3</v>
      </c>
    </row>
    <row r="331" spans="1:16" x14ac:dyDescent="0.3">
      <c r="A331" s="247" t="s">
        <v>92</v>
      </c>
      <c r="B331" s="248">
        <v>2020</v>
      </c>
      <c r="C331" s="248" t="s">
        <v>469</v>
      </c>
      <c r="D331" s="300">
        <v>2.4152063018244425E-2</v>
      </c>
      <c r="E331" s="300">
        <v>0.10823599159924222</v>
      </c>
      <c r="F331" s="300">
        <v>1.9692669595157614E-2</v>
      </c>
      <c r="G331" s="300">
        <v>1.954211634567915E-2</v>
      </c>
      <c r="H331" s="301">
        <v>1.4391637862245225E-4</v>
      </c>
      <c r="I331" s="302">
        <v>1.5042364051072628E-4</v>
      </c>
      <c r="J331" s="303">
        <v>0</v>
      </c>
      <c r="K331" s="304">
        <f t="shared" si="286"/>
        <v>0.2052056907912829</v>
      </c>
      <c r="L331" s="304">
        <f t="shared" si="281"/>
        <v>1.1155738946890084</v>
      </c>
      <c r="M331" s="304">
        <f t="shared" si="282"/>
        <v>0.56266015099658451</v>
      </c>
      <c r="N331" s="304">
        <f t="shared" si="283"/>
        <v>0.56028715549936725</v>
      </c>
      <c r="O331" s="304">
        <f t="shared" si="284"/>
        <v>1.421638627141381E-3</v>
      </c>
      <c r="P331" s="251">
        <f t="shared" si="285"/>
        <v>1.4859187921172907E-3</v>
      </c>
    </row>
    <row r="332" spans="1:16" x14ac:dyDescent="0.3">
      <c r="A332" s="247" t="s">
        <v>92</v>
      </c>
      <c r="B332" s="248">
        <v>2021</v>
      </c>
      <c r="C332" s="248" t="s">
        <v>470</v>
      </c>
      <c r="D332" s="300">
        <v>2.0759716932591064E-2</v>
      </c>
      <c r="E332" s="300">
        <v>9.4007097800161837E-2</v>
      </c>
      <c r="F332" s="300">
        <v>1.9598732706819052E-2</v>
      </c>
      <c r="G332" s="300">
        <v>1.9455049136349566E-2</v>
      </c>
      <c r="H332" s="301">
        <v>1.2839049833019404E-4</v>
      </c>
      <c r="I332" s="302">
        <v>1.3419575191666005E-4</v>
      </c>
      <c r="J332" s="303">
        <v>0</v>
      </c>
      <c r="K332" s="304">
        <f t="shared" si="286"/>
        <v>0.18309971288570701</v>
      </c>
      <c r="L332" s="304">
        <f t="shared" si="281"/>
        <v>1.0262668209477757</v>
      </c>
      <c r="M332" s="304">
        <f t="shared" si="282"/>
        <v>0.56125924144890327</v>
      </c>
      <c r="N332" s="304">
        <f t="shared" si="283"/>
        <v>0.55899392374715073</v>
      </c>
      <c r="O332" s="304">
        <f t="shared" si="284"/>
        <v>1.2971179681805385E-3</v>
      </c>
      <c r="P332" s="251">
        <f t="shared" si="285"/>
        <v>1.3557678651373011E-3</v>
      </c>
    </row>
    <row r="333" spans="1:16" x14ac:dyDescent="0.3">
      <c r="A333" s="247" t="s">
        <v>92</v>
      </c>
      <c r="B333" s="248">
        <v>2022</v>
      </c>
      <c r="C333" s="248" t="s">
        <v>471</v>
      </c>
      <c r="D333" s="300">
        <v>1.7573658855290854E-2</v>
      </c>
      <c r="E333" s="300">
        <v>8.173393694145574E-2</v>
      </c>
      <c r="F333" s="300">
        <v>1.9504820148354703E-2</v>
      </c>
      <c r="G333" s="300">
        <v>1.9368054597397794E-2</v>
      </c>
      <c r="H333" s="301">
        <v>1.155057092497375E-4</v>
      </c>
      <c r="I333" s="302">
        <v>1.2072835641622175E-4</v>
      </c>
      <c r="J333" s="303">
        <v>1</v>
      </c>
      <c r="K333" s="304">
        <f t="shared" ref="K333:P333" si="287">SUM(D333:D361)+$J333*D361</f>
        <v>0.16438608106578442</v>
      </c>
      <c r="L333" s="304">
        <f t="shared" si="287"/>
        <v>0.95118864100562384</v>
      </c>
      <c r="M333" s="304">
        <f t="shared" si="287"/>
        <v>0.55995226878956061</v>
      </c>
      <c r="N333" s="304">
        <f t="shared" si="287"/>
        <v>0.55778775920426382</v>
      </c>
      <c r="O333" s="304">
        <f t="shared" si="287"/>
        <v>1.188123189511954E-3</v>
      </c>
      <c r="P333" s="251">
        <f t="shared" si="287"/>
        <v>1.2418448267513772E-3</v>
      </c>
    </row>
    <row r="334" spans="1:16" x14ac:dyDescent="0.3">
      <c r="A334" s="247" t="s">
        <v>92</v>
      </c>
      <c r="B334" s="248">
        <v>2023</v>
      </c>
      <c r="C334" s="248" t="s">
        <v>472</v>
      </c>
      <c r="D334" s="300">
        <v>1.5257775750029928E-2</v>
      </c>
      <c r="E334" s="300">
        <v>7.163590105874211E-2</v>
      </c>
      <c r="F334" s="300">
        <v>1.9417504497769293E-2</v>
      </c>
      <c r="G334" s="300">
        <v>1.9287247975968518E-2</v>
      </c>
      <c r="H334" s="301">
        <v>1.0277723615094913E-4</v>
      </c>
      <c r="I334" s="302">
        <v>1.0742436831802149E-4</v>
      </c>
      <c r="J334" s="303">
        <v>2</v>
      </c>
      <c r="K334" s="304">
        <f t="shared" ref="K334:P334" si="288">SUM(D334:D361)+$J334*D361</f>
        <v>0.14885850732316211</v>
      </c>
      <c r="L334" s="304">
        <f t="shared" si="288"/>
        <v>0.8883836219221779</v>
      </c>
      <c r="M334" s="304">
        <f t="shared" si="288"/>
        <v>0.5587392086886821</v>
      </c>
      <c r="N334" s="304">
        <f t="shared" si="288"/>
        <v>0.55666858920032858</v>
      </c>
      <c r="O334" s="304">
        <f t="shared" si="288"/>
        <v>1.0920131999238257E-3</v>
      </c>
      <c r="P334" s="251">
        <f t="shared" si="288"/>
        <v>1.1413891838658917E-3</v>
      </c>
    </row>
    <row r="335" spans="1:16" x14ac:dyDescent="0.3">
      <c r="A335" s="247" t="s">
        <v>92</v>
      </c>
      <c r="B335" s="248">
        <v>2024</v>
      </c>
      <c r="C335" s="248" t="s">
        <v>473</v>
      </c>
      <c r="D335" s="300">
        <v>1.3254956991039187E-2</v>
      </c>
      <c r="E335" s="300">
        <v>6.3053415070432259E-2</v>
      </c>
      <c r="F335" s="300">
        <v>1.9338109688915247E-2</v>
      </c>
      <c r="G335" s="300">
        <v>1.9213808127076834E-2</v>
      </c>
      <c r="H335" s="301">
        <v>9.2209560889301202E-5</v>
      </c>
      <c r="I335" s="302">
        <v>9.6378862262199973E-5</v>
      </c>
      <c r="J335" s="303">
        <v>3</v>
      </c>
      <c r="K335" s="304">
        <f t="shared" ref="K335:P335" si="289">SUM(D335:D361)+$J335*D361</f>
        <v>0.1356468166858007</v>
      </c>
      <c r="L335" s="304">
        <f t="shared" si="289"/>
        <v>0.8356766387214456</v>
      </c>
      <c r="M335" s="304">
        <f t="shared" si="289"/>
        <v>0.55761346423838909</v>
      </c>
      <c r="N335" s="304">
        <f t="shared" si="289"/>
        <v>0.55563022581782273</v>
      </c>
      <c r="O335" s="304">
        <f t="shared" si="289"/>
        <v>1.0086316834344859E-3</v>
      </c>
      <c r="P335" s="251">
        <f t="shared" si="289"/>
        <v>1.0542375290786064E-3</v>
      </c>
    </row>
    <row r="336" spans="1:16" x14ac:dyDescent="0.3">
      <c r="A336" s="247" t="s">
        <v>92</v>
      </c>
      <c r="B336" s="248">
        <v>2025</v>
      </c>
      <c r="C336" s="248" t="s">
        <v>474</v>
      </c>
      <c r="D336" s="300">
        <v>1.1647746179026674E-2</v>
      </c>
      <c r="E336" s="300">
        <v>5.6032236412521405E-2</v>
      </c>
      <c r="F336" s="300">
        <v>1.9268201643770119E-2</v>
      </c>
      <c r="G336" s="300">
        <v>1.9149107924133719E-2</v>
      </c>
      <c r="H336" s="301">
        <v>8.1518514296761795E-5</v>
      </c>
      <c r="I336" s="302">
        <v>8.5204419593972651E-5</v>
      </c>
      <c r="J336" s="303">
        <v>4</v>
      </c>
      <c r="K336" s="304">
        <f t="shared" ref="K336:P336" si="290">SUM(D336:D361)+$J336*D361</f>
        <v>0.12443794480743001</v>
      </c>
      <c r="L336" s="304">
        <f t="shared" si="290"/>
        <v>0.79155214150902309</v>
      </c>
      <c r="M336" s="304">
        <f t="shared" si="290"/>
        <v>0.55656711459695019</v>
      </c>
      <c r="N336" s="304">
        <f t="shared" si="290"/>
        <v>0.55466530228420852</v>
      </c>
      <c r="O336" s="304">
        <f t="shared" si="290"/>
        <v>9.3581784220679424E-4</v>
      </c>
      <c r="P336" s="251">
        <f t="shared" si="290"/>
        <v>9.7813138034714324E-4</v>
      </c>
    </row>
    <row r="337" spans="1:16" x14ac:dyDescent="0.3">
      <c r="A337" s="247" t="s">
        <v>92</v>
      </c>
      <c r="B337" s="248">
        <v>2026</v>
      </c>
      <c r="C337" s="248" t="s">
        <v>475</v>
      </c>
      <c r="D337" s="300">
        <v>1.0307372199822404E-2</v>
      </c>
      <c r="E337" s="300">
        <v>5.0258125210345443E-2</v>
      </c>
      <c r="F337" s="300">
        <v>1.9197120871770869E-2</v>
      </c>
      <c r="G337" s="300">
        <v>1.9083361430913853E-2</v>
      </c>
      <c r="H337" s="301">
        <v>7.1512103455098562E-5</v>
      </c>
      <c r="I337" s="302">
        <v>7.4745567260440732E-5</v>
      </c>
      <c r="J337" s="303">
        <v>5</v>
      </c>
      <c r="K337" s="304">
        <f t="shared" ref="K337:P337" si="291">SUM(D337:D361)+$J337*D361</f>
        <v>0.11483628374107185</v>
      </c>
      <c r="L337" s="304">
        <f t="shared" si="291"/>
        <v>0.75444882295451143</v>
      </c>
      <c r="M337" s="304">
        <f t="shared" si="291"/>
        <v>0.55559067300065634</v>
      </c>
      <c r="N337" s="304">
        <f t="shared" si="291"/>
        <v>0.55376507895353733</v>
      </c>
      <c r="O337" s="304">
        <f t="shared" si="291"/>
        <v>8.736950475716419E-4</v>
      </c>
      <c r="P337" s="251">
        <f t="shared" si="291"/>
        <v>9.1319967428390699E-4</v>
      </c>
    </row>
    <row r="338" spans="1:16" x14ac:dyDescent="0.3">
      <c r="A338" s="247" t="s">
        <v>92</v>
      </c>
      <c r="B338" s="248">
        <v>2027</v>
      </c>
      <c r="C338" s="248" t="s">
        <v>476</v>
      </c>
      <c r="D338" s="300">
        <v>9.1435921237140276E-3</v>
      </c>
      <c r="E338" s="300">
        <v>4.5335424188883769E-2</v>
      </c>
      <c r="F338" s="300">
        <v>1.9118203564262207E-2</v>
      </c>
      <c r="G338" s="300">
        <v>1.9010427749680123E-2</v>
      </c>
      <c r="H338" s="301">
        <v>6.1982958202686864E-5</v>
      </c>
      <c r="I338" s="302">
        <v>6.4785552966371366E-5</v>
      </c>
      <c r="J338" s="303">
        <v>6</v>
      </c>
      <c r="K338" s="304">
        <f t="shared" ref="K338:P338" si="292">SUM(D338:D361)+$J338*D361</f>
        <v>0.10657499665391795</v>
      </c>
      <c r="L338" s="304">
        <f t="shared" si="292"/>
        <v>0.72311961560217586</v>
      </c>
      <c r="M338" s="304">
        <f t="shared" si="292"/>
        <v>0.55468531217636186</v>
      </c>
      <c r="N338" s="304">
        <f t="shared" si="292"/>
        <v>0.55293060211608613</v>
      </c>
      <c r="O338" s="304">
        <f t="shared" si="292"/>
        <v>8.2157866377815278E-4</v>
      </c>
      <c r="P338" s="251">
        <f t="shared" si="292"/>
        <v>8.5872682055420247E-4</v>
      </c>
    </row>
    <row r="339" spans="1:16" x14ac:dyDescent="0.3">
      <c r="A339" s="247" t="s">
        <v>92</v>
      </c>
      <c r="B339" s="248">
        <v>2028</v>
      </c>
      <c r="C339" s="248" t="s">
        <v>477</v>
      </c>
      <c r="D339" s="300">
        <v>8.1619626414119514E-3</v>
      </c>
      <c r="E339" s="300">
        <v>4.1202230903486119E-2</v>
      </c>
      <c r="F339" s="300">
        <v>1.9033473504048548E-2</v>
      </c>
      <c r="G339" s="300">
        <v>1.8932209413477192E-2</v>
      </c>
      <c r="H339" s="301">
        <v>5.3960461218817355E-5</v>
      </c>
      <c r="I339" s="302">
        <v>5.6400310414556149E-5</v>
      </c>
      <c r="J339" s="303">
        <v>7</v>
      </c>
      <c r="K339" s="304">
        <f t="shared" ref="K339:P339" si="293">SUM(D339:D361)+$J339*D361</f>
        <v>9.9477489642872438E-2</v>
      </c>
      <c r="L339" s="304">
        <f t="shared" si="293"/>
        <v>0.69671310927130214</v>
      </c>
      <c r="M339" s="304">
        <f t="shared" si="293"/>
        <v>0.5538588686595759</v>
      </c>
      <c r="N339" s="304">
        <f t="shared" si="293"/>
        <v>0.55216905895986867</v>
      </c>
      <c r="O339" s="304">
        <f t="shared" si="293"/>
        <v>7.7899142523707551E-4</v>
      </c>
      <c r="P339" s="251">
        <f t="shared" si="293"/>
        <v>8.1421398111856773E-4</v>
      </c>
    </row>
    <row r="340" spans="1:16" x14ac:dyDescent="0.3">
      <c r="A340" s="247" t="s">
        <v>92</v>
      </c>
      <c r="B340" s="248">
        <v>2029</v>
      </c>
      <c r="C340" s="248" t="s">
        <v>478</v>
      </c>
      <c r="D340" s="300">
        <v>7.2959829648476587E-3</v>
      </c>
      <c r="E340" s="300">
        <v>3.7673315750585364E-2</v>
      </c>
      <c r="F340" s="300">
        <v>1.8952541139384212E-2</v>
      </c>
      <c r="G340" s="300">
        <v>1.8857582753178427E-2</v>
      </c>
      <c r="H340" s="301">
        <v>4.8505097651888085E-5</v>
      </c>
      <c r="I340" s="302">
        <v>5.0698274997264721E-5</v>
      </c>
      <c r="J340" s="303">
        <v>8</v>
      </c>
      <c r="K340" s="304">
        <f t="shared" ref="K340:P340" si="294">SUM(D340:D361)+$J340*D361</f>
        <v>9.3361612114129008E-2</v>
      </c>
      <c r="L340" s="304">
        <f t="shared" si="294"/>
        <v>0.67443979622582595</v>
      </c>
      <c r="M340" s="304">
        <f t="shared" si="294"/>
        <v>0.55311715520300364</v>
      </c>
      <c r="N340" s="304">
        <f t="shared" si="294"/>
        <v>0.55148573413985402</v>
      </c>
      <c r="O340" s="304">
        <f t="shared" si="294"/>
        <v>7.4442668367986757E-4</v>
      </c>
      <c r="P340" s="251">
        <f t="shared" si="294"/>
        <v>7.7808638423474774E-4</v>
      </c>
    </row>
    <row r="341" spans="1:16" x14ac:dyDescent="0.3">
      <c r="A341" s="247" t="s">
        <v>92</v>
      </c>
      <c r="B341" s="248">
        <v>2030</v>
      </c>
      <c r="C341" s="248" t="s">
        <v>479</v>
      </c>
      <c r="D341" s="300">
        <v>6.5656226275221203E-3</v>
      </c>
      <c r="E341" s="300">
        <v>3.470798526105727E-2</v>
      </c>
      <c r="F341" s="300">
        <v>1.8874943454342385E-2</v>
      </c>
      <c r="G341" s="300">
        <v>1.8786016482395675E-2</v>
      </c>
      <c r="H341" s="301">
        <v>4.2911019001698465E-5</v>
      </c>
      <c r="I341" s="302">
        <v>4.4851268234084915E-5</v>
      </c>
      <c r="J341" s="303">
        <v>9</v>
      </c>
      <c r="K341" s="304">
        <f t="shared" ref="K341:P341" si="295">SUM(D341:D361)+$J341*D361</f>
        <v>8.8111714261949886E-2</v>
      </c>
      <c r="L341" s="304">
        <f t="shared" si="295"/>
        <v>0.65569539833325041</v>
      </c>
      <c r="M341" s="304">
        <f t="shared" si="295"/>
        <v>0.55245637411109583</v>
      </c>
      <c r="N341" s="304">
        <f t="shared" si="295"/>
        <v>0.55087703598013826</v>
      </c>
      <c r="O341" s="304">
        <f t="shared" si="295"/>
        <v>7.1531730568958891E-4</v>
      </c>
      <c r="P341" s="251">
        <f t="shared" si="295"/>
        <v>7.4766082276821958E-4</v>
      </c>
    </row>
    <row r="342" spans="1:16" x14ac:dyDescent="0.3">
      <c r="A342" s="247" t="s">
        <v>92</v>
      </c>
      <c r="B342" s="248">
        <v>2031</v>
      </c>
      <c r="C342" s="248" t="s">
        <v>480</v>
      </c>
      <c r="D342" s="300">
        <v>5.9184670713315441E-3</v>
      </c>
      <c r="E342" s="300">
        <v>3.2143546637757037E-2</v>
      </c>
      <c r="F342" s="300">
        <v>1.8803418916746226E-2</v>
      </c>
      <c r="G342" s="300">
        <v>1.8720119658836982E-2</v>
      </c>
      <c r="H342" s="301">
        <v>3.951303057746144E-5</v>
      </c>
      <c r="I342" s="302">
        <v>4.1299636730102385E-5</v>
      </c>
      <c r="J342" s="303">
        <v>10</v>
      </c>
      <c r="K342" s="304">
        <f t="shared" ref="K342:P342" si="296">SUM(D342:D361)+$J342*D361</f>
        <v>8.3592176747096264E-2</v>
      </c>
      <c r="L342" s="304">
        <f t="shared" si="296"/>
        <v>0.63991633093020295</v>
      </c>
      <c r="M342" s="304">
        <f t="shared" si="296"/>
        <v>0.5518731907042298</v>
      </c>
      <c r="N342" s="304">
        <f t="shared" si="296"/>
        <v>0.55033990409120515</v>
      </c>
      <c r="O342" s="304">
        <f t="shared" si="296"/>
        <v>6.9180200634949996E-4</v>
      </c>
      <c r="P342" s="251">
        <f t="shared" si="296"/>
        <v>7.2308226806487097E-4</v>
      </c>
    </row>
    <row r="343" spans="1:16" x14ac:dyDescent="0.3">
      <c r="A343" s="247" t="s">
        <v>92</v>
      </c>
      <c r="B343" s="248">
        <v>2032</v>
      </c>
      <c r="C343" s="248" t="s">
        <v>481</v>
      </c>
      <c r="D343" s="300">
        <v>5.365556498852478E-3</v>
      </c>
      <c r="E343" s="300">
        <v>3.0032601585353785E-2</v>
      </c>
      <c r="F343" s="300">
        <v>1.873725029915347E-2</v>
      </c>
      <c r="G343" s="300">
        <v>1.8659149779083263E-2</v>
      </c>
      <c r="H343" s="301">
        <v>3.6158420844087127E-5</v>
      </c>
      <c r="I343" s="302">
        <v>3.7793340470802731E-5</v>
      </c>
      <c r="J343" s="303">
        <v>11</v>
      </c>
      <c r="K343" s="304">
        <f t="shared" ref="K343:P343" si="297">SUM(D343:D361)+$J343*D361</f>
        <v>7.9719794788433246E-2</v>
      </c>
      <c r="L343" s="304">
        <f t="shared" si="297"/>
        <v>0.62670170215045584</v>
      </c>
      <c r="M343" s="304">
        <f t="shared" si="297"/>
        <v>0.55136153183495984</v>
      </c>
      <c r="N343" s="304">
        <f t="shared" si="297"/>
        <v>0.54986866902583076</v>
      </c>
      <c r="O343" s="304">
        <f t="shared" si="297"/>
        <v>6.7168469543364793E-4</v>
      </c>
      <c r="P343" s="251">
        <f t="shared" si="297"/>
        <v>7.0205534486550501E-4</v>
      </c>
    </row>
    <row r="344" spans="1:16" x14ac:dyDescent="0.3">
      <c r="A344" s="247" t="s">
        <v>92</v>
      </c>
      <c r="B344" s="248">
        <v>2033</v>
      </c>
      <c r="C344" s="248" t="s">
        <v>482</v>
      </c>
      <c r="D344" s="300">
        <v>4.8840079230288158E-3</v>
      </c>
      <c r="E344" s="300">
        <v>2.8252180708226118E-2</v>
      </c>
      <c r="F344" s="300">
        <v>1.8677069334365914E-2</v>
      </c>
      <c r="G344" s="300">
        <v>1.8603718042341226E-2</v>
      </c>
      <c r="H344" s="301">
        <v>3.3657318872757443E-5</v>
      </c>
      <c r="I344" s="302">
        <v>3.5179150956181139E-5</v>
      </c>
      <c r="J344" s="303">
        <v>12</v>
      </c>
      <c r="K344" s="304">
        <f t="shared" ref="K344:P344" si="298">SUM(D344:D361)+$J344*D361</f>
        <v>7.6400323402249282E-2</v>
      </c>
      <c r="L344" s="304">
        <f t="shared" si="298"/>
        <v>0.6155980184231119</v>
      </c>
      <c r="M344" s="304">
        <f t="shared" si="298"/>
        <v>0.55091604158328267</v>
      </c>
      <c r="N344" s="304">
        <f t="shared" si="298"/>
        <v>0.54945840384021016</v>
      </c>
      <c r="O344" s="304">
        <f t="shared" si="298"/>
        <v>6.5492199425117026E-4</v>
      </c>
      <c r="P344" s="251">
        <f t="shared" si="298"/>
        <v>6.8453471792543881E-4</v>
      </c>
    </row>
    <row r="345" spans="1:16" x14ac:dyDescent="0.3">
      <c r="A345" s="247" t="s">
        <v>92</v>
      </c>
      <c r="B345" s="248">
        <v>2034</v>
      </c>
      <c r="C345" s="248" t="s">
        <v>483</v>
      </c>
      <c r="D345" s="300">
        <v>4.4546765546310142E-3</v>
      </c>
      <c r="E345" s="300">
        <v>2.6728973098749456E-2</v>
      </c>
      <c r="F345" s="300">
        <v>1.8621440185655272E-2</v>
      </c>
      <c r="G345" s="300">
        <v>1.8552466355736329E-2</v>
      </c>
      <c r="H345" s="301">
        <v>3.101870039810401E-5</v>
      </c>
      <c r="I345" s="302">
        <v>3.2421223715990984E-5</v>
      </c>
      <c r="J345" s="303">
        <v>13</v>
      </c>
      <c r="K345" s="304">
        <f t="shared" ref="K345:P345" si="299">SUM(D345:D361)+$J345*D361</f>
        <v>7.3562400591888968E-2</v>
      </c>
      <c r="L345" s="304">
        <f t="shared" si="299"/>
        <v>0.60627475557289556</v>
      </c>
      <c r="M345" s="304">
        <f t="shared" si="299"/>
        <v>0.55053073229639304</v>
      </c>
      <c r="N345" s="304">
        <f t="shared" si="299"/>
        <v>0.54910357039133162</v>
      </c>
      <c r="O345" s="304">
        <f t="shared" si="299"/>
        <v>6.4066039504002232E-4</v>
      </c>
      <c r="P345" s="251">
        <f t="shared" si="299"/>
        <v>6.6962828049999391E-4</v>
      </c>
    </row>
    <row r="346" spans="1:16" x14ac:dyDescent="0.3">
      <c r="A346" s="247" t="s">
        <v>92</v>
      </c>
      <c r="B346" s="248">
        <v>2035</v>
      </c>
      <c r="C346" s="248" t="s">
        <v>484</v>
      </c>
      <c r="D346" s="300">
        <v>4.0697967523640353E-3</v>
      </c>
      <c r="E346" s="300">
        <v>2.5405299939844233E-2</v>
      </c>
      <c r="F346" s="300">
        <v>1.8570932653211771E-2</v>
      </c>
      <c r="G346" s="300">
        <v>1.8505949084736146E-2</v>
      </c>
      <c r="H346" s="301">
        <v>2.9040649572240635E-5</v>
      </c>
      <c r="I346" s="302">
        <v>3.0353733982482478E-5</v>
      </c>
      <c r="J346" s="303">
        <v>14</v>
      </c>
      <c r="K346" s="304">
        <f t="shared" ref="K346:P346" si="300">SUM(D346:D361)+$J346*D361</f>
        <v>7.1153809149926472E-2</v>
      </c>
      <c r="L346" s="304">
        <f t="shared" si="300"/>
        <v>0.598474700332156</v>
      </c>
      <c r="M346" s="304">
        <f t="shared" si="300"/>
        <v>0.55020105215821413</v>
      </c>
      <c r="N346" s="304">
        <f t="shared" si="300"/>
        <v>0.54879998862905777</v>
      </c>
      <c r="O346" s="304">
        <f t="shared" si="300"/>
        <v>6.2903741430352773E-4</v>
      </c>
      <c r="P346" s="251">
        <f t="shared" si="300"/>
        <v>6.5747977031473939E-4</v>
      </c>
    </row>
    <row r="347" spans="1:16" x14ac:dyDescent="0.3">
      <c r="A347" s="247" t="s">
        <v>92</v>
      </c>
      <c r="B347" s="248">
        <v>2036</v>
      </c>
      <c r="C347" s="248" t="s">
        <v>485</v>
      </c>
      <c r="D347" s="300">
        <v>3.7452114929242531E-3</v>
      </c>
      <c r="E347" s="300">
        <v>2.4329675214655198E-2</v>
      </c>
      <c r="F347" s="300">
        <v>1.8527584125575338E-2</v>
      </c>
      <c r="G347" s="300">
        <v>1.8466015100123231E-2</v>
      </c>
      <c r="H347" s="301">
        <v>2.706272238211985E-5</v>
      </c>
      <c r="I347" s="302">
        <v>2.8286370279505747E-5</v>
      </c>
      <c r="J347" s="303">
        <v>15</v>
      </c>
      <c r="K347" s="304">
        <f t="shared" ref="K347:P347" si="301">SUM(D347:D361)+$J347*D361</f>
        <v>6.9130097510230942E-2</v>
      </c>
      <c r="L347" s="304">
        <f t="shared" si="301"/>
        <v>0.59199831825032168</v>
      </c>
      <c r="M347" s="304">
        <f t="shared" si="301"/>
        <v>0.54992187955247873</v>
      </c>
      <c r="N347" s="304">
        <f t="shared" si="301"/>
        <v>0.54854292413778427</v>
      </c>
      <c r="O347" s="304">
        <f t="shared" si="301"/>
        <v>6.1939248439289653E-4</v>
      </c>
      <c r="P347" s="251">
        <f t="shared" si="301"/>
        <v>6.473987498629933E-4</v>
      </c>
    </row>
    <row r="348" spans="1:16" x14ac:dyDescent="0.3">
      <c r="A348" s="247" t="s">
        <v>92</v>
      </c>
      <c r="B348" s="248">
        <v>2037</v>
      </c>
      <c r="C348" s="248" t="s">
        <v>486</v>
      </c>
      <c r="D348" s="300">
        <v>3.4635926407798668E-3</v>
      </c>
      <c r="E348" s="300">
        <v>2.342229011069959E-2</v>
      </c>
      <c r="F348" s="300">
        <v>1.8489434291313049E-2</v>
      </c>
      <c r="G348" s="300">
        <v>1.843088603559221E-2</v>
      </c>
      <c r="H348" s="301">
        <v>2.5744997150518209E-5</v>
      </c>
      <c r="I348" s="302">
        <v>2.6909070543199259E-5</v>
      </c>
      <c r="J348" s="303">
        <v>16</v>
      </c>
      <c r="K348" s="304">
        <f t="shared" ref="K348:P348" si="302">SUM(D348:D361)+$J348*D361</f>
        <v>6.7430971129975231E-2</v>
      </c>
      <c r="L348" s="304">
        <f t="shared" si="302"/>
        <v>0.58659756089367621</v>
      </c>
      <c r="M348" s="304">
        <f t="shared" si="302"/>
        <v>0.54968605547437965</v>
      </c>
      <c r="N348" s="304">
        <f t="shared" si="302"/>
        <v>0.54832579363112366</v>
      </c>
      <c r="O348" s="304">
        <f t="shared" si="302"/>
        <v>6.1172548167238625E-4</v>
      </c>
      <c r="P348" s="251">
        <f t="shared" si="302"/>
        <v>6.3938509311422392E-4</v>
      </c>
    </row>
    <row r="349" spans="1:16" x14ac:dyDescent="0.3">
      <c r="A349" s="247" t="s">
        <v>92</v>
      </c>
      <c r="B349" s="248">
        <v>2038</v>
      </c>
      <c r="C349" s="248" t="s">
        <v>487</v>
      </c>
      <c r="D349" s="300">
        <v>3.2114941270405001E-3</v>
      </c>
      <c r="E349" s="300">
        <v>2.2613424728579936E-2</v>
      </c>
      <c r="F349" s="300">
        <v>1.8455626152456966E-2</v>
      </c>
      <c r="G349" s="300">
        <v>1.8399758390364229E-2</v>
      </c>
      <c r="H349" s="301">
        <v>2.4638168628453734E-5</v>
      </c>
      <c r="I349" s="302">
        <v>2.5752200312221603E-5</v>
      </c>
      <c r="J349" s="303">
        <v>17</v>
      </c>
      <c r="K349" s="304">
        <f t="shared" ref="K349:P349" si="303">SUM(D349:D361)+$J349*D361</f>
        <v>6.6013463601863873E-2</v>
      </c>
      <c r="L349" s="304">
        <f t="shared" si="303"/>
        <v>0.58210418864098656</v>
      </c>
      <c r="M349" s="304">
        <f t="shared" si="303"/>
        <v>0.54948838123054289</v>
      </c>
      <c r="N349" s="304">
        <f t="shared" si="303"/>
        <v>0.54814379218899401</v>
      </c>
      <c r="O349" s="304">
        <f t="shared" si="303"/>
        <v>6.0537620418347766E-4</v>
      </c>
      <c r="P349" s="251">
        <f t="shared" si="303"/>
        <v>6.3274873610176096E-4</v>
      </c>
    </row>
    <row r="350" spans="1:16" x14ac:dyDescent="0.3">
      <c r="A350" s="247" t="s">
        <v>92</v>
      </c>
      <c r="B350" s="248">
        <v>2039</v>
      </c>
      <c r="C350" s="248" t="s">
        <v>488</v>
      </c>
      <c r="D350" s="300">
        <v>2.9766585067585159E-3</v>
      </c>
      <c r="E350" s="300">
        <v>2.1859655107096213E-2</v>
      </c>
      <c r="F350" s="300">
        <v>1.8425764499412647E-2</v>
      </c>
      <c r="G350" s="300">
        <v>1.8372264368824671E-2</v>
      </c>
      <c r="H350" s="301">
        <v>2.3709361222466218E-5</v>
      </c>
      <c r="I350" s="302">
        <v>2.4781397206992472E-5</v>
      </c>
      <c r="J350" s="303">
        <v>18</v>
      </c>
      <c r="K350" s="304">
        <f t="shared" ref="K350:P350" si="304">SUM(D350:D361)+$J350*D361</f>
        <v>6.4848054587491891E-2</v>
      </c>
      <c r="L350" s="304">
        <f t="shared" si="304"/>
        <v>0.57841968177041636</v>
      </c>
      <c r="M350" s="304">
        <f t="shared" si="304"/>
        <v>0.54932451512556235</v>
      </c>
      <c r="N350" s="304">
        <f t="shared" si="304"/>
        <v>0.54799291839209252</v>
      </c>
      <c r="O350" s="304">
        <f t="shared" si="304"/>
        <v>6.0013375521663335E-4</v>
      </c>
      <c r="P350" s="251">
        <f t="shared" si="304"/>
        <v>6.2726924932027576E-4</v>
      </c>
    </row>
    <row r="351" spans="1:16" x14ac:dyDescent="0.3">
      <c r="A351" s="247" t="s">
        <v>92</v>
      </c>
      <c r="B351" s="248">
        <v>2040</v>
      </c>
      <c r="C351" s="248" t="s">
        <v>489</v>
      </c>
      <c r="D351" s="300">
        <v>2.7639898713205076E-3</v>
      </c>
      <c r="E351" s="300">
        <v>2.1208346395528602E-2</v>
      </c>
      <c r="F351" s="300">
        <v>1.8399452208382686E-2</v>
      </c>
      <c r="G351" s="300">
        <v>1.8348039149666383E-2</v>
      </c>
      <c r="H351" s="301">
        <v>2.2868428548958295E-5</v>
      </c>
      <c r="I351" s="302">
        <v>2.3902442609567313E-5</v>
      </c>
      <c r="J351" s="303">
        <v>19</v>
      </c>
      <c r="K351" s="304">
        <f t="shared" ref="K351:P351" si="305">SUM(D351:D361)+$J351*D361</f>
        <v>6.391748119340189E-2</v>
      </c>
      <c r="L351" s="304">
        <f t="shared" si="305"/>
        <v>0.57548894452133004</v>
      </c>
      <c r="M351" s="304">
        <f t="shared" si="305"/>
        <v>0.54919051067362601</v>
      </c>
      <c r="N351" s="304">
        <f t="shared" si="305"/>
        <v>0.54786953861673038</v>
      </c>
      <c r="O351" s="304">
        <f t="shared" si="305"/>
        <v>5.9582011365577668E-4</v>
      </c>
      <c r="P351" s="251">
        <f t="shared" si="305"/>
        <v>6.2276056564401967E-4</v>
      </c>
    </row>
    <row r="352" spans="1:16" x14ac:dyDescent="0.3">
      <c r="A352" s="247" t="s">
        <v>92</v>
      </c>
      <c r="B352" s="248">
        <v>2041</v>
      </c>
      <c r="C352" s="248" t="s">
        <v>490</v>
      </c>
      <c r="D352" s="300">
        <v>2.5972290859344643E-3</v>
      </c>
      <c r="E352" s="300">
        <v>2.0683186512108712E-2</v>
      </c>
      <c r="F352" s="300">
        <v>1.8378850039950143E-2</v>
      </c>
      <c r="G352" s="300">
        <v>1.832906889628378E-2</v>
      </c>
      <c r="H352" s="301">
        <v>2.2174000006265819E-5</v>
      </c>
      <c r="I352" s="302">
        <v>2.3176611794788739E-5</v>
      </c>
      <c r="J352" s="303">
        <v>20</v>
      </c>
      <c r="K352" s="304">
        <f t="shared" ref="K352:P352" si="306">SUM(D352:D361)+$J352*D361</f>
        <v>6.3199576434749896E-2</v>
      </c>
      <c r="L352" s="304">
        <f t="shared" si="306"/>
        <v>0.57320951598381131</v>
      </c>
      <c r="M352" s="304">
        <f t="shared" si="306"/>
        <v>0.54908281851271967</v>
      </c>
      <c r="N352" s="304">
        <f t="shared" si="306"/>
        <v>0.54777038406052669</v>
      </c>
      <c r="O352" s="304">
        <f t="shared" si="306"/>
        <v>5.9234740476842788E-4</v>
      </c>
      <c r="P352" s="251">
        <f t="shared" si="306"/>
        <v>6.1913083656518883E-4</v>
      </c>
    </row>
    <row r="353" spans="1:16" x14ac:dyDescent="0.3">
      <c r="A353" s="247" t="s">
        <v>92</v>
      </c>
      <c r="B353" s="248">
        <v>2042</v>
      </c>
      <c r="C353" s="248" t="s">
        <v>491</v>
      </c>
      <c r="D353" s="300">
        <v>2.4519788873690719E-3</v>
      </c>
      <c r="E353" s="300">
        <v>2.0203883982348472E-2</v>
      </c>
      <c r="F353" s="300">
        <v>1.8361166324326939E-2</v>
      </c>
      <c r="G353" s="300">
        <v>1.8312785485418814E-2</v>
      </c>
      <c r="H353" s="301">
        <v>2.1564471497328314E-5</v>
      </c>
      <c r="I353" s="302">
        <v>2.2539513605206812E-5</v>
      </c>
      <c r="J353" s="303">
        <v>21</v>
      </c>
      <c r="K353" s="304">
        <f t="shared" ref="K353:P353" si="307">SUM(D353:D361)+$J353*D361</f>
        <v>6.2648432461483938E-2</v>
      </c>
      <c r="L353" s="304">
        <f t="shared" si="307"/>
        <v>0.57145524732971242</v>
      </c>
      <c r="M353" s="304">
        <f t="shared" si="307"/>
        <v>0.54899572852024581</v>
      </c>
      <c r="N353" s="304">
        <f t="shared" si="307"/>
        <v>0.5476901997577055</v>
      </c>
      <c r="O353" s="304">
        <f t="shared" si="307"/>
        <v>5.8956912442377149E-4</v>
      </c>
      <c r="P353" s="251">
        <f t="shared" si="307"/>
        <v>6.1622693830113643E-4</v>
      </c>
    </row>
    <row r="354" spans="1:16" x14ac:dyDescent="0.3">
      <c r="A354" s="247" t="s">
        <v>92</v>
      </c>
      <c r="B354" s="248">
        <v>2043</v>
      </c>
      <c r="C354" s="248" t="s">
        <v>492</v>
      </c>
      <c r="D354" s="300">
        <v>2.3411905750159302E-3</v>
      </c>
      <c r="E354" s="300">
        <v>1.9842158881619231E-2</v>
      </c>
      <c r="F354" s="300">
        <v>1.8346158371404034E-2</v>
      </c>
      <c r="G354" s="300">
        <v>1.8298967172842771E-2</v>
      </c>
      <c r="H354" s="301">
        <v>2.1067483853276293E-5</v>
      </c>
      <c r="I354" s="302">
        <v>2.2020064054436217E-5</v>
      </c>
      <c r="J354" s="303">
        <v>22</v>
      </c>
      <c r="K354" s="304">
        <f t="shared" ref="K354:P354" si="308">SUM(D354:D361)+$J354*D361</f>
        <v>6.2242538686783387E-2</v>
      </c>
      <c r="L354" s="304">
        <f t="shared" si="308"/>
        <v>0.5701802812053739</v>
      </c>
      <c r="M354" s="304">
        <f t="shared" si="308"/>
        <v>0.5489263222433951</v>
      </c>
      <c r="N354" s="304">
        <f t="shared" si="308"/>
        <v>0.54762629886574921</v>
      </c>
      <c r="O354" s="304">
        <f t="shared" si="308"/>
        <v>5.8740037258805272E-4</v>
      </c>
      <c r="P354" s="251">
        <f t="shared" si="308"/>
        <v>6.1396013822666599E-4</v>
      </c>
    </row>
    <row r="355" spans="1:16" x14ac:dyDescent="0.3">
      <c r="A355" s="247" t="s">
        <v>92</v>
      </c>
      <c r="B355" s="248">
        <v>2044</v>
      </c>
      <c r="C355" s="248" t="s">
        <v>493</v>
      </c>
      <c r="D355" s="300">
        <v>2.2568318805166461E-3</v>
      </c>
      <c r="E355" s="300">
        <v>1.9550186629341885E-2</v>
      </c>
      <c r="F355" s="300">
        <v>1.8333386803289019E-2</v>
      </c>
      <c r="G355" s="300">
        <v>1.828720866983059E-2</v>
      </c>
      <c r="H355" s="301">
        <v>2.06732410140068E-5</v>
      </c>
      <c r="I355" s="302">
        <v>2.1607989478161487E-5</v>
      </c>
      <c r="J355" s="303">
        <v>23</v>
      </c>
      <c r="K355" s="304">
        <f t="shared" ref="K355:P355" si="309">SUM(D355:D361)+$J355*D361</f>
        <v>6.1947433224435973E-2</v>
      </c>
      <c r="L355" s="304">
        <f t="shared" si="309"/>
        <v>0.56926704018176444</v>
      </c>
      <c r="M355" s="304">
        <f t="shared" si="309"/>
        <v>0.54887192391946749</v>
      </c>
      <c r="N355" s="304">
        <f t="shared" si="309"/>
        <v>0.5475762162863691</v>
      </c>
      <c r="O355" s="304">
        <f t="shared" si="309"/>
        <v>5.8572860839638588E-4</v>
      </c>
      <c r="P355" s="251">
        <f t="shared" si="309"/>
        <v>6.1221278770296622E-4</v>
      </c>
    </row>
    <row r="356" spans="1:16" x14ac:dyDescent="0.3">
      <c r="A356" s="247" t="s">
        <v>92</v>
      </c>
      <c r="B356" s="248">
        <v>2045</v>
      </c>
      <c r="C356" s="248" t="s">
        <v>494</v>
      </c>
      <c r="D356" s="300">
        <v>2.1994826603745138E-3</v>
      </c>
      <c r="E356" s="300">
        <v>1.9351469173513311E-2</v>
      </c>
      <c r="F356" s="300">
        <v>1.8322577199902122E-2</v>
      </c>
      <c r="G356" s="300">
        <v>1.8277257905256257E-2</v>
      </c>
      <c r="H356" s="301">
        <v>2.0370198322393409E-5</v>
      </c>
      <c r="I356" s="302">
        <v>2.1291247884377572E-5</v>
      </c>
      <c r="J356" s="303">
        <v>24</v>
      </c>
      <c r="K356" s="304">
        <f t="shared" ref="K356:P356" si="310">SUM(D356:D361)+$J356*D361</f>
        <v>6.1736686456587843E-2</v>
      </c>
      <c r="L356" s="304">
        <f t="shared" si="310"/>
        <v>0.56864577141043249</v>
      </c>
      <c r="M356" s="304">
        <f t="shared" si="310"/>
        <v>0.54883029716365472</v>
      </c>
      <c r="N356" s="304">
        <f t="shared" si="310"/>
        <v>0.54753789221000115</v>
      </c>
      <c r="O356" s="304">
        <f t="shared" si="310"/>
        <v>5.8445108704398849E-4</v>
      </c>
      <c r="P356" s="251">
        <f t="shared" si="310"/>
        <v>6.1087751175554117E-4</v>
      </c>
    </row>
    <row r="357" spans="1:16" x14ac:dyDescent="0.3">
      <c r="A357" s="247" t="s">
        <v>92</v>
      </c>
      <c r="B357" s="248">
        <v>2046</v>
      </c>
      <c r="C357" s="248" t="s">
        <v>495</v>
      </c>
      <c r="D357" s="300">
        <v>2.1498247376320833E-3</v>
      </c>
      <c r="E357" s="300">
        <v>1.9186314197614011E-2</v>
      </c>
      <c r="F357" s="300">
        <v>1.831340602542645E-2</v>
      </c>
      <c r="G357" s="300">
        <v>1.8268814204862798E-2</v>
      </c>
      <c r="H357" s="301">
        <v>2.0088096208395195E-5</v>
      </c>
      <c r="I357" s="302">
        <v>2.0996392130025493E-5</v>
      </c>
      <c r="J357" s="303">
        <v>25</v>
      </c>
      <c r="K357" s="304">
        <f t="shared" ref="K357:P357" si="311">SUM(D357:D361)+$J357*D361</f>
        <v>6.1583288908881838E-2</v>
      </c>
      <c r="L357" s="304">
        <f t="shared" si="311"/>
        <v>0.56822322009492898</v>
      </c>
      <c r="M357" s="304">
        <f t="shared" si="311"/>
        <v>0.5487994800112288</v>
      </c>
      <c r="N357" s="304">
        <f t="shared" si="311"/>
        <v>0.54750951889820754</v>
      </c>
      <c r="O357" s="304">
        <f t="shared" si="311"/>
        <v>5.8347660838320469E-4</v>
      </c>
      <c r="P357" s="251">
        <f t="shared" si="311"/>
        <v>6.0985897740189988E-4</v>
      </c>
    </row>
    <row r="358" spans="1:16" x14ac:dyDescent="0.3">
      <c r="A358" s="247" t="s">
        <v>92</v>
      </c>
      <c r="B358" s="248">
        <v>2047</v>
      </c>
      <c r="C358" s="248" t="s">
        <v>496</v>
      </c>
      <c r="D358" s="300">
        <v>2.106163120197224E-3</v>
      </c>
      <c r="E358" s="300">
        <v>1.9038818232543435E-2</v>
      </c>
      <c r="F358" s="300">
        <v>1.8305772310162352E-2</v>
      </c>
      <c r="G358" s="300">
        <v>1.8261787394697394E-2</v>
      </c>
      <c r="H358" s="301">
        <v>1.9893895347609381E-5</v>
      </c>
      <c r="I358" s="302">
        <v>2.0793411728501711E-5</v>
      </c>
      <c r="J358" s="303">
        <v>26</v>
      </c>
      <c r="K358" s="304">
        <f t="shared" ref="K358:P358" si="312">SUM(D358:D361)+$J358*D361</f>
        <v>6.1479549283918272E-2</v>
      </c>
      <c r="L358" s="304">
        <f t="shared" si="312"/>
        <v>0.56796582375532478</v>
      </c>
      <c r="M358" s="304">
        <f t="shared" si="312"/>
        <v>0.54877783403327873</v>
      </c>
      <c r="N358" s="304">
        <f t="shared" si="312"/>
        <v>0.54748958928680747</v>
      </c>
      <c r="O358" s="304">
        <f t="shared" si="312"/>
        <v>5.8278423183641891E-4</v>
      </c>
      <c r="P358" s="251">
        <f t="shared" si="312"/>
        <v>6.0913529880261092E-4</v>
      </c>
    </row>
    <row r="359" spans="1:16" x14ac:dyDescent="0.3">
      <c r="A359" s="247" t="s">
        <v>92</v>
      </c>
      <c r="B359" s="248">
        <v>2048</v>
      </c>
      <c r="C359" s="248" t="s">
        <v>497</v>
      </c>
      <c r="D359" s="300">
        <v>2.0714859728840234E-3</v>
      </c>
      <c r="E359" s="300">
        <v>1.8921547339520145E-2</v>
      </c>
      <c r="F359" s="300">
        <v>1.8299352533588244E-2</v>
      </c>
      <c r="G359" s="300">
        <v>1.8255876060202708E-2</v>
      </c>
      <c r="H359" s="301">
        <v>1.9669547694249665E-5</v>
      </c>
      <c r="I359" s="302">
        <v>2.0558914801893195E-5</v>
      </c>
      <c r="J359" s="303">
        <v>27</v>
      </c>
      <c r="K359" s="304">
        <f t="shared" ref="K359:P359" si="313">SUM(D359:D361)+$J359*D361</f>
        <v>6.1419471276389567E-2</v>
      </c>
      <c r="L359" s="304">
        <f t="shared" si="313"/>
        <v>0.56785592338079127</v>
      </c>
      <c r="M359" s="304">
        <f t="shared" si="313"/>
        <v>0.54876382177059269</v>
      </c>
      <c r="N359" s="304">
        <f t="shared" si="313"/>
        <v>0.54747668648557257</v>
      </c>
      <c r="O359" s="304">
        <f t="shared" si="313"/>
        <v>5.8228605615041906E-4</v>
      </c>
      <c r="P359" s="251">
        <f t="shared" si="313"/>
        <v>6.0861460060484553E-4</v>
      </c>
    </row>
    <row r="360" spans="1:16" x14ac:dyDescent="0.3">
      <c r="A360" s="247" t="s">
        <v>92</v>
      </c>
      <c r="B360" s="248">
        <v>2049</v>
      </c>
      <c r="C360" s="248" t="s">
        <v>498</v>
      </c>
      <c r="D360" s="300">
        <v>2.0576021487871154E-3</v>
      </c>
      <c r="E360" s="300">
        <v>1.8924676016995191E-2</v>
      </c>
      <c r="F360" s="300">
        <v>1.8295187907667734E-2</v>
      </c>
      <c r="G360" s="300">
        <v>1.8252041808416563E-2</v>
      </c>
      <c r="H360" s="301">
        <v>1.9536357931103672E-5</v>
      </c>
      <c r="I360" s="302">
        <v>2.0419706942333265E-5</v>
      </c>
      <c r="J360" s="303">
        <v>28</v>
      </c>
      <c r="K360" s="304">
        <f t="shared" ref="K360:P360" si="314">SUM(D360:D361)+$J360*D361</f>
        <v>6.1394070416174056E-2</v>
      </c>
      <c r="L360" s="304">
        <f t="shared" si="314"/>
        <v>0.56786329389928103</v>
      </c>
      <c r="M360" s="304">
        <f t="shared" si="314"/>
        <v>0.54875622928448076</v>
      </c>
      <c r="N360" s="304">
        <f t="shared" si="314"/>
        <v>0.54746969501883247</v>
      </c>
      <c r="O360" s="304">
        <f t="shared" si="314"/>
        <v>5.8201222811777892E-4</v>
      </c>
      <c r="P360" s="251">
        <f t="shared" si="314"/>
        <v>6.0832839933368872E-4</v>
      </c>
    </row>
    <row r="361" spans="1:16" x14ac:dyDescent="0.3">
      <c r="A361" s="247" t="s">
        <v>92</v>
      </c>
      <c r="B361" s="248">
        <v>2050</v>
      </c>
      <c r="C361" s="248" t="s">
        <v>499</v>
      </c>
      <c r="D361" s="300">
        <v>2.0460851126685151E-3</v>
      </c>
      <c r="E361" s="300">
        <v>1.8928917858009854E-2</v>
      </c>
      <c r="F361" s="300">
        <v>1.8291760047476312E-2</v>
      </c>
      <c r="G361" s="300">
        <v>1.8248884593462619E-2</v>
      </c>
      <c r="H361" s="301">
        <v>1.939571966160949E-5</v>
      </c>
      <c r="I361" s="302">
        <v>2.0272713530736397E-5</v>
      </c>
      <c r="J361" s="303">
        <v>29</v>
      </c>
      <c r="K361" s="304">
        <f t="shared" ref="K361:P361" si="315">SUM(D361:D361)+$J361*D361</f>
        <v>6.1382553380055459E-2</v>
      </c>
      <c r="L361" s="304">
        <f t="shared" si="315"/>
        <v>0.56786753574029569</v>
      </c>
      <c r="M361" s="304">
        <f t="shared" si="315"/>
        <v>0.54875280142428939</v>
      </c>
      <c r="N361" s="304">
        <f t="shared" si="315"/>
        <v>0.54746653780387855</v>
      </c>
      <c r="O361" s="304">
        <f t="shared" si="315"/>
        <v>5.8187158984828466E-4</v>
      </c>
      <c r="P361" s="251">
        <f t="shared" si="315"/>
        <v>6.081814059220919E-4</v>
      </c>
    </row>
    <row r="362" spans="1:16" x14ac:dyDescent="0.3">
      <c r="A362" s="247" t="s">
        <v>93</v>
      </c>
      <c r="B362" s="248">
        <v>2015</v>
      </c>
      <c r="C362" s="248" t="s">
        <v>2404</v>
      </c>
      <c r="D362" s="300">
        <v>5.0094299962831997E-2</v>
      </c>
      <c r="E362" s="300">
        <v>0.20808473376949091</v>
      </c>
      <c r="F362" s="300">
        <v>1.9569856462169369E-2</v>
      </c>
      <c r="G362" s="300">
        <v>1.9431201481368218E-2</v>
      </c>
      <c r="H362" s="301">
        <v>1.144818693343737E-4</v>
      </c>
      <c r="I362" s="302">
        <v>1.1965823088404451E-4</v>
      </c>
      <c r="J362" s="305">
        <v>0</v>
      </c>
      <c r="K362" s="304">
        <f>SUM(D362:D391)</f>
        <v>0.32290022556081582</v>
      </c>
      <c r="L362" s="304">
        <f t="shared" ref="L362:L368" si="316">SUM(E362:E391)</f>
        <v>1.5938131101241149</v>
      </c>
      <c r="M362" s="304">
        <f t="shared" ref="M362:M368" si="317">SUM(F362:F391)</f>
        <v>0.56379156349609938</v>
      </c>
      <c r="N362" s="304">
        <f t="shared" ref="N362:N368" si="318">SUM(G362:G391)</f>
        <v>0.56132807014470576</v>
      </c>
      <c r="O362" s="304">
        <f t="shared" ref="O362:O368" si="319">SUM(H362:H391)</f>
        <v>1.2136062312318428E-3</v>
      </c>
      <c r="P362" s="251">
        <f t="shared" ref="P362:P368" si="320">SUM(I362:I391)</f>
        <v>1.2684801146789083E-3</v>
      </c>
    </row>
    <row r="363" spans="1:16" x14ac:dyDescent="0.3">
      <c r="A363" s="247" t="s">
        <v>93</v>
      </c>
      <c r="B363" s="248">
        <v>2016</v>
      </c>
      <c r="C363" s="248" t="s">
        <v>2405</v>
      </c>
      <c r="D363" s="300">
        <v>4.1302419862347187E-2</v>
      </c>
      <c r="E363" s="300">
        <v>0.17583945478629798</v>
      </c>
      <c r="F363" s="300">
        <v>1.9445792587942094E-2</v>
      </c>
      <c r="G363" s="300">
        <v>1.9315320188669168E-2</v>
      </c>
      <c r="H363" s="301">
        <v>9.385306536610936E-5</v>
      </c>
      <c r="I363" s="302">
        <v>9.8096687612644182E-5</v>
      </c>
      <c r="J363" s="303">
        <v>0</v>
      </c>
      <c r="K363" s="304">
        <f t="shared" ref="K363:K368" si="321">SUM(D363:D392)</f>
        <v>0.27469700107504785</v>
      </c>
      <c r="L363" s="304">
        <f t="shared" si="316"/>
        <v>1.4034140467797371</v>
      </c>
      <c r="M363" s="304">
        <f t="shared" si="317"/>
        <v>0.56246375250227798</v>
      </c>
      <c r="N363" s="304">
        <f t="shared" si="318"/>
        <v>0.56009990164264933</v>
      </c>
      <c r="O363" s="304">
        <f t="shared" si="319"/>
        <v>1.114904492987674E-3</v>
      </c>
      <c r="P363" s="251">
        <f t="shared" si="320"/>
        <v>1.1653155208612633E-3</v>
      </c>
    </row>
    <row r="364" spans="1:16" x14ac:dyDescent="0.3">
      <c r="A364" s="247" t="s">
        <v>93</v>
      </c>
      <c r="B364" s="248">
        <v>2017</v>
      </c>
      <c r="C364" s="248" t="s">
        <v>500</v>
      </c>
      <c r="D364" s="300">
        <v>3.3871139085017876E-2</v>
      </c>
      <c r="E364" s="300">
        <v>0.14869514751442348</v>
      </c>
      <c r="F364" s="300">
        <v>1.9380178508917843E-2</v>
      </c>
      <c r="G364" s="300">
        <v>1.9253797016747901E-2</v>
      </c>
      <c r="H364" s="301">
        <v>8.5131907850017352E-5</v>
      </c>
      <c r="I364" s="302">
        <v>8.898119546473574E-5</v>
      </c>
      <c r="J364" s="303">
        <v>0</v>
      </c>
      <c r="K364" s="304">
        <f t="shared" si="321"/>
        <v>0.2352561177186151</v>
      </c>
      <c r="L364" s="304">
        <f t="shared" si="316"/>
        <v>1.2451888096092227</v>
      </c>
      <c r="M364" s="304">
        <f t="shared" si="317"/>
        <v>0.56125285906929201</v>
      </c>
      <c r="N364" s="304">
        <f t="shared" si="318"/>
        <v>0.55898103919838582</v>
      </c>
      <c r="O364" s="304">
        <f t="shared" si="319"/>
        <v>1.0367187196719783E-3</v>
      </c>
      <c r="P364" s="251">
        <f t="shared" si="320"/>
        <v>1.0835945282860783E-3</v>
      </c>
    </row>
    <row r="365" spans="1:16" x14ac:dyDescent="0.3">
      <c r="A365" s="247" t="s">
        <v>93</v>
      </c>
      <c r="B365" s="248">
        <v>2018</v>
      </c>
      <c r="C365" s="248" t="s">
        <v>501</v>
      </c>
      <c r="D365" s="300">
        <v>2.7788385842934631E-2</v>
      </c>
      <c r="E365" s="300">
        <v>0.12560953207275266</v>
      </c>
      <c r="F365" s="300">
        <v>1.9360664126116124E-2</v>
      </c>
      <c r="G365" s="300">
        <v>1.9234929251829781E-2</v>
      </c>
      <c r="H365" s="301">
        <v>7.8618261329110029E-5</v>
      </c>
      <c r="I365" s="302">
        <v>8.217302752888118E-5</v>
      </c>
      <c r="J365" s="303">
        <v>0</v>
      </c>
      <c r="K365" s="304">
        <f t="shared" si="321"/>
        <v>0.20322085347707236</v>
      </c>
      <c r="L365" s="304">
        <f t="shared" si="316"/>
        <v>1.1140407365531599</v>
      </c>
      <c r="M365" s="304">
        <f t="shared" si="317"/>
        <v>0.56010177403733907</v>
      </c>
      <c r="N365" s="304">
        <f t="shared" si="318"/>
        <v>0.55791835856235961</v>
      </c>
      <c r="O365" s="304">
        <f t="shared" si="319"/>
        <v>9.6716685188329209E-4</v>
      </c>
      <c r="P365" s="251">
        <f t="shared" si="320"/>
        <v>1.010897833662172E-3</v>
      </c>
    </row>
    <row r="366" spans="1:16" x14ac:dyDescent="0.3">
      <c r="A366" s="247" t="s">
        <v>93</v>
      </c>
      <c r="B366" s="248">
        <v>2019</v>
      </c>
      <c r="C366" s="248" t="s">
        <v>502</v>
      </c>
      <c r="D366" s="300">
        <v>2.2575504079101621E-2</v>
      </c>
      <c r="E366" s="300">
        <v>0.10604987371876627</v>
      </c>
      <c r="F366" s="300">
        <v>1.9343870485439351E-2</v>
      </c>
      <c r="G366" s="300">
        <v>1.9218759284970219E-2</v>
      </c>
      <c r="H366" s="301">
        <v>7.269354680846399E-5</v>
      </c>
      <c r="I366" s="302">
        <v>7.5980426761240795E-5</v>
      </c>
      <c r="J366" s="303">
        <v>0</v>
      </c>
      <c r="K366" s="304">
        <f t="shared" si="321"/>
        <v>0.17724764612012983</v>
      </c>
      <c r="L366" s="304">
        <f t="shared" si="316"/>
        <v>1.0059220233271087</v>
      </c>
      <c r="M366" s="304">
        <f t="shared" si="317"/>
        <v>0.55896549773330007</v>
      </c>
      <c r="N366" s="304">
        <f t="shared" si="318"/>
        <v>0.5568702161969985</v>
      </c>
      <c r="O366" s="304">
        <f t="shared" si="319"/>
        <v>9.040595995831735E-4</v>
      </c>
      <c r="P366" s="251">
        <f t="shared" si="320"/>
        <v>9.449371529419541E-4</v>
      </c>
    </row>
    <row r="367" spans="1:16" x14ac:dyDescent="0.3">
      <c r="A367" s="247" t="s">
        <v>93</v>
      </c>
      <c r="B367" s="248">
        <v>2020</v>
      </c>
      <c r="C367" s="248" t="s">
        <v>503</v>
      </c>
      <c r="D367" s="300">
        <v>1.8776283294914223E-2</v>
      </c>
      <c r="E367" s="300">
        <v>9.003432925690473E-2</v>
      </c>
      <c r="F367" s="300">
        <v>1.9307651816640223E-2</v>
      </c>
      <c r="G367" s="300">
        <v>1.9185126082946893E-2</v>
      </c>
      <c r="H367" s="301">
        <v>6.8595255755419301E-5</v>
      </c>
      <c r="I367" s="302">
        <v>7.1696824777289623E-5</v>
      </c>
      <c r="J367" s="303">
        <v>0</v>
      </c>
      <c r="K367" s="304">
        <f t="shared" si="321"/>
        <v>0.15647875491334817</v>
      </c>
      <c r="L367" s="304">
        <f t="shared" si="316"/>
        <v>0.9173724751875999</v>
      </c>
      <c r="M367" s="304">
        <f t="shared" si="317"/>
        <v>0.5578428438997598</v>
      </c>
      <c r="N367" s="304">
        <f t="shared" si="318"/>
        <v>0.55583532601578767</v>
      </c>
      <c r="O367" s="304">
        <f t="shared" si="319"/>
        <v>8.4682687802543357E-4</v>
      </c>
      <c r="P367" s="251">
        <f t="shared" si="320"/>
        <v>8.8511662459850554E-4</v>
      </c>
    </row>
    <row r="368" spans="1:16" x14ac:dyDescent="0.3">
      <c r="A368" s="247" t="s">
        <v>93</v>
      </c>
      <c r="B368" s="248">
        <v>2021</v>
      </c>
      <c r="C368" s="248" t="s">
        <v>504</v>
      </c>
      <c r="D368" s="300">
        <v>1.590925457036443E-2</v>
      </c>
      <c r="E368" s="300">
        <v>7.6884836821080701E-2</v>
      </c>
      <c r="F368" s="300">
        <v>1.9239986341945788E-2</v>
      </c>
      <c r="G368" s="300">
        <v>1.9122646403254569E-2</v>
      </c>
      <c r="H368" s="301">
        <v>6.3721567954561618E-5</v>
      </c>
      <c r="I368" s="302">
        <v>6.6602772263995859E-5</v>
      </c>
      <c r="J368" s="303">
        <v>0</v>
      </c>
      <c r="K368" s="304">
        <f t="shared" si="321"/>
        <v>0.13950233724317482</v>
      </c>
      <c r="L368" s="304">
        <f t="shared" si="316"/>
        <v>0.84484807928604733</v>
      </c>
      <c r="M368" s="304">
        <f t="shared" si="317"/>
        <v>0.55675390582308804</v>
      </c>
      <c r="N368" s="304">
        <f t="shared" si="318"/>
        <v>0.55483176619507901</v>
      </c>
      <c r="O368" s="304">
        <f t="shared" si="319"/>
        <v>7.9364366218425666E-4</v>
      </c>
      <c r="P368" s="251">
        <f t="shared" si="320"/>
        <v>8.2952870071302726E-4</v>
      </c>
    </row>
    <row r="369" spans="1:16" x14ac:dyDescent="0.3">
      <c r="A369" s="247" t="s">
        <v>93</v>
      </c>
      <c r="B369" s="248">
        <v>2022</v>
      </c>
      <c r="C369" s="248" t="s">
        <v>505</v>
      </c>
      <c r="D369" s="300">
        <v>1.3259455516354409E-2</v>
      </c>
      <c r="E369" s="300">
        <v>6.5656338978513626E-2</v>
      </c>
      <c r="F369" s="300">
        <v>1.917055209580382E-2</v>
      </c>
      <c r="G369" s="300">
        <v>1.9058487373880661E-2</v>
      </c>
      <c r="H369" s="301">
        <v>5.8909001708310395E-5</v>
      </c>
      <c r="I369" s="302">
        <v>6.1572610225506084E-5</v>
      </c>
      <c r="J369" s="303">
        <v>1</v>
      </c>
      <c r="K369" s="304">
        <f t="shared" ref="K369:P369" si="322">SUM(D369:D397)+$J369*D397</f>
        <v>0.12539294829755129</v>
      </c>
      <c r="L369" s="304">
        <f t="shared" si="322"/>
        <v>0.78547317582031861</v>
      </c>
      <c r="M369" s="304">
        <f t="shared" si="322"/>
        <v>0.55573263322111066</v>
      </c>
      <c r="N369" s="304">
        <f t="shared" si="322"/>
        <v>0.55389068605406278</v>
      </c>
      <c r="O369" s="304">
        <f t="shared" si="322"/>
        <v>7.4533413414393733E-4</v>
      </c>
      <c r="P369" s="251">
        <f t="shared" si="322"/>
        <v>7.7903482934084324E-4</v>
      </c>
    </row>
    <row r="370" spans="1:16" x14ac:dyDescent="0.3">
      <c r="A370" s="247" t="s">
        <v>93</v>
      </c>
      <c r="B370" s="248">
        <v>2023</v>
      </c>
      <c r="C370" s="248" t="s">
        <v>506</v>
      </c>
      <c r="D370" s="300">
        <v>1.1368395085989424E-2</v>
      </c>
      <c r="E370" s="300">
        <v>5.6752271899027332E-2</v>
      </c>
      <c r="F370" s="300">
        <v>1.9107066430976087E-2</v>
      </c>
      <c r="G370" s="300">
        <v>1.8999905362882884E-2</v>
      </c>
      <c r="H370" s="301">
        <v>5.4060662749358568E-5</v>
      </c>
      <c r="I370" s="302">
        <v>5.6505050991004932E-5</v>
      </c>
      <c r="J370" s="303">
        <v>2</v>
      </c>
      <c r="K370" s="304">
        <f t="shared" ref="K370:P370" si="323">SUM(D370:D397)+$J370*D397</f>
        <v>0.11393335840593775</v>
      </c>
      <c r="L370" s="304">
        <f t="shared" si="323"/>
        <v>0.73732677019715676</v>
      </c>
      <c r="M370" s="304">
        <f t="shared" si="323"/>
        <v>0.5547807948652751</v>
      </c>
      <c r="N370" s="304">
        <f t="shared" si="323"/>
        <v>0.5530137649424206</v>
      </c>
      <c r="O370" s="304">
        <f t="shared" si="323"/>
        <v>7.0183717234986937E-4</v>
      </c>
      <c r="P370" s="251">
        <f t="shared" si="323"/>
        <v>7.3357112000714856E-4</v>
      </c>
    </row>
    <row r="371" spans="1:16" x14ac:dyDescent="0.3">
      <c r="A371" s="247" t="s">
        <v>93</v>
      </c>
      <c r="B371" s="248">
        <v>2024</v>
      </c>
      <c r="C371" s="248" t="s">
        <v>507</v>
      </c>
      <c r="D371" s="300">
        <v>9.7728563103427722E-3</v>
      </c>
      <c r="E371" s="300">
        <v>4.9402972816250439E-2</v>
      </c>
      <c r="F371" s="300">
        <v>1.9046838993408307E-2</v>
      </c>
      <c r="G371" s="300">
        <v>1.8944278708425622E-2</v>
      </c>
      <c r="H371" s="301">
        <v>4.8111132757786115E-5</v>
      </c>
      <c r="I371" s="302">
        <v>5.0286503699930364E-5</v>
      </c>
      <c r="J371" s="303">
        <v>3</v>
      </c>
      <c r="K371" s="304">
        <f t="shared" ref="K371:P371" si="324">SUM(D371:D397)+$J371*D397</f>
        <v>0.10436482894468922</v>
      </c>
      <c r="L371" s="304">
        <f t="shared" si="324"/>
        <v>0.69808443165348144</v>
      </c>
      <c r="M371" s="304">
        <f t="shared" si="324"/>
        <v>0.55389244217426747</v>
      </c>
      <c r="N371" s="304">
        <f t="shared" si="324"/>
        <v>0.55219542584177594</v>
      </c>
      <c r="O371" s="304">
        <f t="shared" si="324"/>
        <v>6.6318854951475325E-4</v>
      </c>
      <c r="P371" s="251">
        <f t="shared" si="324"/>
        <v>6.9317496990795513E-4</v>
      </c>
    </row>
    <row r="372" spans="1:16" x14ac:dyDescent="0.3">
      <c r="A372" s="247" t="s">
        <v>93</v>
      </c>
      <c r="B372" s="248">
        <v>2025</v>
      </c>
      <c r="C372" s="248" t="s">
        <v>508</v>
      </c>
      <c r="D372" s="300">
        <v>8.493002050764642E-3</v>
      </c>
      <c r="E372" s="300">
        <v>4.352641359986599E-2</v>
      </c>
      <c r="F372" s="300">
        <v>1.8998096713237822E-2</v>
      </c>
      <c r="G372" s="300">
        <v>1.889931885111093E-2</v>
      </c>
      <c r="H372" s="301">
        <v>4.4629506306079746E-5</v>
      </c>
      <c r="I372" s="302">
        <v>4.6647451732009162E-5</v>
      </c>
      <c r="J372" s="303">
        <v>4</v>
      </c>
      <c r="K372" s="304">
        <f t="shared" ref="K372:P372" si="325">SUM(D372:D397)+$J372*D397</f>
        <v>9.639183825908737E-2</v>
      </c>
      <c r="L372" s="304">
        <f t="shared" si="325"/>
        <v>0.66619139219258305</v>
      </c>
      <c r="M372" s="304">
        <f t="shared" si="325"/>
        <v>0.55306431692082747</v>
      </c>
      <c r="N372" s="304">
        <f t="shared" si="325"/>
        <v>0.55143271339558875</v>
      </c>
      <c r="O372" s="304">
        <f t="shared" si="325"/>
        <v>6.3048945667120945E-4</v>
      </c>
      <c r="P372" s="251">
        <f t="shared" si="325"/>
        <v>6.5899736709983635E-4</v>
      </c>
    </row>
    <row r="373" spans="1:16" x14ac:dyDescent="0.3">
      <c r="A373" s="247" t="s">
        <v>93</v>
      </c>
      <c r="B373" s="248">
        <v>2026</v>
      </c>
      <c r="C373" s="248" t="s">
        <v>509</v>
      </c>
      <c r="D373" s="300">
        <v>7.5682350118937173E-3</v>
      </c>
      <c r="E373" s="300">
        <v>3.8966203953305918E-2</v>
      </c>
      <c r="F373" s="300">
        <v>1.8964435512980955E-2</v>
      </c>
      <c r="G373" s="300">
        <v>1.8868227419327688E-2</v>
      </c>
      <c r="H373" s="301">
        <v>4.1008919787805461E-5</v>
      </c>
      <c r="I373" s="302">
        <v>4.2863166601543209E-5</v>
      </c>
      <c r="J373" s="303">
        <v>5</v>
      </c>
      <c r="K373" s="304">
        <f t="shared" ref="K373:P373" si="326">SUM(D373:D397)+$J373*D397</f>
        <v>8.9698701833063596E-2</v>
      </c>
      <c r="L373" s="304">
        <f t="shared" si="326"/>
        <v>0.64017491194806919</v>
      </c>
      <c r="M373" s="304">
        <f t="shared" si="326"/>
        <v>0.55228493394755807</v>
      </c>
      <c r="N373" s="304">
        <f t="shared" si="326"/>
        <v>0.55071496080671611</v>
      </c>
      <c r="O373" s="304">
        <f t="shared" si="326"/>
        <v>6.0127199027937208E-4</v>
      </c>
      <c r="P373" s="251">
        <f t="shared" si="326"/>
        <v>6.284588162596388E-4</v>
      </c>
    </row>
    <row r="374" spans="1:16" x14ac:dyDescent="0.3">
      <c r="A374" s="247" t="s">
        <v>93</v>
      </c>
      <c r="B374" s="248">
        <v>2027</v>
      </c>
      <c r="C374" s="248" t="s">
        <v>510</v>
      </c>
      <c r="D374" s="300">
        <v>6.6890141886000593E-3</v>
      </c>
      <c r="E374" s="300">
        <v>3.5109454759856842E-2</v>
      </c>
      <c r="F374" s="300">
        <v>1.8903731652189209E-2</v>
      </c>
      <c r="G374" s="300">
        <v>1.8812202105262417E-2</v>
      </c>
      <c r="H374" s="301">
        <v>3.5620889879114327E-5</v>
      </c>
      <c r="I374" s="302">
        <v>3.7231509965858458E-5</v>
      </c>
      <c r="J374" s="303">
        <v>6</v>
      </c>
      <c r="K374" s="304">
        <f t="shared" ref="K374:P374" si="327">SUM(D374:D397)+$J374*D397</f>
        <v>8.3930332445910777E-2</v>
      </c>
      <c r="L374" s="304">
        <f t="shared" si="327"/>
        <v>0.61871864135011523</v>
      </c>
      <c r="M374" s="304">
        <f t="shared" si="327"/>
        <v>0.55153921217454549</v>
      </c>
      <c r="N374" s="304">
        <f t="shared" si="327"/>
        <v>0.55002829964962685</v>
      </c>
      <c r="O374" s="304">
        <f t="shared" si="327"/>
        <v>5.7567511040580895E-4</v>
      </c>
      <c r="P374" s="251">
        <f t="shared" si="327"/>
        <v>6.0170455054990698E-4</v>
      </c>
    </row>
    <row r="375" spans="1:16" x14ac:dyDescent="0.3">
      <c r="A375" s="247" t="s">
        <v>93</v>
      </c>
      <c r="B375" s="248">
        <v>2028</v>
      </c>
      <c r="C375" s="248" t="s">
        <v>511</v>
      </c>
      <c r="D375" s="300">
        <v>5.9605201393691468E-3</v>
      </c>
      <c r="E375" s="300">
        <v>3.1972605136686455E-2</v>
      </c>
      <c r="F375" s="300">
        <v>1.8836943614250774E-2</v>
      </c>
      <c r="G375" s="300">
        <v>1.8750624768254825E-2</v>
      </c>
      <c r="H375" s="301">
        <v>3.129680553905574E-5</v>
      </c>
      <c r="I375" s="302">
        <v>3.2711909730723464E-5</v>
      </c>
      <c r="J375" s="303">
        <v>7</v>
      </c>
      <c r="K375" s="304">
        <f t="shared" ref="K375:P375" si="328">SUM(D375:D397)+$J375*D397</f>
        <v>7.9041183882051586E-2</v>
      </c>
      <c r="L375" s="304">
        <f t="shared" si="328"/>
        <v>0.60111911994561029</v>
      </c>
      <c r="M375" s="304">
        <f t="shared" si="328"/>
        <v>0.55085419426232463</v>
      </c>
      <c r="N375" s="304">
        <f t="shared" si="328"/>
        <v>0.54939766380660271</v>
      </c>
      <c r="O375" s="304">
        <f t="shared" si="328"/>
        <v>5.5546626044093706E-4</v>
      </c>
      <c r="P375" s="251">
        <f t="shared" si="328"/>
        <v>5.805819414758601E-4</v>
      </c>
    </row>
    <row r="376" spans="1:16" x14ac:dyDescent="0.3">
      <c r="A376" s="247" t="s">
        <v>93</v>
      </c>
      <c r="B376" s="248">
        <v>2029</v>
      </c>
      <c r="C376" s="248" t="s">
        <v>512</v>
      </c>
      <c r="D376" s="300">
        <v>5.3370374437703471E-3</v>
      </c>
      <c r="E376" s="300">
        <v>2.9369712516512575E-2</v>
      </c>
      <c r="F376" s="300">
        <v>1.8772355477004777E-2</v>
      </c>
      <c r="G376" s="300">
        <v>1.8691129895688385E-2</v>
      </c>
      <c r="H376" s="301">
        <v>2.8511102059489165E-5</v>
      </c>
      <c r="I376" s="302">
        <v>2.9800249582502037E-5</v>
      </c>
      <c r="J376" s="303">
        <v>8</v>
      </c>
      <c r="K376" s="304">
        <f t="shared" ref="K376:P376" si="329">SUM(D376:D397)+$J376*D397</f>
        <v>7.4880529367423343E-2</v>
      </c>
      <c r="L376" s="304">
        <f t="shared" si="329"/>
        <v>0.58665644816427576</v>
      </c>
      <c r="M376" s="304">
        <f t="shared" si="329"/>
        <v>0.55023596438804223</v>
      </c>
      <c r="N376" s="304">
        <f t="shared" si="329"/>
        <v>0.5488286053005863</v>
      </c>
      <c r="O376" s="304">
        <f t="shared" si="329"/>
        <v>5.3958149481612375E-4</v>
      </c>
      <c r="P376" s="251">
        <f t="shared" si="329"/>
        <v>5.6397893263694817E-4</v>
      </c>
    </row>
    <row r="377" spans="1:16" x14ac:dyDescent="0.3">
      <c r="A377" s="247" t="s">
        <v>93</v>
      </c>
      <c r="B377" s="248">
        <v>2030</v>
      </c>
      <c r="C377" s="248" t="s">
        <v>513</v>
      </c>
      <c r="D377" s="300">
        <v>4.8183097697713307E-3</v>
      </c>
      <c r="E377" s="300">
        <v>2.725247851041392E-2</v>
      </c>
      <c r="F377" s="300">
        <v>1.8710713355122432E-2</v>
      </c>
      <c r="G377" s="300">
        <v>1.8634363107320535E-2</v>
      </c>
      <c r="H377" s="301">
        <v>2.6237178323256853E-5</v>
      </c>
      <c r="I377" s="302">
        <v>2.7423502395149894E-5</v>
      </c>
      <c r="J377" s="303">
        <v>9</v>
      </c>
      <c r="K377" s="304">
        <f t="shared" ref="K377:P377" si="330">SUM(D377:D397)+$J377*D397</f>
        <v>7.1343357548393882E-2</v>
      </c>
      <c r="L377" s="304">
        <f t="shared" si="330"/>
        <v>0.57479666900311521</v>
      </c>
      <c r="M377" s="304">
        <f t="shared" si="330"/>
        <v>0.54968232265100592</v>
      </c>
      <c r="N377" s="304">
        <f t="shared" si="330"/>
        <v>0.54831904166713619</v>
      </c>
      <c r="O377" s="304">
        <f t="shared" si="330"/>
        <v>5.2648243267087709E-4</v>
      </c>
      <c r="P377" s="251">
        <f t="shared" si="330"/>
        <v>5.5028758394625767E-4</v>
      </c>
    </row>
    <row r="378" spans="1:16" x14ac:dyDescent="0.3">
      <c r="A378" s="247" t="s">
        <v>93</v>
      </c>
      <c r="B378" s="248">
        <v>2031</v>
      </c>
      <c r="C378" s="248" t="s">
        <v>514</v>
      </c>
      <c r="D378" s="300">
        <v>4.3726549453002098E-3</v>
      </c>
      <c r="E378" s="300">
        <v>2.5490153967955835E-2</v>
      </c>
      <c r="F378" s="300">
        <v>1.8652657664930638E-2</v>
      </c>
      <c r="G378" s="300">
        <v>1.8580925858038361E-2</v>
      </c>
      <c r="H378" s="301">
        <v>2.4757597404803273E-5</v>
      </c>
      <c r="I378" s="302">
        <v>2.5877028190395601E-5</v>
      </c>
      <c r="J378" s="303">
        <v>10</v>
      </c>
      <c r="K378" s="304">
        <f t="shared" ref="K378:P378" si="331">SUM(D378:D397)+$J378*D397</f>
        <v>6.8324913403363441E-2</v>
      </c>
      <c r="L378" s="304">
        <f t="shared" si="331"/>
        <v>0.56505412384805309</v>
      </c>
      <c r="M378" s="304">
        <f t="shared" si="331"/>
        <v>0.5491903230358518</v>
      </c>
      <c r="N378" s="304">
        <f t="shared" si="331"/>
        <v>0.54786624482205393</v>
      </c>
      <c r="O378" s="304">
        <f t="shared" si="331"/>
        <v>5.1565729426186269E-4</v>
      </c>
      <c r="P378" s="251">
        <f t="shared" si="331"/>
        <v>5.3897298244291931E-4</v>
      </c>
    </row>
    <row r="379" spans="1:16" x14ac:dyDescent="0.3">
      <c r="A379" s="247" t="s">
        <v>93</v>
      </c>
      <c r="B379" s="248">
        <v>2032</v>
      </c>
      <c r="C379" s="248" t="s">
        <v>515</v>
      </c>
      <c r="D379" s="300">
        <v>3.990711349595606E-3</v>
      </c>
      <c r="E379" s="300">
        <v>2.4052633704705829E-2</v>
      </c>
      <c r="F379" s="300">
        <v>1.8598126774628826E-2</v>
      </c>
      <c r="G379" s="300">
        <v>1.8530730510016566E-2</v>
      </c>
      <c r="H379" s="301">
        <v>2.3331995850364632E-5</v>
      </c>
      <c r="I379" s="302">
        <v>2.4386963551514446E-5</v>
      </c>
      <c r="J379" s="303">
        <v>11</v>
      </c>
      <c r="K379" s="304">
        <f t="shared" ref="K379:P379" si="332">SUM(D379:D397)+$J379*D397</f>
        <v>6.5752124082804106E-2</v>
      </c>
      <c r="L379" s="304">
        <f t="shared" si="332"/>
        <v>0.55707390323544925</v>
      </c>
      <c r="M379" s="304">
        <f t="shared" si="332"/>
        <v>0.54875637911088959</v>
      </c>
      <c r="N379" s="304">
        <f t="shared" si="332"/>
        <v>0.54746688522625397</v>
      </c>
      <c r="O379" s="304">
        <f t="shared" si="332"/>
        <v>5.063117367713018E-4</v>
      </c>
      <c r="P379" s="251">
        <f t="shared" si="332"/>
        <v>5.2920485514433525E-4</v>
      </c>
    </row>
    <row r="380" spans="1:16" x14ac:dyDescent="0.3">
      <c r="A380" s="247" t="s">
        <v>93</v>
      </c>
      <c r="B380" s="248">
        <v>2033</v>
      </c>
      <c r="C380" s="248" t="s">
        <v>516</v>
      </c>
      <c r="D380" s="300">
        <v>3.6585589085986114E-3</v>
      </c>
      <c r="E380" s="300">
        <v>2.285821250394857E-2</v>
      </c>
      <c r="F380" s="300">
        <v>1.8547500618963795E-2</v>
      </c>
      <c r="G380" s="300">
        <v>1.8484140998002212E-2</v>
      </c>
      <c r="H380" s="301">
        <v>2.2280832539349984E-5</v>
      </c>
      <c r="I380" s="302">
        <v>2.3288277853913148E-5</v>
      </c>
      <c r="J380" s="303">
        <v>12</v>
      </c>
      <c r="K380" s="304">
        <f t="shared" ref="K380:P380" si="333">SUM(D380:D397)+$J380*D397</f>
        <v>6.3561278357949391E-2</v>
      </c>
      <c r="L380" s="304">
        <f t="shared" si="333"/>
        <v>0.55053120288609536</v>
      </c>
      <c r="M380" s="304">
        <f t="shared" si="333"/>
        <v>0.5483769660762291</v>
      </c>
      <c r="N380" s="304">
        <f t="shared" si="333"/>
        <v>0.54711772097847566</v>
      </c>
      <c r="O380" s="304">
        <f t="shared" si="333"/>
        <v>4.9839178083517955E-4</v>
      </c>
      <c r="P380" s="251">
        <f t="shared" si="333"/>
        <v>5.2092679248463229E-4</v>
      </c>
    </row>
    <row r="381" spans="1:16" x14ac:dyDescent="0.3">
      <c r="A381" s="247" t="s">
        <v>93</v>
      </c>
      <c r="B381" s="248">
        <v>2034</v>
      </c>
      <c r="C381" s="248" t="s">
        <v>517</v>
      </c>
      <c r="D381" s="300">
        <v>3.3682938211757646E-3</v>
      </c>
      <c r="E381" s="300">
        <v>2.1876973873253162E-2</v>
      </c>
      <c r="F381" s="300">
        <v>1.8500670295029973E-2</v>
      </c>
      <c r="G381" s="300">
        <v>1.8441044178418291E-2</v>
      </c>
      <c r="H381" s="301">
        <v>2.129337080342042E-5</v>
      </c>
      <c r="I381" s="302">
        <v>2.2256161478402097E-5</v>
      </c>
      <c r="J381" s="303">
        <v>13</v>
      </c>
      <c r="K381" s="304">
        <f t="shared" ref="K381:P381" si="334">SUM(D381:D397)+$J381*D397</f>
        <v>6.1702585074091668E-2</v>
      </c>
      <c r="L381" s="304">
        <f t="shared" si="334"/>
        <v>0.54518292373749877</v>
      </c>
      <c r="M381" s="304">
        <f t="shared" si="334"/>
        <v>0.5480481791972337</v>
      </c>
      <c r="N381" s="304">
        <f t="shared" si="334"/>
        <v>0.54681514624271177</v>
      </c>
      <c r="O381" s="304">
        <f t="shared" si="334"/>
        <v>4.9152298821007203E-4</v>
      </c>
      <c r="P381" s="251">
        <f t="shared" si="334"/>
        <v>5.1374741552253072E-4</v>
      </c>
    </row>
    <row r="382" spans="1:16" x14ac:dyDescent="0.3">
      <c r="A382" s="247" t="s">
        <v>93</v>
      </c>
      <c r="B382" s="248">
        <v>2035</v>
      </c>
      <c r="C382" s="248" t="s">
        <v>518</v>
      </c>
      <c r="D382" s="300">
        <v>3.113001402593552E-3</v>
      </c>
      <c r="E382" s="300">
        <v>2.1066162065609684E-2</v>
      </c>
      <c r="F382" s="300">
        <v>1.845776216964215E-2</v>
      </c>
      <c r="G382" s="300">
        <v>1.8401554979912683E-2</v>
      </c>
      <c r="H382" s="301">
        <v>2.036270197642115E-5</v>
      </c>
      <c r="I382" s="302">
        <v>2.1283410233947668E-5</v>
      </c>
      <c r="J382" s="303">
        <v>14</v>
      </c>
      <c r="K382" s="304">
        <f t="shared" ref="K382:P382" si="335">SUM(D382:D397)+$J382*D397</f>
        <v>6.0134156877656796E-2</v>
      </c>
      <c r="L382" s="304">
        <f t="shared" si="335"/>
        <v>0.54081588321959762</v>
      </c>
      <c r="M382" s="304">
        <f t="shared" si="335"/>
        <v>0.54776622264217212</v>
      </c>
      <c r="N382" s="304">
        <f t="shared" si="335"/>
        <v>0.5465556683265318</v>
      </c>
      <c r="O382" s="304">
        <f t="shared" si="335"/>
        <v>4.8564165732089393E-4</v>
      </c>
      <c r="P382" s="251">
        <f t="shared" si="335"/>
        <v>5.0760015493594014E-4</v>
      </c>
    </row>
    <row r="383" spans="1:16" x14ac:dyDescent="0.3">
      <c r="A383" s="247" t="s">
        <v>93</v>
      </c>
      <c r="B383" s="248">
        <v>2036</v>
      </c>
      <c r="C383" s="248" t="s">
        <v>519</v>
      </c>
      <c r="D383" s="300">
        <v>2.8884599369226605E-3</v>
      </c>
      <c r="E383" s="300">
        <v>2.0384500707117462E-2</v>
      </c>
      <c r="F383" s="300">
        <v>1.8419920074872261E-2</v>
      </c>
      <c r="G383" s="300">
        <v>1.8366727169637977E-2</v>
      </c>
      <c r="H383" s="301">
        <v>1.950549411084602E-5</v>
      </c>
      <c r="I383" s="302">
        <v>2.038744440127364E-5</v>
      </c>
      <c r="J383" s="303">
        <v>15</v>
      </c>
      <c r="K383" s="304">
        <f t="shared" ref="K383:P383" si="336">SUM(D383:D397)+$J383*D397</f>
        <v>5.8821021099804138E-2</v>
      </c>
      <c r="L383" s="304">
        <f t="shared" si="336"/>
        <v>0.53725965450933988</v>
      </c>
      <c r="M383" s="304">
        <f t="shared" si="336"/>
        <v>0.5475271742124983</v>
      </c>
      <c r="N383" s="304">
        <f t="shared" si="336"/>
        <v>0.54633567960885743</v>
      </c>
      <c r="O383" s="304">
        <f t="shared" si="336"/>
        <v>4.8069099525871527E-4</v>
      </c>
      <c r="P383" s="251">
        <f t="shared" si="336"/>
        <v>5.0242564559380403E-4</v>
      </c>
    </row>
    <row r="384" spans="1:16" x14ac:dyDescent="0.3">
      <c r="A384" s="247" t="s">
        <v>93</v>
      </c>
      <c r="B384" s="248">
        <v>2037</v>
      </c>
      <c r="C384" s="248" t="s">
        <v>520</v>
      </c>
      <c r="D384" s="300">
        <v>2.6986367607936186E-3</v>
      </c>
      <c r="E384" s="300">
        <v>1.9844579001469926E-2</v>
      </c>
      <c r="F384" s="300">
        <v>1.8386279025567762E-2</v>
      </c>
      <c r="G384" s="300">
        <v>1.8335766512644621E-2</v>
      </c>
      <c r="H384" s="301">
        <v>1.875713191022364E-5</v>
      </c>
      <c r="I384" s="302">
        <v>1.9605244215377788E-5</v>
      </c>
      <c r="J384" s="303">
        <v>16</v>
      </c>
      <c r="K384" s="304">
        <f t="shared" ref="K384:P384" si="337">SUM(D384:D397)+$J384*D397</f>
        <v>5.7732426787622367E-2</v>
      </c>
      <c r="L384" s="304">
        <f t="shared" si="337"/>
        <v>0.53438508715757438</v>
      </c>
      <c r="M384" s="304">
        <f t="shared" si="337"/>
        <v>0.54732596787759447</v>
      </c>
      <c r="N384" s="304">
        <f t="shared" si="337"/>
        <v>0.54615051870145792</v>
      </c>
      <c r="O384" s="304">
        <f t="shared" si="337"/>
        <v>4.7659754106211166E-4</v>
      </c>
      <c r="P384" s="251">
        <f t="shared" si="337"/>
        <v>4.9814710208434185E-4</v>
      </c>
    </row>
    <row r="385" spans="1:16" x14ac:dyDescent="0.3">
      <c r="A385" s="247" t="s">
        <v>93</v>
      </c>
      <c r="B385" s="248">
        <v>2038</v>
      </c>
      <c r="C385" s="248" t="s">
        <v>521</v>
      </c>
      <c r="D385" s="300">
        <v>2.5298310071675944E-3</v>
      </c>
      <c r="E385" s="300">
        <v>1.9372954334652057E-2</v>
      </c>
      <c r="F385" s="300">
        <v>1.8356450768812906E-2</v>
      </c>
      <c r="G385" s="300">
        <v>1.8308314591952722E-2</v>
      </c>
      <c r="H385" s="301">
        <v>1.8104301967347426E-5</v>
      </c>
      <c r="I385" s="302">
        <v>1.8922900465311086E-5</v>
      </c>
      <c r="J385" s="303">
        <v>17</v>
      </c>
      <c r="K385" s="304">
        <f t="shared" ref="K385:P385" si="338">SUM(D385:D397)+$J385*D397</f>
        <v>5.6833655651569635E-2</v>
      </c>
      <c r="L385" s="304">
        <f t="shared" si="338"/>
        <v>0.53205044151145642</v>
      </c>
      <c r="M385" s="304">
        <f t="shared" si="338"/>
        <v>0.54715840259199511</v>
      </c>
      <c r="N385" s="304">
        <f t="shared" si="338"/>
        <v>0.54599631845105157</v>
      </c>
      <c r="O385" s="304">
        <f t="shared" si="338"/>
        <v>4.7325244906613038E-4</v>
      </c>
      <c r="P385" s="251">
        <f t="shared" si="338"/>
        <v>4.9465075876077569E-4</v>
      </c>
    </row>
    <row r="386" spans="1:16" x14ac:dyDescent="0.3">
      <c r="A386" s="247" t="s">
        <v>93</v>
      </c>
      <c r="B386" s="248">
        <v>2039</v>
      </c>
      <c r="C386" s="248" t="s">
        <v>522</v>
      </c>
      <c r="D386" s="300">
        <v>2.3747314097964795E-3</v>
      </c>
      <c r="E386" s="300">
        <v>1.8945921195199642E-2</v>
      </c>
      <c r="F386" s="300">
        <v>1.8330227442011359E-2</v>
      </c>
      <c r="G386" s="300">
        <v>1.8284181665349813E-2</v>
      </c>
      <c r="H386" s="301">
        <v>1.7547238223087541E-5</v>
      </c>
      <c r="I386" s="302">
        <v>1.8340642942492774E-5</v>
      </c>
      <c r="J386" s="303">
        <v>18</v>
      </c>
      <c r="K386" s="304">
        <f t="shared" ref="K386:P386" si="339">SUM(D386:D397)+$J386*D397</f>
        <v>5.6103690269142928E-2</v>
      </c>
      <c r="L386" s="304">
        <f t="shared" si="339"/>
        <v>0.53018742053215628</v>
      </c>
      <c r="M386" s="304">
        <f t="shared" si="339"/>
        <v>0.54702066556315065</v>
      </c>
      <c r="N386" s="304">
        <f t="shared" si="339"/>
        <v>0.54586957012133719</v>
      </c>
      <c r="O386" s="304">
        <f t="shared" si="339"/>
        <v>4.7056018701302542E-4</v>
      </c>
      <c r="P386" s="251">
        <f t="shared" si="339"/>
        <v>4.9183675918727603E-4</v>
      </c>
    </row>
    <row r="387" spans="1:16" x14ac:dyDescent="0.3">
      <c r="A387" s="247" t="s">
        <v>93</v>
      </c>
      <c r="B387" s="248">
        <v>2040</v>
      </c>
      <c r="C387" s="248" t="s">
        <v>523</v>
      </c>
      <c r="D387" s="300">
        <v>2.2395002291782599E-3</v>
      </c>
      <c r="E387" s="300">
        <v>1.8600557380746067E-2</v>
      </c>
      <c r="F387" s="300">
        <v>1.8307552161776326E-2</v>
      </c>
      <c r="G387" s="300">
        <v>1.8263314322590075E-2</v>
      </c>
      <c r="H387" s="301">
        <v>1.7073228648566729E-5</v>
      </c>
      <c r="I387" s="302">
        <v>1.7845203544038381E-5</v>
      </c>
      <c r="J387" s="303">
        <v>19</v>
      </c>
      <c r="K387" s="304">
        <f t="shared" ref="K387:P387" si="340">SUM(D387:D397)+$J387*D397</f>
        <v>5.5528824484087344E-2</v>
      </c>
      <c r="L387" s="304">
        <f t="shared" si="340"/>
        <v>0.52875143269230862</v>
      </c>
      <c r="M387" s="304">
        <f t="shared" si="340"/>
        <v>0.54690915186110767</v>
      </c>
      <c r="N387" s="304">
        <f t="shared" si="340"/>
        <v>0.54576695471822578</v>
      </c>
      <c r="O387" s="304">
        <f t="shared" si="340"/>
        <v>4.6842498870418027E-4</v>
      </c>
      <c r="P387" s="251">
        <f t="shared" si="340"/>
        <v>4.8960501713659482E-4</v>
      </c>
    </row>
    <row r="388" spans="1:16" x14ac:dyDescent="0.3">
      <c r="A388" s="247" t="s">
        <v>93</v>
      </c>
      <c r="B388" s="248">
        <v>2041</v>
      </c>
      <c r="C388" s="248" t="s">
        <v>524</v>
      </c>
      <c r="D388" s="300">
        <v>2.1341731015909098E-3</v>
      </c>
      <c r="E388" s="300">
        <v>1.8333125652766739E-2</v>
      </c>
      <c r="F388" s="300">
        <v>1.828941373260641E-2</v>
      </c>
      <c r="G388" s="300">
        <v>1.8246621731736204E-2</v>
      </c>
      <c r="H388" s="301">
        <v>1.6686894459386453E-5</v>
      </c>
      <c r="I388" s="302">
        <v>1.7441401585440071E-5</v>
      </c>
      <c r="J388" s="303">
        <v>20</v>
      </c>
      <c r="K388" s="304">
        <f t="shared" ref="K388:P388" si="341">SUM(D388:D397)+$J388*D397</f>
        <v>5.5089189879649968E-2</v>
      </c>
      <c r="L388" s="304">
        <f t="shared" si="341"/>
        <v>0.52766080866691456</v>
      </c>
      <c r="M388" s="304">
        <f t="shared" si="341"/>
        <v>0.5468203134392996</v>
      </c>
      <c r="N388" s="304">
        <f t="shared" si="341"/>
        <v>0.54568520665787401</v>
      </c>
      <c r="O388" s="304">
        <f t="shared" si="341"/>
        <v>4.6676379996985601E-4</v>
      </c>
      <c r="P388" s="251">
        <f t="shared" si="341"/>
        <v>4.8786871448436796E-4</v>
      </c>
    </row>
    <row r="389" spans="1:16" x14ac:dyDescent="0.3">
      <c r="A389" s="247" t="s">
        <v>93</v>
      </c>
      <c r="B389" s="248">
        <v>2042</v>
      </c>
      <c r="C389" s="248" t="s">
        <v>525</v>
      </c>
      <c r="D389" s="300">
        <v>2.0443862158843599E-3</v>
      </c>
      <c r="E389" s="300">
        <v>1.8089545527966468E-2</v>
      </c>
      <c r="F389" s="300">
        <v>1.8274106580295133E-2</v>
      </c>
      <c r="G389" s="300">
        <v>1.8232535078504464E-2</v>
      </c>
      <c r="H389" s="301">
        <v>1.6372504432374057E-5</v>
      </c>
      <c r="I389" s="302">
        <v>1.711279209185036E-5</v>
      </c>
      <c r="J389" s="303">
        <v>21</v>
      </c>
      <c r="K389" s="304">
        <f t="shared" ref="K389:P389" si="342">SUM(D389:D397)+$J389*D397</f>
        <v>5.4754882402799937E-2</v>
      </c>
      <c r="L389" s="304">
        <f t="shared" si="342"/>
        <v>0.52683761636949966</v>
      </c>
      <c r="M389" s="304">
        <f t="shared" si="342"/>
        <v>0.54674961344666162</v>
      </c>
      <c r="N389" s="304">
        <f t="shared" si="342"/>
        <v>0.54562015118837615</v>
      </c>
      <c r="O389" s="304">
        <f t="shared" si="342"/>
        <v>4.6548894542471195E-4</v>
      </c>
      <c r="P389" s="251">
        <f t="shared" si="342"/>
        <v>4.8653621379073943E-4</v>
      </c>
    </row>
    <row r="390" spans="1:16" x14ac:dyDescent="0.3">
      <c r="A390" s="247" t="s">
        <v>93</v>
      </c>
      <c r="B390" s="248">
        <v>2043</v>
      </c>
      <c r="C390" s="248" t="s">
        <v>526</v>
      </c>
      <c r="D390" s="300">
        <v>1.9768366851232464E-3</v>
      </c>
      <c r="E390" s="300">
        <v>1.7913929742320905E-2</v>
      </c>
      <c r="F390" s="300">
        <v>1.8261365385974129E-2</v>
      </c>
      <c r="G390" s="300">
        <v>1.822081015932828E-2</v>
      </c>
      <c r="H390" s="301">
        <v>1.6124044793973035E-5</v>
      </c>
      <c r="I390" s="302">
        <v>1.6853098538697475E-5</v>
      </c>
      <c r="J390" s="303">
        <v>22</v>
      </c>
      <c r="K390" s="304">
        <f t="shared" ref="K390:P390" si="343">SUM(D390:D397)+$J390*D397</f>
        <v>5.4510361811656464E-2</v>
      </c>
      <c r="L390" s="304">
        <f t="shared" si="343"/>
        <v>0.52625800419688529</v>
      </c>
      <c r="M390" s="304">
        <f t="shared" si="343"/>
        <v>0.54669422060633488</v>
      </c>
      <c r="N390" s="304">
        <f t="shared" si="343"/>
        <v>0.54556918237211005</v>
      </c>
      <c r="O390" s="304">
        <f t="shared" si="343"/>
        <v>4.6452848090658026E-4</v>
      </c>
      <c r="P390" s="251">
        <f t="shared" si="343"/>
        <v>4.8553232259070068E-4</v>
      </c>
    </row>
    <row r="391" spans="1:16" x14ac:dyDescent="0.3">
      <c r="A391" s="247" t="s">
        <v>93</v>
      </c>
      <c r="B391" s="248">
        <v>2044</v>
      </c>
      <c r="C391" s="248" t="s">
        <v>527</v>
      </c>
      <c r="D391" s="300">
        <v>1.9263375727271018E-3</v>
      </c>
      <c r="E391" s="300">
        <v>1.7777500356252265E-2</v>
      </c>
      <c r="F391" s="300">
        <v>1.8250796626842671E-2</v>
      </c>
      <c r="G391" s="300">
        <v>1.8211085086632862E-2</v>
      </c>
      <c r="H391" s="301">
        <v>1.5928220603367067E-5</v>
      </c>
      <c r="I391" s="302">
        <v>1.6648425369194672E-5</v>
      </c>
      <c r="J391" s="303">
        <v>23</v>
      </c>
      <c r="K391" s="304">
        <f t="shared" ref="K391:P391" si="344">SUM(D391:D397)+$J391*D397</f>
        <v>5.4333390751274108E-2</v>
      </c>
      <c r="L391" s="304">
        <f t="shared" si="344"/>
        <v>0.52585400780991631</v>
      </c>
      <c r="M391" s="304">
        <f t="shared" si="344"/>
        <v>0.54665156896032907</v>
      </c>
      <c r="N391" s="304">
        <f t="shared" si="344"/>
        <v>0.54552993847502007</v>
      </c>
      <c r="O391" s="304">
        <f t="shared" si="344"/>
        <v>4.638164760268497E-4</v>
      </c>
      <c r="P391" s="251">
        <f t="shared" si="344"/>
        <v>4.8478812494381473E-4</v>
      </c>
    </row>
    <row r="392" spans="1:16" x14ac:dyDescent="0.3">
      <c r="A392" s="247" t="s">
        <v>93</v>
      </c>
      <c r="B392" s="248">
        <v>2045</v>
      </c>
      <c r="C392" s="248" t="s">
        <v>528</v>
      </c>
      <c r="D392" s="300">
        <v>1.8910754770640156E-3</v>
      </c>
      <c r="E392" s="300">
        <v>1.7685670425113473E-2</v>
      </c>
      <c r="F392" s="300">
        <v>1.8242045468348102E-2</v>
      </c>
      <c r="G392" s="300">
        <v>1.8203032979311858E-2</v>
      </c>
      <c r="H392" s="301">
        <v>1.5780131090204709E-5</v>
      </c>
      <c r="I392" s="302">
        <v>1.6493637066399216E-5</v>
      </c>
      <c r="J392" s="303">
        <v>24</v>
      </c>
      <c r="K392" s="304">
        <f t="shared" ref="K392:P392" si="345">SUM(D392:D397)+$J392*D397</f>
        <v>5.4206918803287894E-2</v>
      </c>
      <c r="L392" s="304">
        <f t="shared" si="345"/>
        <v>0.52558644080901606</v>
      </c>
      <c r="M392" s="304">
        <f t="shared" si="345"/>
        <v>0.54661948607345479</v>
      </c>
      <c r="N392" s="304">
        <f t="shared" si="345"/>
        <v>0.54550041965062557</v>
      </c>
      <c r="O392" s="304">
        <f t="shared" si="345"/>
        <v>4.6330029533772502E-4</v>
      </c>
      <c r="P392" s="251">
        <f t="shared" si="345"/>
        <v>4.8424860046643157E-4</v>
      </c>
    </row>
    <row r="393" spans="1:16" x14ac:dyDescent="0.3">
      <c r="A393" s="247" t="s">
        <v>93</v>
      </c>
      <c r="B393" s="248">
        <v>2046</v>
      </c>
      <c r="C393" s="248" t="s">
        <v>529</v>
      </c>
      <c r="D393" s="300">
        <v>1.8615365059145099E-3</v>
      </c>
      <c r="E393" s="300">
        <v>1.7614217615783568E-2</v>
      </c>
      <c r="F393" s="300">
        <v>1.8234899154955898E-2</v>
      </c>
      <c r="G393" s="300">
        <v>1.8196457744405627E-2</v>
      </c>
      <c r="H393" s="301">
        <v>1.5667292050413571E-5</v>
      </c>
      <c r="I393" s="302">
        <v>1.6375695037459195E-5</v>
      </c>
      <c r="J393" s="303">
        <v>25</v>
      </c>
      <c r="K393" s="304">
        <f t="shared" ref="K393:P393" si="346">SUM(D393:D397)+$J393*D397</f>
        <v>5.4115708950964771E-2</v>
      </c>
      <c r="L393" s="304">
        <f t="shared" si="346"/>
        <v>0.52541070373925447</v>
      </c>
      <c r="M393" s="304">
        <f t="shared" si="346"/>
        <v>0.54659615434507514</v>
      </c>
      <c r="N393" s="304">
        <f t="shared" si="346"/>
        <v>0.54547895293355209</v>
      </c>
      <c r="O393" s="304">
        <f t="shared" si="346"/>
        <v>4.6293220416176268E-4</v>
      </c>
      <c r="P393" s="251">
        <f t="shared" si="346"/>
        <v>4.8386386429184389E-4</v>
      </c>
    </row>
    <row r="394" spans="1:16" x14ac:dyDescent="0.3">
      <c r="A394" s="247" t="s">
        <v>93</v>
      </c>
      <c r="B394" s="248">
        <v>2047</v>
      </c>
      <c r="C394" s="248" t="s">
        <v>530</v>
      </c>
      <c r="D394" s="300">
        <v>1.8358748434751341E-3</v>
      </c>
      <c r="E394" s="300">
        <v>1.7547074458360731E-2</v>
      </c>
      <c r="F394" s="300">
        <v>1.8229093476965157E-2</v>
      </c>
      <c r="G394" s="300">
        <v>1.8191116380721604E-2</v>
      </c>
      <c r="H394" s="301">
        <v>1.5580040061330975E-5</v>
      </c>
      <c r="I394" s="302">
        <v>1.6284500840829474E-5</v>
      </c>
      <c r="J394" s="303">
        <v>26</v>
      </c>
      <c r="K394" s="304">
        <f t="shared" ref="K394:P394" si="347">SUM(D394:D397)+$J394*D397</f>
        <v>5.4054038069791144E-2</v>
      </c>
      <c r="L394" s="304">
        <f t="shared" si="347"/>
        <v>0.52530641947882284</v>
      </c>
      <c r="M394" s="304">
        <f t="shared" si="347"/>
        <v>0.54657996893008753</v>
      </c>
      <c r="N394" s="304">
        <f t="shared" si="347"/>
        <v>0.54546406145138482</v>
      </c>
      <c r="O394" s="304">
        <f t="shared" si="347"/>
        <v>4.6267695202559158E-4</v>
      </c>
      <c r="P394" s="251">
        <f t="shared" si="347"/>
        <v>4.8359707014619625E-4</v>
      </c>
    </row>
    <row r="395" spans="1:16" x14ac:dyDescent="0.3">
      <c r="A395" s="247" t="s">
        <v>93</v>
      </c>
      <c r="B395" s="248">
        <v>2048</v>
      </c>
      <c r="C395" s="248" t="s">
        <v>531</v>
      </c>
      <c r="D395" s="300">
        <v>1.8151784859921139E-3</v>
      </c>
      <c r="E395" s="300">
        <v>1.7490818846701693E-2</v>
      </c>
      <c r="F395" s="300">
        <v>1.8224387822076995E-2</v>
      </c>
      <c r="G395" s="300">
        <v>1.8186786886468711E-2</v>
      </c>
      <c r="H395" s="301">
        <v>1.5511009028991253E-5</v>
      </c>
      <c r="I395" s="302">
        <v>1.6212346808663025E-5</v>
      </c>
      <c r="J395" s="303">
        <v>27</v>
      </c>
      <c r="K395" s="304">
        <f t="shared" ref="K395:P395" si="348">SUM(D395:D397)+$J395*D397</f>
        <v>5.4018028851056901E-2</v>
      </c>
      <c r="L395" s="304">
        <f t="shared" si="348"/>
        <v>0.52526927837581416</v>
      </c>
      <c r="M395" s="304">
        <f t="shared" si="348"/>
        <v>0.54656958919309073</v>
      </c>
      <c r="N395" s="304">
        <f t="shared" si="348"/>
        <v>0.54545451133290146</v>
      </c>
      <c r="O395" s="304">
        <f t="shared" si="348"/>
        <v>4.6250895187850303E-4</v>
      </c>
      <c r="P395" s="251">
        <f t="shared" si="348"/>
        <v>4.8342147019717833E-4</v>
      </c>
    </row>
    <row r="396" spans="1:16" x14ac:dyDescent="0.3">
      <c r="A396" s="247" t="s">
        <v>93</v>
      </c>
      <c r="B396" s="248">
        <v>2049</v>
      </c>
      <c r="C396" s="248" t="s">
        <v>532</v>
      </c>
      <c r="D396" s="300">
        <v>1.8066128723199261E-3</v>
      </c>
      <c r="E396" s="300">
        <v>1.75003255792575E-2</v>
      </c>
      <c r="F396" s="300">
        <v>1.8221216651899175E-2</v>
      </c>
      <c r="G396" s="300">
        <v>1.8183869103759222E-2</v>
      </c>
      <c r="H396" s="301">
        <v>1.5460825250724085E-5</v>
      </c>
      <c r="I396" s="302">
        <v>1.6159898417792214E-5</v>
      </c>
      <c r="J396" s="303">
        <v>28</v>
      </c>
      <c r="K396" s="304">
        <f t="shared" ref="K396:P396" si="349">SUM(D396:D397)+$J396*D397</f>
        <v>5.4002715989805668E-2</v>
      </c>
      <c r="L396" s="304">
        <f t="shared" si="349"/>
        <v>0.52528839288446438</v>
      </c>
      <c r="M396" s="304">
        <f t="shared" si="349"/>
        <v>0.54656391511098212</v>
      </c>
      <c r="N396" s="304">
        <f t="shared" si="349"/>
        <v>0.5454492907086711</v>
      </c>
      <c r="O396" s="304">
        <f t="shared" si="349"/>
        <v>4.6240998276375416E-4</v>
      </c>
      <c r="P396" s="251">
        <f t="shared" si="349"/>
        <v>4.8331802428032682E-4</v>
      </c>
    </row>
    <row r="397" spans="1:16" x14ac:dyDescent="0.3">
      <c r="A397" s="247" t="s">
        <v>93</v>
      </c>
      <c r="B397" s="248">
        <v>2050</v>
      </c>
      <c r="C397" s="248" t="s">
        <v>533</v>
      </c>
      <c r="D397" s="300">
        <v>1.7998656247408878E-3</v>
      </c>
      <c r="E397" s="300">
        <v>1.7509933355351961E-2</v>
      </c>
      <c r="F397" s="300">
        <v>1.8218713739968379E-2</v>
      </c>
      <c r="G397" s="300">
        <v>1.8181566262238342E-2</v>
      </c>
      <c r="H397" s="301">
        <v>1.5412039914242417E-5</v>
      </c>
      <c r="I397" s="302">
        <v>1.6108900891811538E-5</v>
      </c>
      <c r="J397" s="303">
        <v>29</v>
      </c>
      <c r="K397" s="304">
        <f t="shared" ref="K397:P397" si="350">SUM(D397:D397)+$J397*D397</f>
        <v>5.3995968742226633E-2</v>
      </c>
      <c r="L397" s="304">
        <f t="shared" si="350"/>
        <v>0.52529800066055887</v>
      </c>
      <c r="M397" s="304">
        <f t="shared" si="350"/>
        <v>0.54656141219905141</v>
      </c>
      <c r="N397" s="304">
        <f t="shared" si="350"/>
        <v>0.54544698786715029</v>
      </c>
      <c r="O397" s="304">
        <f t="shared" si="350"/>
        <v>4.623611974272725E-4</v>
      </c>
      <c r="P397" s="251">
        <f t="shared" si="350"/>
        <v>4.8326702675434614E-4</v>
      </c>
    </row>
    <row r="398" spans="1:16" x14ac:dyDescent="0.3">
      <c r="A398" s="247" t="s">
        <v>94</v>
      </c>
      <c r="B398" s="248">
        <v>2015</v>
      </c>
      <c r="C398" s="248" t="s">
        <v>2406</v>
      </c>
      <c r="D398" s="300">
        <v>6.0741772857357587E-2</v>
      </c>
      <c r="E398" s="300">
        <v>0.22986141807015531</v>
      </c>
      <c r="F398" s="300">
        <v>2.0033315380642035E-2</v>
      </c>
      <c r="G398" s="300">
        <v>1.9859854739145651E-2</v>
      </c>
      <c r="H398" s="301">
        <v>1.7786253080600843E-4</v>
      </c>
      <c r="I398" s="302">
        <v>1.8590468860611356E-4</v>
      </c>
      <c r="J398" s="305">
        <v>0</v>
      </c>
      <c r="K398" s="304">
        <f>SUM(D398:D427)</f>
        <v>0.3981060065439761</v>
      </c>
      <c r="L398" s="304">
        <f t="shared" ref="L398:L404" si="351">SUM(E398:E427)</f>
        <v>1.7497308737746142</v>
      </c>
      <c r="M398" s="304">
        <f t="shared" ref="M398:M404" si="352">SUM(F398:F427)</f>
        <v>0.56960134006130958</v>
      </c>
      <c r="N398" s="304">
        <f t="shared" ref="N398:N404" si="353">SUM(G398:G427)</f>
        <v>0.56669087293795739</v>
      </c>
      <c r="O398" s="304">
        <f t="shared" ref="O398:O404" si="354">SUM(H398:H427)</f>
        <v>1.7382826387883734E-3</v>
      </c>
      <c r="P398" s="251">
        <f t="shared" ref="P398:P404" si="355">SUM(I398:I427)</f>
        <v>1.8168800666737725E-3</v>
      </c>
    </row>
    <row r="399" spans="1:16" x14ac:dyDescent="0.3">
      <c r="A399" s="247" t="s">
        <v>94</v>
      </c>
      <c r="B399" s="248">
        <v>2016</v>
      </c>
      <c r="C399" s="248" t="s">
        <v>2407</v>
      </c>
      <c r="D399" s="300">
        <v>5.0754152931517811E-2</v>
      </c>
      <c r="E399" s="300">
        <v>0.19645575364671294</v>
      </c>
      <c r="F399" s="300">
        <v>1.9871092888616097E-2</v>
      </c>
      <c r="G399" s="300">
        <v>1.9708396158843559E-2</v>
      </c>
      <c r="H399" s="301">
        <v>1.4730986703944595E-4</v>
      </c>
      <c r="I399" s="302">
        <v>1.539705632208514E-4</v>
      </c>
      <c r="J399" s="303">
        <v>0</v>
      </c>
      <c r="K399" s="304">
        <f t="shared" ref="K399:K404" si="356">SUM(D399:D428)</f>
        <v>0.3395256697735648</v>
      </c>
      <c r="L399" s="304">
        <f t="shared" si="351"/>
        <v>1.5381596085278231</v>
      </c>
      <c r="M399" s="304">
        <f t="shared" si="352"/>
        <v>0.56788114904653741</v>
      </c>
      <c r="N399" s="304">
        <f t="shared" si="353"/>
        <v>0.56509944294030745</v>
      </c>
      <c r="O399" s="304">
        <f t="shared" si="354"/>
        <v>1.5771446179145697E-3</v>
      </c>
      <c r="P399" s="251">
        <f t="shared" si="355"/>
        <v>1.6484560972083468E-3</v>
      </c>
    </row>
    <row r="400" spans="1:16" x14ac:dyDescent="0.3">
      <c r="A400" s="247" t="s">
        <v>94</v>
      </c>
      <c r="B400" s="248">
        <v>2017</v>
      </c>
      <c r="C400" s="248" t="s">
        <v>534</v>
      </c>
      <c r="D400" s="300">
        <v>4.2424376329702446E-2</v>
      </c>
      <c r="E400" s="300">
        <v>0.16707248527554383</v>
      </c>
      <c r="F400" s="300">
        <v>1.9780616858240323E-2</v>
      </c>
      <c r="G400" s="300">
        <v>1.9623946365618587E-2</v>
      </c>
      <c r="H400" s="301">
        <v>1.3382020336688731E-4</v>
      </c>
      <c r="I400" s="302">
        <v>1.3987095635605145E-4</v>
      </c>
      <c r="J400" s="303">
        <v>0</v>
      </c>
      <c r="K400" s="304">
        <f t="shared" si="356"/>
        <v>0.29089686332029863</v>
      </c>
      <c r="L400" s="304">
        <f t="shared" si="351"/>
        <v>1.35991334725858</v>
      </c>
      <c r="M400" s="304">
        <f t="shared" si="352"/>
        <v>0.56631446067436919</v>
      </c>
      <c r="N400" s="304">
        <f t="shared" si="353"/>
        <v>0.56365144697735026</v>
      </c>
      <c r="O400" s="304">
        <f t="shared" si="354"/>
        <v>1.4463872290138007E-3</v>
      </c>
      <c r="P400" s="251">
        <f t="shared" si="355"/>
        <v>1.5117864432160654E-3</v>
      </c>
    </row>
    <row r="401" spans="1:16" x14ac:dyDescent="0.3">
      <c r="A401" s="247" t="s">
        <v>94</v>
      </c>
      <c r="B401" s="248">
        <v>2018</v>
      </c>
      <c r="C401" s="248" t="s">
        <v>535</v>
      </c>
      <c r="D401" s="300">
        <v>3.5041192152807391E-2</v>
      </c>
      <c r="E401" s="300">
        <v>0.14123627469820535</v>
      </c>
      <c r="F401" s="300">
        <v>1.9729115283831034E-2</v>
      </c>
      <c r="G401" s="300">
        <v>1.957553821855168E-2</v>
      </c>
      <c r="H401" s="301">
        <v>1.2298286654563185E-4</v>
      </c>
      <c r="I401" s="302">
        <v>1.2854360176742366E-4</v>
      </c>
      <c r="J401" s="303">
        <v>0</v>
      </c>
      <c r="K401" s="304">
        <f t="shared" si="356"/>
        <v>0.25056636587094699</v>
      </c>
      <c r="L401" s="304">
        <f t="shared" si="351"/>
        <v>1.2109749435755515</v>
      </c>
      <c r="M401" s="304">
        <f t="shared" si="352"/>
        <v>0.56483116633520336</v>
      </c>
      <c r="N401" s="304">
        <f t="shared" si="353"/>
        <v>0.56228138358143331</v>
      </c>
      <c r="O401" s="304">
        <f t="shared" si="354"/>
        <v>1.3289990239261419E-3</v>
      </c>
      <c r="P401" s="251">
        <f t="shared" si="355"/>
        <v>1.389090467953942E-3</v>
      </c>
    </row>
    <row r="402" spans="1:16" x14ac:dyDescent="0.3">
      <c r="A402" s="247" t="s">
        <v>94</v>
      </c>
      <c r="B402" s="248">
        <v>2019</v>
      </c>
      <c r="C402" s="248" t="s">
        <v>536</v>
      </c>
      <c r="D402" s="300">
        <v>2.8827974458510427E-2</v>
      </c>
      <c r="E402" s="300">
        <v>0.11927285016582687</v>
      </c>
      <c r="F402" s="300">
        <v>1.9694758684603235E-2</v>
      </c>
      <c r="G402" s="300">
        <v>1.9543127965096784E-2</v>
      </c>
      <c r="H402" s="301">
        <v>1.1406110335051043E-4</v>
      </c>
      <c r="I402" s="302">
        <v>1.1921843786172636E-4</v>
      </c>
      <c r="J402" s="303">
        <v>0</v>
      </c>
      <c r="K402" s="304">
        <f t="shared" si="356"/>
        <v>0.21759384902225573</v>
      </c>
      <c r="L402" s="304">
        <f t="shared" si="351"/>
        <v>1.0878102511996743</v>
      </c>
      <c r="M402" s="304">
        <f t="shared" si="352"/>
        <v>0.56339363276172194</v>
      </c>
      <c r="N402" s="304">
        <f t="shared" si="353"/>
        <v>0.56095444591015653</v>
      </c>
      <c r="O402" s="304">
        <f t="shared" si="354"/>
        <v>1.2223315922957178E-3</v>
      </c>
      <c r="P402" s="251">
        <f t="shared" si="355"/>
        <v>1.2776000114595671E-3</v>
      </c>
    </row>
    <row r="403" spans="1:16" x14ac:dyDescent="0.3">
      <c r="A403" s="247" t="s">
        <v>94</v>
      </c>
      <c r="B403" s="248">
        <v>2020</v>
      </c>
      <c r="C403" s="248" t="s">
        <v>537</v>
      </c>
      <c r="D403" s="300">
        <v>2.4058865543117487E-2</v>
      </c>
      <c r="E403" s="300">
        <v>0.10105620079297363</v>
      </c>
      <c r="F403" s="300">
        <v>1.9634361421757413E-2</v>
      </c>
      <c r="G403" s="300">
        <v>1.948711968854985E-2</v>
      </c>
      <c r="H403" s="301">
        <v>1.0671931116435354E-4</v>
      </c>
      <c r="I403" s="302">
        <v>1.115446861950716E-4</v>
      </c>
      <c r="J403" s="303">
        <v>0</v>
      </c>
      <c r="K403" s="304">
        <f t="shared" si="356"/>
        <v>0.19082434293547473</v>
      </c>
      <c r="L403" s="304">
        <f t="shared" si="351"/>
        <v>0.98661993678716298</v>
      </c>
      <c r="M403" s="304">
        <f t="shared" si="352"/>
        <v>0.561986617568907</v>
      </c>
      <c r="N403" s="304">
        <f t="shared" si="353"/>
        <v>0.55965638715509924</v>
      </c>
      <c r="O403" s="304">
        <f t="shared" si="354"/>
        <v>1.1245177688471019E-3</v>
      </c>
      <c r="P403" s="251">
        <f t="shared" si="355"/>
        <v>1.1753634801190465E-3</v>
      </c>
    </row>
    <row r="404" spans="1:16" x14ac:dyDescent="0.3">
      <c r="A404" s="247" t="s">
        <v>94</v>
      </c>
      <c r="B404" s="248">
        <v>2021</v>
      </c>
      <c r="C404" s="248" t="s">
        <v>538</v>
      </c>
      <c r="D404" s="300">
        <v>2.0161927869270763E-2</v>
      </c>
      <c r="E404" s="300">
        <v>8.5696539780657874E-2</v>
      </c>
      <c r="F404" s="300">
        <v>1.9535485097224404E-2</v>
      </c>
      <c r="G404" s="300">
        <v>1.9395716661290922E-2</v>
      </c>
      <c r="H404" s="301">
        <v>9.7451699402805662E-5</v>
      </c>
      <c r="I404" s="302">
        <v>1.018580313374191E-4</v>
      </c>
      <c r="J404" s="303">
        <v>0</v>
      </c>
      <c r="K404" s="304">
        <f t="shared" si="356"/>
        <v>0.16881609011571266</v>
      </c>
      <c r="L404" s="304">
        <f t="shared" si="351"/>
        <v>0.90365714962530075</v>
      </c>
      <c r="M404" s="304">
        <f t="shared" si="352"/>
        <v>0.56063696297246812</v>
      </c>
      <c r="N404" s="304">
        <f t="shared" si="353"/>
        <v>0.558411540884446</v>
      </c>
      <c r="O404" s="304">
        <f t="shared" si="354"/>
        <v>1.0339656832849379E-3</v>
      </c>
      <c r="P404" s="251">
        <f t="shared" si="355"/>
        <v>1.0807170339454217E-3</v>
      </c>
    </row>
    <row r="405" spans="1:16" x14ac:dyDescent="0.3">
      <c r="A405" s="247" t="s">
        <v>94</v>
      </c>
      <c r="B405" s="248">
        <v>2022</v>
      </c>
      <c r="C405" s="248" t="s">
        <v>539</v>
      </c>
      <c r="D405" s="300">
        <v>1.6691874362756539E-2</v>
      </c>
      <c r="E405" s="300">
        <v>7.2754710547742144E-2</v>
      </c>
      <c r="F405" s="300">
        <v>1.9442254561488063E-2</v>
      </c>
      <c r="G405" s="300">
        <v>1.9309536782809479E-2</v>
      </c>
      <c r="H405" s="301">
        <v>9.0013392841035154E-5</v>
      </c>
      <c r="I405" s="302">
        <v>9.4083400405660397E-5</v>
      </c>
      <c r="J405" s="303">
        <v>1</v>
      </c>
      <c r="K405" s="304">
        <f t="shared" ref="K405:P405" si="357">SUM(D405:D433)+$J405*D433</f>
        <v>0.15070477496979728</v>
      </c>
      <c r="L405" s="304">
        <f t="shared" si="357"/>
        <v>0.83605402347575419</v>
      </c>
      <c r="M405" s="304">
        <f t="shared" si="357"/>
        <v>0.55938618470056223</v>
      </c>
      <c r="N405" s="304">
        <f t="shared" si="357"/>
        <v>0.55725809764105194</v>
      </c>
      <c r="O405" s="304">
        <f t="shared" si="357"/>
        <v>9.5268120948432153E-4</v>
      </c>
      <c r="P405" s="251">
        <f t="shared" si="357"/>
        <v>9.9575724262944941E-4</v>
      </c>
    </row>
    <row r="406" spans="1:16" x14ac:dyDescent="0.3">
      <c r="A406" s="247" t="s">
        <v>94</v>
      </c>
      <c r="B406" s="248">
        <v>2023</v>
      </c>
      <c r="C406" s="248" t="s">
        <v>540</v>
      </c>
      <c r="D406" s="300">
        <v>1.4202043392741569E-2</v>
      </c>
      <c r="E406" s="300">
        <v>6.2465143643895486E-2</v>
      </c>
      <c r="F406" s="300">
        <v>1.9360032876684991E-2</v>
      </c>
      <c r="G406" s="300">
        <v>1.9233644079994526E-2</v>
      </c>
      <c r="H406" s="301">
        <v>8.3229686993466738E-5</v>
      </c>
      <c r="I406" s="302">
        <v>8.699296314756055E-5</v>
      </c>
      <c r="J406" s="303">
        <v>2</v>
      </c>
      <c r="K406" s="304">
        <f t="shared" ref="K406:P406" si="358">SUM(D406:D433)+$J406*D433</f>
        <v>0.13606351333039615</v>
      </c>
      <c r="L406" s="304">
        <f t="shared" si="358"/>
        <v>0.78139272655912351</v>
      </c>
      <c r="M406" s="304">
        <f t="shared" si="358"/>
        <v>0.5582286369643924</v>
      </c>
      <c r="N406" s="304">
        <f t="shared" si="358"/>
        <v>0.55619083427613902</v>
      </c>
      <c r="O406" s="304">
        <f t="shared" si="358"/>
        <v>8.7883504224547612E-4</v>
      </c>
      <c r="P406" s="251">
        <f t="shared" si="358"/>
        <v>9.1857208224523632E-4</v>
      </c>
    </row>
    <row r="407" spans="1:16" x14ac:dyDescent="0.3">
      <c r="A407" s="247" t="s">
        <v>94</v>
      </c>
      <c r="B407" s="248">
        <v>2024</v>
      </c>
      <c r="C407" s="248" t="s">
        <v>541</v>
      </c>
      <c r="D407" s="300">
        <v>1.2143187927789388E-2</v>
      </c>
      <c r="E407" s="300">
        <v>5.4058097970707833E-2</v>
      </c>
      <c r="F407" s="300">
        <v>1.9284582516851816E-2</v>
      </c>
      <c r="G407" s="300">
        <v>1.9163869572026922E-2</v>
      </c>
      <c r="H407" s="301">
        <v>7.3602142008529628E-5</v>
      </c>
      <c r="I407" s="302">
        <v>7.6930104555340972E-5</v>
      </c>
      <c r="J407" s="303">
        <v>3</v>
      </c>
      <c r="K407" s="304">
        <f t="shared" ref="K407:P407" si="359">SUM(D407:D433)+$J407*D433</f>
        <v>0.12391208266100998</v>
      </c>
      <c r="L407" s="304">
        <f t="shared" si="359"/>
        <v>0.73702099654633968</v>
      </c>
      <c r="M407" s="304">
        <f t="shared" si="359"/>
        <v>0.55715331091302589</v>
      </c>
      <c r="N407" s="304">
        <f t="shared" si="359"/>
        <v>0.55519946361404116</v>
      </c>
      <c r="O407" s="304">
        <f t="shared" si="359"/>
        <v>8.1177258085419872E-4</v>
      </c>
      <c r="P407" s="251">
        <f t="shared" si="359"/>
        <v>8.4847735911912261E-4</v>
      </c>
    </row>
    <row r="408" spans="1:16" x14ac:dyDescent="0.3">
      <c r="A408" s="247" t="s">
        <v>94</v>
      </c>
      <c r="B408" s="248">
        <v>2025</v>
      </c>
      <c r="C408" s="248" t="s">
        <v>542</v>
      </c>
      <c r="D408" s="300">
        <v>1.0498354359633042E-2</v>
      </c>
      <c r="E408" s="300">
        <v>4.7398004654293523E-2</v>
      </c>
      <c r="F408" s="300">
        <v>1.922048475655902E-2</v>
      </c>
      <c r="G408" s="300">
        <v>1.9104607839658359E-2</v>
      </c>
      <c r="H408" s="301">
        <v>6.5429944509896875E-5</v>
      </c>
      <c r="I408" s="302">
        <v>6.8388400154816329E-5</v>
      </c>
      <c r="J408" s="303">
        <v>4</v>
      </c>
      <c r="K408" s="304">
        <f t="shared" ref="K408:P408" si="360">SUM(D408:D433)+$J408*D433</f>
        <v>0.113819507456576</v>
      </c>
      <c r="L408" s="304">
        <f t="shared" si="360"/>
        <v>0.70105631220674325</v>
      </c>
      <c r="M408" s="304">
        <f t="shared" si="360"/>
        <v>0.55615343522149241</v>
      </c>
      <c r="N408" s="304">
        <f t="shared" si="360"/>
        <v>0.55427786745991092</v>
      </c>
      <c r="O408" s="304">
        <f t="shared" si="360"/>
        <v>7.5433766444785849E-4</v>
      </c>
      <c r="P408" s="251">
        <f t="shared" si="360"/>
        <v>7.884454945852286E-4</v>
      </c>
    </row>
    <row r="409" spans="1:16" x14ac:dyDescent="0.3">
      <c r="A409" s="247" t="s">
        <v>94</v>
      </c>
      <c r="B409" s="248">
        <v>2026</v>
      </c>
      <c r="C409" s="248" t="s">
        <v>543</v>
      </c>
      <c r="D409" s="300">
        <v>9.1667468304083149E-3</v>
      </c>
      <c r="E409" s="300">
        <v>4.2110230176396236E-2</v>
      </c>
      <c r="F409" s="300">
        <v>1.9156227466662987E-2</v>
      </c>
      <c r="G409" s="300">
        <v>1.9045274708055698E-2</v>
      </c>
      <c r="H409" s="301">
        <v>5.9011974855975805E-5</v>
      </c>
      <c r="I409" s="302">
        <v>6.1680236770271933E-5</v>
      </c>
      <c r="J409" s="303">
        <v>5</v>
      </c>
      <c r="K409" s="304">
        <f t="shared" ref="K409:P409" si="361">SUM(D409:D433)+$J409*D433</f>
        <v>0.10537176582029836</v>
      </c>
      <c r="L409" s="304">
        <f t="shared" si="361"/>
        <v>0.67175172118356119</v>
      </c>
      <c r="M409" s="304">
        <f t="shared" si="361"/>
        <v>0.55521765729025174</v>
      </c>
      <c r="N409" s="304">
        <f t="shared" si="361"/>
        <v>0.55341553303814928</v>
      </c>
      <c r="O409" s="304">
        <f t="shared" si="361"/>
        <v>7.0507494554015104E-4</v>
      </c>
      <c r="P409" s="251">
        <f t="shared" si="361"/>
        <v>7.3695533445185929E-4</v>
      </c>
    </row>
    <row r="410" spans="1:16" x14ac:dyDescent="0.3">
      <c r="A410" s="247" t="s">
        <v>94</v>
      </c>
      <c r="B410" s="248">
        <v>2027</v>
      </c>
      <c r="C410" s="248" t="s">
        <v>544</v>
      </c>
      <c r="D410" s="300">
        <v>8.0640756984938101E-3</v>
      </c>
      <c r="E410" s="300">
        <v>3.7778837974834258E-2</v>
      </c>
      <c r="F410" s="300">
        <v>1.9082112347901758E-2</v>
      </c>
      <c r="G410" s="300">
        <v>1.8976808736439889E-2</v>
      </c>
      <c r="H410" s="301">
        <v>5.0816195298672385E-5</v>
      </c>
      <c r="I410" s="302">
        <v>5.3113884492369467E-5</v>
      </c>
      <c r="J410" s="303">
        <v>6</v>
      </c>
      <c r="K410" s="304">
        <f t="shared" ref="K410:P410" si="362">SUM(D410:D433)+$J410*D433</f>
        <v>9.8255631713245473E-2</v>
      </c>
      <c r="L410" s="304">
        <f t="shared" si="362"/>
        <v>0.64773490463827654</v>
      </c>
      <c r="M410" s="304">
        <f t="shared" si="362"/>
        <v>0.5543461366489072</v>
      </c>
      <c r="N410" s="304">
        <f t="shared" si="362"/>
        <v>0.55261253174799019</v>
      </c>
      <c r="O410" s="304">
        <f t="shared" si="362"/>
        <v>6.6223019628636496E-4</v>
      </c>
      <c r="P410" s="251">
        <f t="shared" si="362"/>
        <v>6.9217333770303429E-4</v>
      </c>
    </row>
    <row r="411" spans="1:16" x14ac:dyDescent="0.3">
      <c r="A411" s="247" t="s">
        <v>94</v>
      </c>
      <c r="B411" s="248">
        <v>2028</v>
      </c>
      <c r="C411" s="248" t="s">
        <v>545</v>
      </c>
      <c r="D411" s="300">
        <v>7.1568424643318872E-3</v>
      </c>
      <c r="E411" s="300">
        <v>3.4263044436974838E-2</v>
      </c>
      <c r="F411" s="300">
        <v>1.9000507216318588E-2</v>
      </c>
      <c r="G411" s="300">
        <v>1.8901448634101488E-2</v>
      </c>
      <c r="H411" s="301">
        <v>4.2422236027915787E-5</v>
      </c>
      <c r="I411" s="302">
        <v>4.4340387702380046E-5</v>
      </c>
      <c r="J411" s="303">
        <v>7</v>
      </c>
      <c r="K411" s="304">
        <f t="shared" ref="K411:P411" si="363">SUM(D411:D433)+$J411*D433</f>
        <v>9.2242168738107061E-2</v>
      </c>
      <c r="L411" s="304">
        <f t="shared" si="363"/>
        <v>0.62804948029455354</v>
      </c>
      <c r="M411" s="304">
        <f t="shared" si="363"/>
        <v>0.55354873112632386</v>
      </c>
      <c r="N411" s="304">
        <f t="shared" si="363"/>
        <v>0.55187799642944702</v>
      </c>
      <c r="O411" s="304">
        <f t="shared" si="363"/>
        <v>6.2758122658988205E-4</v>
      </c>
      <c r="P411" s="251">
        <f t="shared" si="363"/>
        <v>6.55957693232112E-4</v>
      </c>
    </row>
    <row r="412" spans="1:16" x14ac:dyDescent="0.3">
      <c r="A412" s="247" t="s">
        <v>94</v>
      </c>
      <c r="B412" s="248">
        <v>2029</v>
      </c>
      <c r="C412" s="248" t="s">
        <v>546</v>
      </c>
      <c r="D412" s="300">
        <v>6.3817464333204696E-3</v>
      </c>
      <c r="E412" s="300">
        <v>3.1349991584691726E-2</v>
      </c>
      <c r="F412" s="300">
        <v>1.8923954175030996E-2</v>
      </c>
      <c r="G412" s="300">
        <v>1.8830851625149938E-2</v>
      </c>
      <c r="H412" s="301">
        <v>3.7064459631796439E-5</v>
      </c>
      <c r="I412" s="302">
        <v>3.8740344500027326E-5</v>
      </c>
      <c r="J412" s="303">
        <v>8</v>
      </c>
      <c r="K412" s="304">
        <f t="shared" ref="K412:P412" si="364">SUM(D412:D433)+$J412*D433</f>
        <v>8.7135938997130569E-2</v>
      </c>
      <c r="L412" s="304">
        <f t="shared" si="364"/>
        <v>0.61187984948869023</v>
      </c>
      <c r="M412" s="304">
        <f t="shared" si="364"/>
        <v>0.55283293073532369</v>
      </c>
      <c r="N412" s="304">
        <f t="shared" si="364"/>
        <v>0.55121882121324228</v>
      </c>
      <c r="O412" s="304">
        <f t="shared" si="364"/>
        <v>6.0132621616415581E-4</v>
      </c>
      <c r="P412" s="251">
        <f t="shared" si="364"/>
        <v>6.2851554555117895E-4</v>
      </c>
    </row>
    <row r="413" spans="1:16" x14ac:dyDescent="0.3">
      <c r="A413" s="247" t="s">
        <v>94</v>
      </c>
      <c r="B413" s="248">
        <v>2030</v>
      </c>
      <c r="C413" s="248" t="s">
        <v>547</v>
      </c>
      <c r="D413" s="300">
        <v>5.7478002837252238E-3</v>
      </c>
      <c r="E413" s="300">
        <v>2.9011550704975644E-2</v>
      </c>
      <c r="F413" s="300">
        <v>1.8852265228404823E-2</v>
      </c>
      <c r="G413" s="300">
        <v>1.8764769624092601E-2</v>
      </c>
      <c r="H413" s="301">
        <v>3.2769849153163669E-5</v>
      </c>
      <c r="I413" s="302">
        <v>3.4251551754860355E-5</v>
      </c>
      <c r="J413" s="303">
        <v>9</v>
      </c>
      <c r="K413" s="304">
        <f t="shared" ref="K413:P413" si="365">SUM(D413:D433)+$J413*D433</f>
        <v>8.2804805287165509E-2</v>
      </c>
      <c r="L413" s="304">
        <f t="shared" si="365"/>
        <v>0.59862327153510986</v>
      </c>
      <c r="M413" s="304">
        <f t="shared" si="365"/>
        <v>0.55219368338561114</v>
      </c>
      <c r="N413" s="304">
        <f t="shared" si="365"/>
        <v>0.55063024300598895</v>
      </c>
      <c r="O413" s="304">
        <f t="shared" si="365"/>
        <v>5.8042898213454895E-4</v>
      </c>
      <c r="P413" s="251">
        <f t="shared" si="365"/>
        <v>6.0667344107259854E-4</v>
      </c>
    </row>
    <row r="414" spans="1:16" x14ac:dyDescent="0.3">
      <c r="A414" s="247" t="s">
        <v>94</v>
      </c>
      <c r="B414" s="248">
        <v>2031</v>
      </c>
      <c r="C414" s="248" t="s">
        <v>548</v>
      </c>
      <c r="D414" s="300">
        <v>5.2028327285963561E-3</v>
      </c>
      <c r="E414" s="300">
        <v>2.7049480437593521E-2</v>
      </c>
      <c r="F414" s="300">
        <v>1.8786114536523398E-2</v>
      </c>
      <c r="G414" s="300">
        <v>1.8703851429592584E-2</v>
      </c>
      <c r="H414" s="301">
        <v>3.0327402916479755E-5</v>
      </c>
      <c r="I414" s="302">
        <v>3.1698672829349107E-5</v>
      </c>
      <c r="J414" s="303">
        <v>10</v>
      </c>
      <c r="K414" s="304">
        <f t="shared" ref="K414:P414" si="366">SUM(D414:D433)+$J414*D433</f>
        <v>7.9107617726795698E-2</v>
      </c>
      <c r="L414" s="304">
        <f t="shared" si="366"/>
        <v>0.58770513446124562</v>
      </c>
      <c r="M414" s="304">
        <f t="shared" si="366"/>
        <v>0.55162612498252472</v>
      </c>
      <c r="N414" s="304">
        <f t="shared" si="366"/>
        <v>0.55010774679979302</v>
      </c>
      <c r="O414" s="304">
        <f t="shared" si="366"/>
        <v>5.6382635858357474E-4</v>
      </c>
      <c r="P414" s="251">
        <f t="shared" si="366"/>
        <v>5.8932012933918525E-4</v>
      </c>
    </row>
    <row r="415" spans="1:16" x14ac:dyDescent="0.3">
      <c r="A415" s="247" t="s">
        <v>94</v>
      </c>
      <c r="B415" s="248">
        <v>2032</v>
      </c>
      <c r="C415" s="248" t="s">
        <v>549</v>
      </c>
      <c r="D415" s="300">
        <v>4.7389919680349687E-3</v>
      </c>
      <c r="E415" s="300">
        <v>2.5462538335631005E-2</v>
      </c>
      <c r="F415" s="300">
        <v>1.8724213136884438E-2</v>
      </c>
      <c r="G415" s="300">
        <v>1.8646845105192413E-2</v>
      </c>
      <c r="H415" s="301">
        <v>2.8026297081021095E-5</v>
      </c>
      <c r="I415" s="302">
        <v>2.9293520645081307E-5</v>
      </c>
      <c r="J415" s="303">
        <v>11</v>
      </c>
      <c r="K415" s="304">
        <f t="shared" ref="K415:P415" si="367">SUM(D415:D433)+$J415*D433</f>
        <v>7.595539772155474E-2</v>
      </c>
      <c r="L415" s="304">
        <f t="shared" si="367"/>
        <v>0.57874906765476353</v>
      </c>
      <c r="M415" s="304">
        <f t="shared" si="367"/>
        <v>0.55112471727131984</v>
      </c>
      <c r="N415" s="304">
        <f t="shared" si="367"/>
        <v>0.54964616878809713</v>
      </c>
      <c r="O415" s="304">
        <f t="shared" si="367"/>
        <v>5.496661812692845E-4</v>
      </c>
      <c r="P415" s="251">
        <f t="shared" si="367"/>
        <v>5.7451969653128307E-4</v>
      </c>
    </row>
    <row r="416" spans="1:16" x14ac:dyDescent="0.3">
      <c r="A416" s="247" t="s">
        <v>94</v>
      </c>
      <c r="B416" s="248">
        <v>2033</v>
      </c>
      <c r="C416" s="248" t="s">
        <v>550</v>
      </c>
      <c r="D416" s="300">
        <v>4.3382534432883429E-3</v>
      </c>
      <c r="E416" s="300">
        <v>2.4154839367260879E-2</v>
      </c>
      <c r="F416" s="300">
        <v>1.8667048406952731E-2</v>
      </c>
      <c r="G416" s="300">
        <v>1.8594218900575603E-2</v>
      </c>
      <c r="H416" s="301">
        <v>2.6340621055459459E-5</v>
      </c>
      <c r="I416" s="302">
        <v>2.7531624998403059E-5</v>
      </c>
      <c r="J416" s="303">
        <v>12</v>
      </c>
      <c r="K416" s="304">
        <f t="shared" ref="K416:P416" si="368">SUM(D416:D433)+$J416*D433</f>
        <v>7.3267018476875181E-2</v>
      </c>
      <c r="L416" s="304">
        <f t="shared" si="368"/>
        <v>0.57137994295024397</v>
      </c>
      <c r="M416" s="304">
        <f t="shared" si="368"/>
        <v>0.55068521095975376</v>
      </c>
      <c r="N416" s="304">
        <f t="shared" si="368"/>
        <v>0.54924159710080134</v>
      </c>
      <c r="O416" s="304">
        <f t="shared" si="368"/>
        <v>5.3780710979045294E-4</v>
      </c>
      <c r="P416" s="251">
        <f t="shared" si="368"/>
        <v>5.6212441590764882E-4</v>
      </c>
    </row>
    <row r="417" spans="1:16" x14ac:dyDescent="0.3">
      <c r="A417" s="247" t="s">
        <v>94</v>
      </c>
      <c r="B417" s="248">
        <v>2034</v>
      </c>
      <c r="C417" s="248" t="s">
        <v>551</v>
      </c>
      <c r="D417" s="300">
        <v>3.9780141755175295E-3</v>
      </c>
      <c r="E417" s="300">
        <v>2.3034347562164735E-2</v>
      </c>
      <c r="F417" s="300">
        <v>1.8613648902160069E-2</v>
      </c>
      <c r="G417" s="300">
        <v>1.8545060073273438E-2</v>
      </c>
      <c r="H417" s="301">
        <v>2.4806146070786752E-5</v>
      </c>
      <c r="I417" s="302">
        <v>2.5927770632806599E-5</v>
      </c>
      <c r="J417" s="303">
        <v>13</v>
      </c>
      <c r="K417" s="304">
        <f t="shared" ref="K417:P417" si="369">SUM(D417:D433)+$J417*D433</f>
        <v>7.0979377756942241E-2</v>
      </c>
      <c r="L417" s="304">
        <f t="shared" si="369"/>
        <v>0.56531851721409454</v>
      </c>
      <c r="M417" s="304">
        <f t="shared" si="369"/>
        <v>0.55030286937811945</v>
      </c>
      <c r="N417" s="304">
        <f t="shared" si="369"/>
        <v>0.54888965161812253</v>
      </c>
      <c r="O417" s="304">
        <f t="shared" si="369"/>
        <v>5.2763371433718295E-4</v>
      </c>
      <c r="P417" s="251">
        <f t="shared" si="369"/>
        <v>5.5149103093069278E-4</v>
      </c>
    </row>
    <row r="418" spans="1:16" x14ac:dyDescent="0.3">
      <c r="A418" s="247" t="s">
        <v>94</v>
      </c>
      <c r="B418" s="248">
        <v>2035</v>
      </c>
      <c r="C418" s="248" t="s">
        <v>552</v>
      </c>
      <c r="D418" s="300">
        <v>3.6649214574395652E-3</v>
      </c>
      <c r="E418" s="300">
        <v>2.2122503031978675E-2</v>
      </c>
      <c r="F418" s="300">
        <v>1.8564640200489375E-2</v>
      </c>
      <c r="G418" s="300">
        <v>1.8499944939731023E-2</v>
      </c>
      <c r="H418" s="301">
        <v>2.3418975650803049E-5</v>
      </c>
      <c r="I418" s="302">
        <v>2.4477878593656016E-5</v>
      </c>
      <c r="J418" s="303">
        <v>14</v>
      </c>
      <c r="K418" s="304">
        <f t="shared" ref="K418:P418" si="370">SUM(D418:D433)+$J418*D433</f>
        <v>6.9051976304780119E-2</v>
      </c>
      <c r="L418" s="304">
        <f t="shared" si="370"/>
        <v>0.5603775832830411</v>
      </c>
      <c r="M418" s="304">
        <f t="shared" si="370"/>
        <v>0.54997392730127781</v>
      </c>
      <c r="N418" s="304">
        <f t="shared" si="370"/>
        <v>0.54858686496274589</v>
      </c>
      <c r="O418" s="304">
        <f t="shared" si="370"/>
        <v>5.1899479386858572E-4</v>
      </c>
      <c r="P418" s="251">
        <f t="shared" si="370"/>
        <v>5.4246150031933321E-4</v>
      </c>
    </row>
    <row r="419" spans="1:16" x14ac:dyDescent="0.3">
      <c r="A419" s="247" t="s">
        <v>94</v>
      </c>
      <c r="B419" s="248">
        <v>2036</v>
      </c>
      <c r="C419" s="248" t="s">
        <v>553</v>
      </c>
      <c r="D419" s="300">
        <v>3.3896010364739861E-3</v>
      </c>
      <c r="E419" s="300">
        <v>2.1357801041412803E-2</v>
      </c>
      <c r="F419" s="300">
        <v>1.8521533161691153E-2</v>
      </c>
      <c r="G419" s="300">
        <v>1.8460260875873932E-2</v>
      </c>
      <c r="H419" s="301">
        <v>2.2187164508410522E-5</v>
      </c>
      <c r="I419" s="302">
        <v>2.3190372998411817E-5</v>
      </c>
      <c r="J419" s="303">
        <v>15</v>
      </c>
      <c r="K419" s="304">
        <f t="shared" ref="K419:P419" si="371">SUM(D419:D433)+$J419*D433</f>
        <v>6.7437667570695956E-2</v>
      </c>
      <c r="L419" s="304">
        <f t="shared" si="371"/>
        <v>0.55634849388217389</v>
      </c>
      <c r="M419" s="304">
        <f t="shared" si="371"/>
        <v>0.54969399392610696</v>
      </c>
      <c r="N419" s="304">
        <f t="shared" si="371"/>
        <v>0.54832919344091158</v>
      </c>
      <c r="O419" s="304">
        <f t="shared" si="371"/>
        <v>5.1174304381997222E-4</v>
      </c>
      <c r="P419" s="251">
        <f t="shared" si="371"/>
        <v>5.3488186174712425E-4</v>
      </c>
    </row>
    <row r="420" spans="1:16" x14ac:dyDescent="0.3">
      <c r="A420" s="247" t="s">
        <v>94</v>
      </c>
      <c r="B420" s="248">
        <v>2037</v>
      </c>
      <c r="C420" s="248" t="s">
        <v>554</v>
      </c>
      <c r="D420" s="300">
        <v>3.1572332595220516E-3</v>
      </c>
      <c r="E420" s="300">
        <v>2.0749087183426992E-2</v>
      </c>
      <c r="F420" s="300">
        <v>1.8482876086301142E-2</v>
      </c>
      <c r="G420" s="300">
        <v>1.8424671212093333E-2</v>
      </c>
      <c r="H420" s="301">
        <v>2.0988034245879644E-5</v>
      </c>
      <c r="I420" s="302">
        <v>2.1937022587974179E-5</v>
      </c>
      <c r="J420" s="303">
        <v>16</v>
      </c>
      <c r="K420" s="304">
        <f t="shared" ref="K420:P420" si="372">SUM(D420:D433)+$J420*D433</f>
        <v>6.609867925757737E-2</v>
      </c>
      <c r="L420" s="304">
        <f t="shared" si="372"/>
        <v>0.55308410647187245</v>
      </c>
      <c r="M420" s="304">
        <f t="shared" si="372"/>
        <v>0.54945716758973417</v>
      </c>
      <c r="N420" s="304">
        <f t="shared" si="372"/>
        <v>0.54811120598293428</v>
      </c>
      <c r="O420" s="304">
        <f t="shared" si="372"/>
        <v>5.057231049137511E-4</v>
      </c>
      <c r="P420" s="251">
        <f t="shared" si="372"/>
        <v>5.2858972877015934E-4</v>
      </c>
    </row>
    <row r="421" spans="1:16" x14ac:dyDescent="0.3">
      <c r="A421" s="247" t="s">
        <v>94</v>
      </c>
      <c r="B421" s="248">
        <v>2038</v>
      </c>
      <c r="C421" s="248" t="s">
        <v>555</v>
      </c>
      <c r="D421" s="300">
        <v>2.9495653046141971E-3</v>
      </c>
      <c r="E421" s="300">
        <v>2.0214473267963929E-2</v>
      </c>
      <c r="F421" s="300">
        <v>1.8448491261029491E-2</v>
      </c>
      <c r="G421" s="300">
        <v>1.8393018431895412E-2</v>
      </c>
      <c r="H421" s="301">
        <v>2.0050571188984724E-5</v>
      </c>
      <c r="I421" s="302">
        <v>2.0957165966214804E-5</v>
      </c>
      <c r="J421" s="303">
        <v>17</v>
      </c>
      <c r="K421" s="304">
        <f t="shared" ref="K421:P421" si="373">SUM(D421:D433)+$J421*D433</f>
        <v>6.4992058721410728E-2</v>
      </c>
      <c r="L421" s="304">
        <f t="shared" si="373"/>
        <v>0.5504284329195569</v>
      </c>
      <c r="M421" s="304">
        <f t="shared" si="373"/>
        <v>0.54925899832875147</v>
      </c>
      <c r="N421" s="304">
        <f t="shared" si="373"/>
        <v>0.54792880818873768</v>
      </c>
      <c r="O421" s="304">
        <f t="shared" si="373"/>
        <v>5.0090229627006101E-4</v>
      </c>
      <c r="P421" s="251">
        <f t="shared" si="373"/>
        <v>5.2355094620363217E-4</v>
      </c>
    </row>
    <row r="422" spans="1:16" x14ac:dyDescent="0.3">
      <c r="A422" s="247" t="s">
        <v>94</v>
      </c>
      <c r="B422" s="248">
        <v>2039</v>
      </c>
      <c r="C422" s="248" t="s">
        <v>556</v>
      </c>
      <c r="D422" s="300">
        <v>2.7539515278838396E-3</v>
      </c>
      <c r="E422" s="300">
        <v>1.9712441075133411E-2</v>
      </c>
      <c r="F422" s="300">
        <v>1.8417914691975838E-2</v>
      </c>
      <c r="G422" s="300">
        <v>1.8364873752303761E-2</v>
      </c>
      <c r="H422" s="301">
        <v>1.9259035375056501E-5</v>
      </c>
      <c r="I422" s="302">
        <v>2.0129843852865561E-5</v>
      </c>
      <c r="J422" s="303">
        <v>18</v>
      </c>
      <c r="K422" s="304">
        <f t="shared" ref="K422:P422" si="374">SUM(D422:D433)+$J422*D433</f>
        <v>6.4093106140151943E-2</v>
      </c>
      <c r="L422" s="304">
        <f t="shared" si="374"/>
        <v>0.5483073732827044</v>
      </c>
      <c r="M422" s="304">
        <f t="shared" si="374"/>
        <v>0.54909521389304039</v>
      </c>
      <c r="N422" s="304">
        <f t="shared" si="374"/>
        <v>0.54777806317473887</v>
      </c>
      <c r="O422" s="304">
        <f t="shared" si="374"/>
        <v>4.9701895068326573E-4</v>
      </c>
      <c r="P422" s="251">
        <f t="shared" si="374"/>
        <v>5.1949202025886444E-4</v>
      </c>
    </row>
    <row r="423" spans="1:16" x14ac:dyDescent="0.3">
      <c r="A423" s="247" t="s">
        <v>94</v>
      </c>
      <c r="B423" s="248">
        <v>2040</v>
      </c>
      <c r="C423" s="248" t="s">
        <v>557</v>
      </c>
      <c r="D423" s="300">
        <v>2.5892756726911032E-3</v>
      </c>
      <c r="E423" s="300">
        <v>1.9327609332549889E-2</v>
      </c>
      <c r="F423" s="300">
        <v>1.83913687921382E-2</v>
      </c>
      <c r="G423" s="300">
        <v>1.8340438900828881E-2</v>
      </c>
      <c r="H423" s="301">
        <v>1.8571793295091949E-5</v>
      </c>
      <c r="I423" s="302">
        <v>1.9411527907979634E-5</v>
      </c>
      <c r="J423" s="303">
        <v>19</v>
      </c>
      <c r="K423" s="304">
        <f t="shared" ref="K423:P423" si="375">SUM(D423:D433)+$J423*D433</f>
        <v>6.3389767335623515E-2</v>
      </c>
      <c r="L423" s="304">
        <f t="shared" si="375"/>
        <v>0.54668834583868242</v>
      </c>
      <c r="M423" s="304">
        <f t="shared" si="375"/>
        <v>0.54896200602638301</v>
      </c>
      <c r="N423" s="304">
        <f t="shared" si="375"/>
        <v>0.54765546284033184</v>
      </c>
      <c r="O423" s="304">
        <f t="shared" si="375"/>
        <v>4.9392714091039882E-4</v>
      </c>
      <c r="P423" s="251">
        <f t="shared" si="375"/>
        <v>5.1626041642744585E-4</v>
      </c>
    </row>
    <row r="424" spans="1:16" x14ac:dyDescent="0.3">
      <c r="A424" s="247" t="s">
        <v>94</v>
      </c>
      <c r="B424" s="248">
        <v>2041</v>
      </c>
      <c r="C424" s="248" t="s">
        <v>558</v>
      </c>
      <c r="D424" s="300">
        <v>2.4604652898220719E-3</v>
      </c>
      <c r="E424" s="300">
        <v>1.9022876228421831E-2</v>
      </c>
      <c r="F424" s="300">
        <v>1.8370060518443591E-2</v>
      </c>
      <c r="G424" s="300">
        <v>1.8320824337939731E-2</v>
      </c>
      <c r="H424" s="301">
        <v>1.8001774107166307E-5</v>
      </c>
      <c r="I424" s="302">
        <v>1.8815731839147126E-5</v>
      </c>
      <c r="J424" s="303">
        <v>20</v>
      </c>
      <c r="K424" s="304">
        <f t="shared" ref="K424:P424" si="376">SUM(D424:D433)+$J424*D433</f>
        <v>6.2851104386287812E-2</v>
      </c>
      <c r="L424" s="304">
        <f t="shared" si="376"/>
        <v>0.54545415013724385</v>
      </c>
      <c r="M424" s="304">
        <f t="shared" si="376"/>
        <v>0.54885534405956315</v>
      </c>
      <c r="N424" s="304">
        <f t="shared" si="376"/>
        <v>0.54755729735739966</v>
      </c>
      <c r="O424" s="304">
        <f t="shared" si="376"/>
        <v>4.9152257321749635E-4</v>
      </c>
      <c r="P424" s="251">
        <f t="shared" si="376"/>
        <v>5.1374712854091332E-4</v>
      </c>
    </row>
    <row r="425" spans="1:16" x14ac:dyDescent="0.3">
      <c r="A425" s="247" t="s">
        <v>94</v>
      </c>
      <c r="B425" s="248">
        <v>2042</v>
      </c>
      <c r="C425" s="248" t="s">
        <v>559</v>
      </c>
      <c r="D425" s="300">
        <v>2.3501533494079941E-3</v>
      </c>
      <c r="E425" s="300">
        <v>1.8747009561838262E-2</v>
      </c>
      <c r="F425" s="300">
        <v>1.8351884071441525E-2</v>
      </c>
      <c r="G425" s="300">
        <v>1.8304094750342108E-2</v>
      </c>
      <c r="H425" s="301">
        <v>1.7568242941630712E-5</v>
      </c>
      <c r="I425" s="302">
        <v>1.8362597887351273E-5</v>
      </c>
      <c r="J425" s="303">
        <v>21</v>
      </c>
      <c r="K425" s="304">
        <f t="shared" ref="K425:P425" si="377">SUM(D425:D433)+$J425*D433</f>
        <v>6.2441251819821145E-2</v>
      </c>
      <c r="L425" s="304">
        <f t="shared" si="377"/>
        <v>0.54452468753993355</v>
      </c>
      <c r="M425" s="304">
        <f t="shared" si="377"/>
        <v>0.54876999036643803</v>
      </c>
      <c r="N425" s="304">
        <f t="shared" si="377"/>
        <v>0.54747874643735661</v>
      </c>
      <c r="O425" s="304">
        <f t="shared" si="377"/>
        <v>4.8968802471251952E-4</v>
      </c>
      <c r="P425" s="251">
        <f t="shared" si="377"/>
        <v>5.118296367232131E-4</v>
      </c>
    </row>
    <row r="426" spans="1:16" x14ac:dyDescent="0.3">
      <c r="A426" s="247" t="s">
        <v>94</v>
      </c>
      <c r="B426" s="248">
        <v>2043</v>
      </c>
      <c r="C426" s="248" t="s">
        <v>560</v>
      </c>
      <c r="D426" s="300">
        <v>2.26603087287337E-3</v>
      </c>
      <c r="E426" s="300">
        <v>1.8544769615300868E-2</v>
      </c>
      <c r="F426" s="300">
        <v>1.8336598340282437E-2</v>
      </c>
      <c r="G426" s="300">
        <v>1.8290027063294557E-2</v>
      </c>
      <c r="H426" s="301">
        <v>1.7224790361457396E-5</v>
      </c>
      <c r="I426" s="302">
        <v>1.8003622673313471E-5</v>
      </c>
      <c r="J426" s="303">
        <v>22</v>
      </c>
      <c r="K426" s="304">
        <f t="shared" ref="K426:P426" si="378">SUM(D426:D433)+$J426*D433</f>
        <v>6.2141711193768559E-2</v>
      </c>
      <c r="L426" s="304">
        <f t="shared" si="378"/>
        <v>0.54387109160920666</v>
      </c>
      <c r="M426" s="304">
        <f t="shared" si="378"/>
        <v>0.54870281312031488</v>
      </c>
      <c r="N426" s="304">
        <f t="shared" si="378"/>
        <v>0.54741692510491125</v>
      </c>
      <c r="O426" s="304">
        <f t="shared" si="378"/>
        <v>4.8828700737307829E-4</v>
      </c>
      <c r="P426" s="251">
        <f t="shared" si="378"/>
        <v>5.1036527885730892E-4</v>
      </c>
    </row>
    <row r="427" spans="1:16" x14ac:dyDescent="0.3">
      <c r="A427" s="247" t="s">
        <v>94</v>
      </c>
      <c r="B427" s="248">
        <v>2044</v>
      </c>
      <c r="C427" s="248" t="s">
        <v>561</v>
      </c>
      <c r="D427" s="300">
        <v>2.2037825623264884E-3</v>
      </c>
      <c r="E427" s="300">
        <v>1.8389963609349178E-2</v>
      </c>
      <c r="F427" s="300">
        <v>1.8323781194178542E-2</v>
      </c>
      <c r="G427" s="300">
        <v>1.8278231765594757E-2</v>
      </c>
      <c r="H427" s="301">
        <v>1.6944326994050197E-5</v>
      </c>
      <c r="I427" s="302">
        <v>1.7710474433273675E-5</v>
      </c>
      <c r="J427" s="303">
        <v>23</v>
      </c>
      <c r="K427" s="304">
        <f t="shared" ref="K427:P427" si="379">SUM(D427:D433)+$J427*D433</f>
        <v>6.1926293044250597E-2</v>
      </c>
      <c r="L427" s="304">
        <f t="shared" si="379"/>
        <v>0.54341973562501722</v>
      </c>
      <c r="M427" s="304">
        <f t="shared" si="379"/>
        <v>0.54865092160535101</v>
      </c>
      <c r="N427" s="304">
        <f t="shared" si="379"/>
        <v>0.54736917145951336</v>
      </c>
      <c r="O427" s="304">
        <f t="shared" si="379"/>
        <v>4.8722944261381045E-4</v>
      </c>
      <c r="P427" s="251">
        <f t="shared" si="379"/>
        <v>5.092598962054424E-4</v>
      </c>
    </row>
    <row r="428" spans="1:16" x14ac:dyDescent="0.3">
      <c r="A428" s="247" t="s">
        <v>94</v>
      </c>
      <c r="B428" s="248">
        <v>2045</v>
      </c>
      <c r="C428" s="248" t="s">
        <v>562</v>
      </c>
      <c r="D428" s="300">
        <v>2.1614360869463066E-3</v>
      </c>
      <c r="E428" s="300">
        <v>1.8290152823364377E-2</v>
      </c>
      <c r="F428" s="300">
        <v>1.8313124365869925E-2</v>
      </c>
      <c r="G428" s="300">
        <v>1.8268424741495683E-2</v>
      </c>
      <c r="H428" s="301">
        <v>1.6724509932204651E-5</v>
      </c>
      <c r="I428" s="302">
        <v>1.7480719140688001E-5</v>
      </c>
      <c r="J428" s="303">
        <v>24</v>
      </c>
      <c r="K428" s="304">
        <f t="shared" ref="K428:P428" si="380">SUM(D428:D433)+$J428*D433</f>
        <v>6.1773123205279515E-2</v>
      </c>
      <c r="L428" s="304">
        <f t="shared" si="380"/>
        <v>0.54312318564677953</v>
      </c>
      <c r="M428" s="304">
        <f t="shared" si="380"/>
        <v>0.54861184723649081</v>
      </c>
      <c r="N428" s="304">
        <f t="shared" si="380"/>
        <v>0.54733321311181538</v>
      </c>
      <c r="O428" s="304">
        <f t="shared" si="380"/>
        <v>4.8645234122194974E-4</v>
      </c>
      <c r="P428" s="251">
        <f t="shared" si="380"/>
        <v>5.0844766179361576E-4</v>
      </c>
    </row>
    <row r="429" spans="1:16" x14ac:dyDescent="0.3">
      <c r="A429" s="247" t="s">
        <v>94</v>
      </c>
      <c r="B429" s="248">
        <v>2046</v>
      </c>
      <c r="C429" s="248" t="s">
        <v>563</v>
      </c>
      <c r="D429" s="300">
        <v>2.1253464782516195E-3</v>
      </c>
      <c r="E429" s="300">
        <v>1.8209492377470032E-2</v>
      </c>
      <c r="F429" s="300">
        <v>1.8304404516448013E-2</v>
      </c>
      <c r="G429" s="300">
        <v>1.8260400195886307E-2</v>
      </c>
      <c r="H429" s="301">
        <v>1.6552478138676865E-5</v>
      </c>
      <c r="I429" s="302">
        <v>1.7300909228570242E-5</v>
      </c>
      <c r="J429" s="303">
        <v>25</v>
      </c>
      <c r="K429" s="304">
        <f t="shared" ref="K429:P429" si="381">SUM(D429:D433)+$J429*D433</f>
        <v>6.1662299841688611E-2</v>
      </c>
      <c r="L429" s="304">
        <f t="shared" si="381"/>
        <v>0.54292644645452648</v>
      </c>
      <c r="M429" s="304">
        <f t="shared" si="381"/>
        <v>0.54858342969593932</v>
      </c>
      <c r="N429" s="304">
        <f t="shared" si="381"/>
        <v>0.54730706178821631</v>
      </c>
      <c r="O429" s="304">
        <f t="shared" si="381"/>
        <v>4.858950568919346E-4</v>
      </c>
      <c r="P429" s="251">
        <f t="shared" si="381"/>
        <v>5.0786518267437479E-4</v>
      </c>
    </row>
    <row r="430" spans="1:16" x14ac:dyDescent="0.3">
      <c r="A430" s="247" t="s">
        <v>94</v>
      </c>
      <c r="B430" s="248">
        <v>2047</v>
      </c>
      <c r="C430" s="248" t="s">
        <v>564</v>
      </c>
      <c r="D430" s="300">
        <v>2.0938788803508868E-3</v>
      </c>
      <c r="E430" s="300">
        <v>1.8134081592515491E-2</v>
      </c>
      <c r="F430" s="300">
        <v>1.8297322519074469E-2</v>
      </c>
      <c r="G430" s="300">
        <v>1.8253882969701509E-2</v>
      </c>
      <c r="H430" s="301">
        <v>1.6431998279228567E-5</v>
      </c>
      <c r="I430" s="302">
        <v>1.7174981093928092E-5</v>
      </c>
      <c r="J430" s="303">
        <v>26</v>
      </c>
      <c r="K430" s="304">
        <f t="shared" ref="K430:P430" si="382">SUM(D430:D433)+$J430*D433</f>
        <v>6.1587566086792403E-2</v>
      </c>
      <c r="L430" s="304">
        <f t="shared" si="382"/>
        <v>0.54281036770816793</v>
      </c>
      <c r="M430" s="304">
        <f t="shared" si="382"/>
        <v>0.54856373200480968</v>
      </c>
      <c r="N430" s="304">
        <f t="shared" si="382"/>
        <v>0.5472889350102268</v>
      </c>
      <c r="O430" s="304">
        <f t="shared" si="382"/>
        <v>4.8550980435544723E-4</v>
      </c>
      <c r="P430" s="251">
        <f t="shared" si="382"/>
        <v>5.0746251346725155E-4</v>
      </c>
    </row>
    <row r="431" spans="1:16" x14ac:dyDescent="0.3">
      <c r="A431" s="247" t="s">
        <v>94</v>
      </c>
      <c r="B431" s="248">
        <v>2048</v>
      </c>
      <c r="C431" s="248" t="s">
        <v>565</v>
      </c>
      <c r="D431" s="300">
        <v>2.0686753041161236E-3</v>
      </c>
      <c r="E431" s="300">
        <v>1.8071582322328555E-2</v>
      </c>
      <c r="F431" s="300">
        <v>1.8291581710349562E-2</v>
      </c>
      <c r="G431" s="300">
        <v>1.8248600547275118E-2</v>
      </c>
      <c r="H431" s="301">
        <v>1.6315434915207549E-5</v>
      </c>
      <c r="I431" s="302">
        <v>1.7053145273048766E-5</v>
      </c>
      <c r="J431" s="303">
        <v>27</v>
      </c>
      <c r="K431" s="304">
        <f t="shared" ref="K431:P431" si="383">SUM(D431:D433)+$J431*D433</f>
        <v>6.1544299929796917E-2</v>
      </c>
      <c r="L431" s="304">
        <f t="shared" si="383"/>
        <v>0.54276969974676381</v>
      </c>
      <c r="M431" s="304">
        <f t="shared" si="383"/>
        <v>0.54855111631105369</v>
      </c>
      <c r="N431" s="304">
        <f t="shared" si="383"/>
        <v>0.54727732545842189</v>
      </c>
      <c r="O431" s="304">
        <f t="shared" si="383"/>
        <v>4.8524503167840814E-4</v>
      </c>
      <c r="P431" s="251">
        <f t="shared" si="383"/>
        <v>5.0718577239477049E-4</v>
      </c>
    </row>
    <row r="432" spans="1:16" x14ac:dyDescent="0.3">
      <c r="A432" s="247" t="s">
        <v>94</v>
      </c>
      <c r="B432" s="248">
        <v>2049</v>
      </c>
      <c r="C432" s="248" t="s">
        <v>566</v>
      </c>
      <c r="D432" s="300">
        <v>2.0584683717294197E-3</v>
      </c>
      <c r="E432" s="300">
        <v>1.8082535753315535E-2</v>
      </c>
      <c r="F432" s="300">
        <v>1.8287743491788265E-2</v>
      </c>
      <c r="G432" s="300">
        <v>1.8245069210039287E-2</v>
      </c>
      <c r="H432" s="301">
        <v>1.6247279901894508E-5</v>
      </c>
      <c r="I432" s="302">
        <v>1.6981906521205438E-5</v>
      </c>
      <c r="J432" s="303">
        <v>28</v>
      </c>
      <c r="K432" s="304">
        <f t="shared" ref="K432:P432" si="384">SUM(D432:D433)+$J432*D433</f>
        <v>6.15262373490362E-2</v>
      </c>
      <c r="L432" s="304">
        <f t="shared" si="384"/>
        <v>0.54279153105554667</v>
      </c>
      <c r="M432" s="304">
        <f t="shared" si="384"/>
        <v>0.54854424142602254</v>
      </c>
      <c r="N432" s="304">
        <f t="shared" si="384"/>
        <v>0.54727099832904347</v>
      </c>
      <c r="O432" s="304">
        <f t="shared" si="384"/>
        <v>4.8509682236539011E-4</v>
      </c>
      <c r="P432" s="251">
        <f t="shared" si="384"/>
        <v>5.0703086714316869E-4</v>
      </c>
    </row>
    <row r="433" spans="1:16" x14ac:dyDescent="0.3">
      <c r="A433" s="247" t="s">
        <v>94</v>
      </c>
      <c r="B433" s="248">
        <v>2050</v>
      </c>
      <c r="C433" s="248" t="s">
        <v>567</v>
      </c>
      <c r="D433" s="300">
        <v>2.0506127233554062E-3</v>
      </c>
      <c r="E433" s="300">
        <v>1.8093413631111419E-2</v>
      </c>
      <c r="F433" s="300">
        <v>1.8284706825318423E-2</v>
      </c>
      <c r="G433" s="300">
        <v>1.8242273417896696E-2</v>
      </c>
      <c r="H433" s="301">
        <v>1.6167225602189504E-5</v>
      </c>
      <c r="I433" s="302">
        <v>1.6898240021447009E-5</v>
      </c>
      <c r="J433" s="303">
        <v>29</v>
      </c>
      <c r="K433" s="304">
        <f t="shared" ref="K433:P433" si="385">SUM(D433:D433)+$J433*D433</f>
        <v>6.1518381700662185E-2</v>
      </c>
      <c r="L433" s="304">
        <f t="shared" si="385"/>
        <v>0.54280240893334253</v>
      </c>
      <c r="M433" s="304">
        <f t="shared" si="385"/>
        <v>0.5485412047595527</v>
      </c>
      <c r="N433" s="304">
        <f t="shared" si="385"/>
        <v>0.54726820253690089</v>
      </c>
      <c r="O433" s="304">
        <f t="shared" si="385"/>
        <v>4.8501676806568511E-4</v>
      </c>
      <c r="P433" s="251">
        <f t="shared" si="385"/>
        <v>5.069472006434103E-4</v>
      </c>
    </row>
    <row r="434" spans="1:16" x14ac:dyDescent="0.3">
      <c r="A434" s="247" t="s">
        <v>95</v>
      </c>
      <c r="B434" s="248">
        <v>2015</v>
      </c>
      <c r="C434" s="248" t="s">
        <v>2408</v>
      </c>
      <c r="D434" s="300">
        <v>7.8280205357965801E-2</v>
      </c>
      <c r="E434" s="300">
        <v>0.32403810381190817</v>
      </c>
      <c r="F434" s="300">
        <v>2.0799811796367137E-2</v>
      </c>
      <c r="G434" s="300">
        <v>2.0577679940488213E-2</v>
      </c>
      <c r="H434" s="301">
        <v>4.7440042089466156E-4</v>
      </c>
      <c r="I434" s="302">
        <v>4.958507097107492E-4</v>
      </c>
      <c r="J434" s="305">
        <v>0</v>
      </c>
      <c r="K434" s="304">
        <f>SUM(D434:D463)</f>
        <v>0.5363478574789734</v>
      </c>
      <c r="L434" s="304">
        <f t="shared" ref="L434:L440" si="386">SUM(E434:E463)</f>
        <v>2.6046464838669854</v>
      </c>
      <c r="M434" s="304">
        <f t="shared" ref="M434:M440" si="387">SUM(F434:F463)</f>
        <v>0.5746039772875231</v>
      </c>
      <c r="N434" s="304">
        <f t="shared" ref="N434:N440" si="388">SUM(G434:G463)</f>
        <v>0.57138861610671465</v>
      </c>
      <c r="O434" s="304">
        <f t="shared" ref="O434:O440" si="389">SUM(H434:H463)</f>
        <v>4.1452563798273952E-3</v>
      </c>
      <c r="P434" s="251">
        <f t="shared" ref="P434:P440" si="390">SUM(I434:I463)</f>
        <v>4.3326864882077872E-3</v>
      </c>
    </row>
    <row r="435" spans="1:16" x14ac:dyDescent="0.3">
      <c r="A435" s="247" t="s">
        <v>95</v>
      </c>
      <c r="B435" s="248">
        <v>2016</v>
      </c>
      <c r="C435" s="248" t="s">
        <v>2409</v>
      </c>
      <c r="D435" s="300">
        <v>6.5467436214072777E-2</v>
      </c>
      <c r="E435" s="300">
        <v>0.27988973091602859</v>
      </c>
      <c r="F435" s="300">
        <v>2.0521684439364835E-2</v>
      </c>
      <c r="G435" s="300">
        <v>2.0319025479592807E-2</v>
      </c>
      <c r="H435" s="301">
        <v>4.3820549159491961E-4</v>
      </c>
      <c r="I435" s="302">
        <v>4.5801919466704279E-4</v>
      </c>
      <c r="J435" s="303">
        <v>0</v>
      </c>
      <c r="K435" s="304">
        <f t="shared" ref="K435:K440" si="391">SUM(D435:D464)</f>
        <v>0.46021577555961707</v>
      </c>
      <c r="L435" s="304">
        <f t="shared" si="386"/>
        <v>2.3009199569823542</v>
      </c>
      <c r="M435" s="304">
        <f t="shared" si="387"/>
        <v>0.57211374939524517</v>
      </c>
      <c r="N435" s="304">
        <f t="shared" si="388"/>
        <v>0.56907627931418781</v>
      </c>
      <c r="O435" s="304">
        <f t="shared" si="389"/>
        <v>3.6920567514047075E-3</v>
      </c>
      <c r="P435" s="251">
        <f t="shared" si="390"/>
        <v>3.858995179955217E-3</v>
      </c>
    </row>
    <row r="436" spans="1:16" x14ac:dyDescent="0.3">
      <c r="A436" s="247" t="s">
        <v>95</v>
      </c>
      <c r="B436" s="248">
        <v>2017</v>
      </c>
      <c r="C436" s="248" t="s">
        <v>568</v>
      </c>
      <c r="D436" s="300">
        <v>5.5353911278889494E-2</v>
      </c>
      <c r="E436" s="300">
        <v>0.24363958940054126</v>
      </c>
      <c r="F436" s="300">
        <v>2.0327730362394797E-2</v>
      </c>
      <c r="G436" s="300">
        <v>2.0137878315389705E-2</v>
      </c>
      <c r="H436" s="301">
        <v>3.9476995783055706E-4</v>
      </c>
      <c r="I436" s="302">
        <v>4.1261969873605131E-4</v>
      </c>
      <c r="J436" s="303">
        <v>0</v>
      </c>
      <c r="K436" s="304">
        <f t="shared" si="391"/>
        <v>0.39683259657736325</v>
      </c>
      <c r="L436" s="304">
        <f t="shared" si="386"/>
        <v>2.0411001000010058</v>
      </c>
      <c r="M436" s="304">
        <f t="shared" si="387"/>
        <v>0.56988937184506827</v>
      </c>
      <c r="N436" s="304">
        <f t="shared" si="388"/>
        <v>0.56701128538119139</v>
      </c>
      <c r="O436" s="304">
        <f t="shared" si="389"/>
        <v>3.2744523885021122E-3</v>
      </c>
      <c r="P436" s="251">
        <f t="shared" si="390"/>
        <v>3.4225086033992875E-3</v>
      </c>
    </row>
    <row r="437" spans="1:16" x14ac:dyDescent="0.3">
      <c r="A437" s="247" t="s">
        <v>95</v>
      </c>
      <c r="B437" s="248">
        <v>2018</v>
      </c>
      <c r="C437" s="248" t="s">
        <v>569</v>
      </c>
      <c r="D437" s="300">
        <v>4.6373413764050506E-2</v>
      </c>
      <c r="E437" s="300">
        <v>0.2109686208063401</v>
      </c>
      <c r="F437" s="300">
        <v>2.0177087879817448E-2</v>
      </c>
      <c r="G437" s="300">
        <v>1.9996853634106013E-2</v>
      </c>
      <c r="H437" s="301">
        <v>3.5422786301550182E-4</v>
      </c>
      <c r="I437" s="302">
        <v>3.7024447378463261E-4</v>
      </c>
      <c r="J437" s="303">
        <v>0</v>
      </c>
      <c r="K437" s="304">
        <f t="shared" si="391"/>
        <v>0.34350549548074916</v>
      </c>
      <c r="L437" s="304">
        <f t="shared" si="386"/>
        <v>1.8173014838861901</v>
      </c>
      <c r="M437" s="304">
        <f t="shared" si="387"/>
        <v>0.56784848494441553</v>
      </c>
      <c r="N437" s="304">
        <f t="shared" si="388"/>
        <v>0.56511779842046506</v>
      </c>
      <c r="O437" s="304">
        <f t="shared" si="389"/>
        <v>2.8997737746725874E-3</v>
      </c>
      <c r="P437" s="251">
        <f t="shared" si="390"/>
        <v>3.0308886924674447E-3</v>
      </c>
    </row>
    <row r="438" spans="1:16" x14ac:dyDescent="0.3">
      <c r="A438" s="247" t="s">
        <v>95</v>
      </c>
      <c r="B438" s="248">
        <v>2019</v>
      </c>
      <c r="C438" s="248" t="s">
        <v>570</v>
      </c>
      <c r="D438" s="300">
        <v>3.8707431739956624E-2</v>
      </c>
      <c r="E438" s="300">
        <v>0.18238433732480938</v>
      </c>
      <c r="F438" s="300">
        <v>2.0056842764637563E-2</v>
      </c>
      <c r="G438" s="300">
        <v>1.9884183543437749E-2</v>
      </c>
      <c r="H438" s="301">
        <v>3.1809795791064912E-4</v>
      </c>
      <c r="I438" s="302">
        <v>3.3248094456403952E-4</v>
      </c>
      <c r="J438" s="303">
        <v>0</v>
      </c>
      <c r="K438" s="304">
        <f t="shared" si="391"/>
        <v>0.299110742657759</v>
      </c>
      <c r="L438" s="304">
        <f t="shared" si="386"/>
        <v>1.6259706447609861</v>
      </c>
      <c r="M438" s="304">
        <f t="shared" si="387"/>
        <v>0.56594932705361045</v>
      </c>
      <c r="N438" s="304">
        <f t="shared" si="388"/>
        <v>0.5633571211628976</v>
      </c>
      <c r="O438" s="304">
        <f t="shared" si="389"/>
        <v>2.5651371350783477E-3</v>
      </c>
      <c r="P438" s="251">
        <f t="shared" si="390"/>
        <v>2.6811212720434891E-3</v>
      </c>
    </row>
    <row r="439" spans="1:16" x14ac:dyDescent="0.3">
      <c r="A439" s="247" t="s">
        <v>95</v>
      </c>
      <c r="B439" s="248">
        <v>2020</v>
      </c>
      <c r="C439" s="248" t="s">
        <v>571</v>
      </c>
      <c r="D439" s="300">
        <v>3.2839767130804699E-2</v>
      </c>
      <c r="E439" s="300">
        <v>0.15780711244399076</v>
      </c>
      <c r="F439" s="300">
        <v>1.9935104863302754E-2</v>
      </c>
      <c r="G439" s="300">
        <v>1.9770691556178423E-2</v>
      </c>
      <c r="H439" s="301">
        <v>2.8469767864820988E-4</v>
      </c>
      <c r="I439" s="302">
        <v>2.9757044198479955E-4</v>
      </c>
      <c r="J439" s="303">
        <v>0</v>
      </c>
      <c r="K439" s="304">
        <f t="shared" si="391"/>
        <v>0.26236377703458841</v>
      </c>
      <c r="L439" s="304">
        <f t="shared" si="386"/>
        <v>1.4632207558675296</v>
      </c>
      <c r="M439" s="304">
        <f t="shared" si="387"/>
        <v>0.56416476890152101</v>
      </c>
      <c r="N439" s="304">
        <f t="shared" si="388"/>
        <v>0.56170390836427098</v>
      </c>
      <c r="O439" s="304">
        <f t="shared" si="389"/>
        <v>2.266254034796565E-3</v>
      </c>
      <c r="P439" s="251">
        <f t="shared" si="390"/>
        <v>2.3687239981043501E-3</v>
      </c>
    </row>
    <row r="440" spans="1:16" x14ac:dyDescent="0.3">
      <c r="A440" s="247" t="s">
        <v>95</v>
      </c>
      <c r="B440" s="248">
        <v>2021</v>
      </c>
      <c r="C440" s="248" t="s">
        <v>572</v>
      </c>
      <c r="D440" s="300">
        <v>2.8123352053565854E-2</v>
      </c>
      <c r="E440" s="300">
        <v>0.13643651359827694</v>
      </c>
      <c r="F440" s="300">
        <v>1.9793461567158808E-2</v>
      </c>
      <c r="G440" s="300">
        <v>1.9638999246510254E-2</v>
      </c>
      <c r="H440" s="301">
        <v>2.5112518361199339E-4</v>
      </c>
      <c r="I440" s="302">
        <v>2.6247995504876585E-4</v>
      </c>
      <c r="J440" s="303">
        <v>0</v>
      </c>
      <c r="K440" s="304">
        <f t="shared" si="391"/>
        <v>0.2314694723862733</v>
      </c>
      <c r="L440" s="304">
        <f t="shared" si="386"/>
        <v>1.3250460702389832</v>
      </c>
      <c r="M440" s="304">
        <f t="shared" si="387"/>
        <v>0.56249726673507683</v>
      </c>
      <c r="N440" s="304">
        <f t="shared" si="388"/>
        <v>0.56015986810758822</v>
      </c>
      <c r="O440" s="304">
        <f t="shared" si="389"/>
        <v>2.0003982453268301E-3</v>
      </c>
      <c r="P440" s="251">
        <f t="shared" si="390"/>
        <v>2.0908473902996189E-3</v>
      </c>
    </row>
    <row r="441" spans="1:16" x14ac:dyDescent="0.3">
      <c r="A441" s="247" t="s">
        <v>95</v>
      </c>
      <c r="B441" s="248">
        <v>2022</v>
      </c>
      <c r="C441" s="248" t="s">
        <v>573</v>
      </c>
      <c r="D441" s="300">
        <v>2.3771684062434181E-2</v>
      </c>
      <c r="E441" s="300">
        <v>0.11791781819069809</v>
      </c>
      <c r="F441" s="300">
        <v>1.9664214920136217E-2</v>
      </c>
      <c r="G441" s="300">
        <v>1.9518834385736091E-2</v>
      </c>
      <c r="H441" s="301">
        <v>2.2242211159229644E-4</v>
      </c>
      <c r="I441" s="302">
        <v>2.3247904705742681E-4</v>
      </c>
      <c r="J441" s="303">
        <v>1</v>
      </c>
      <c r="K441" s="304">
        <f t="shared" ref="K441:P441" si="392">SUM(D441:D469)+$J441*D469</f>
        <v>0.2052915828151971</v>
      </c>
      <c r="L441" s="304">
        <f t="shared" si="392"/>
        <v>1.2082419834561506</v>
      </c>
      <c r="M441" s="304">
        <f t="shared" si="392"/>
        <v>0.56097140786477662</v>
      </c>
      <c r="N441" s="304">
        <f t="shared" si="392"/>
        <v>0.55874752016057383</v>
      </c>
      <c r="O441" s="304">
        <f t="shared" si="392"/>
        <v>1.7681149508933121E-3</v>
      </c>
      <c r="P441" s="251">
        <f t="shared" si="392"/>
        <v>1.8480612694309223E-3</v>
      </c>
    </row>
    <row r="442" spans="1:16" x14ac:dyDescent="0.3">
      <c r="A442" s="247" t="s">
        <v>95</v>
      </c>
      <c r="B442" s="248">
        <v>2023</v>
      </c>
      <c r="C442" s="248" t="s">
        <v>574</v>
      </c>
      <c r="D442" s="300">
        <v>2.0523367065308575E-2</v>
      </c>
      <c r="E442" s="300">
        <v>0.10254149715985905</v>
      </c>
      <c r="F442" s="300">
        <v>1.9543619141157969E-2</v>
      </c>
      <c r="G442" s="300">
        <v>1.9406698582765631E-2</v>
      </c>
      <c r="H442" s="301">
        <v>1.9156654650565109E-4</v>
      </c>
      <c r="I442" s="302">
        <v>2.0022833607351436E-4</v>
      </c>
      <c r="J442" s="303">
        <v>2</v>
      </c>
      <c r="K442" s="304">
        <f t="shared" ref="K442:P442" si="393">SUM(D442:D469)+$J442*D469</f>
        <v>0.18346536123525259</v>
      </c>
      <c r="L442" s="304">
        <f t="shared" si="393"/>
        <v>1.1099565920808974</v>
      </c>
      <c r="M442" s="304">
        <f t="shared" si="393"/>
        <v>0.55957479564149892</v>
      </c>
      <c r="N442" s="304">
        <f t="shared" si="393"/>
        <v>0.55745533707433348</v>
      </c>
      <c r="O442" s="304">
        <f t="shared" si="393"/>
        <v>1.5645347284794907E-3</v>
      </c>
      <c r="P442" s="251">
        <f t="shared" si="393"/>
        <v>1.6352760565535641E-3</v>
      </c>
    </row>
    <row r="443" spans="1:16" x14ac:dyDescent="0.3">
      <c r="A443" s="247" t="s">
        <v>95</v>
      </c>
      <c r="B443" s="248">
        <v>2024</v>
      </c>
      <c r="C443" s="248" t="s">
        <v>575</v>
      </c>
      <c r="D443" s="300">
        <v>1.7725648338537837E-2</v>
      </c>
      <c r="E443" s="300">
        <v>8.9401285679388154E-2</v>
      </c>
      <c r="F443" s="300">
        <v>1.9436389905486164E-2</v>
      </c>
      <c r="G443" s="300">
        <v>1.9307040602474786E-2</v>
      </c>
      <c r="H443" s="301">
        <v>1.6556163478963963E-4</v>
      </c>
      <c r="I443" s="302">
        <v>1.7304760096018969E-4</v>
      </c>
      <c r="J443" s="303">
        <v>3</v>
      </c>
      <c r="K443" s="304">
        <f t="shared" ref="K443:P443" si="394">SUM(D443:D469)+$J443*D469</f>
        <v>0.16488745665243368</v>
      </c>
      <c r="L443" s="304">
        <f t="shared" si="394"/>
        <v>1.0270475217364832</v>
      </c>
      <c r="M443" s="304">
        <f t="shared" si="394"/>
        <v>0.5582987791971995</v>
      </c>
      <c r="N443" s="304">
        <f t="shared" si="394"/>
        <v>0.55627528979106367</v>
      </c>
      <c r="O443" s="304">
        <f t="shared" si="394"/>
        <v>1.391810071152315E-3</v>
      </c>
      <c r="P443" s="251">
        <f t="shared" si="394"/>
        <v>1.4547415546601187E-3</v>
      </c>
    </row>
    <row r="444" spans="1:16" x14ac:dyDescent="0.3">
      <c r="A444" s="247" t="s">
        <v>95</v>
      </c>
      <c r="B444" s="248">
        <v>2025</v>
      </c>
      <c r="C444" s="248" t="s">
        <v>576</v>
      </c>
      <c r="D444" s="300">
        <v>1.550146281422886E-2</v>
      </c>
      <c r="E444" s="300">
        <v>7.8822640365175042E-2</v>
      </c>
      <c r="F444" s="300">
        <v>1.9352041326885856E-2</v>
      </c>
      <c r="G444" s="300">
        <v>1.9228710953325914E-2</v>
      </c>
      <c r="H444" s="301">
        <v>1.4606878073847751E-4</v>
      </c>
      <c r="I444" s="302">
        <v>1.5267337140038113E-4</v>
      </c>
      <c r="J444" s="303">
        <v>4</v>
      </c>
      <c r="K444" s="304">
        <f t="shared" ref="K444:P444" si="395">SUM(D444:D469)+$J444*D469</f>
        <v>0.1491072707963855</v>
      </c>
      <c r="L444" s="304">
        <f t="shared" si="395"/>
        <v>0.9572786628725396</v>
      </c>
      <c r="M444" s="304">
        <f t="shared" si="395"/>
        <v>0.55712999198857194</v>
      </c>
      <c r="N444" s="304">
        <f t="shared" si="395"/>
        <v>0.55519490048808462</v>
      </c>
      <c r="O444" s="304">
        <f t="shared" si="395"/>
        <v>1.2450903255411504E-3</v>
      </c>
      <c r="P444" s="251">
        <f t="shared" si="395"/>
        <v>1.3013877878799978E-3</v>
      </c>
    </row>
    <row r="445" spans="1:16" x14ac:dyDescent="0.3">
      <c r="A445" s="247" t="s">
        <v>95</v>
      </c>
      <c r="B445" s="248">
        <v>2026</v>
      </c>
      <c r="C445" s="248" t="s">
        <v>577</v>
      </c>
      <c r="D445" s="300">
        <v>1.3639151547947873E-2</v>
      </c>
      <c r="E445" s="300">
        <v>7.0069900814051581E-2</v>
      </c>
      <c r="F445" s="300">
        <v>1.9269804318397192E-2</v>
      </c>
      <c r="G445" s="300">
        <v>1.9152235677582161E-2</v>
      </c>
      <c r="H445" s="301">
        <v>1.2397913770259851E-4</v>
      </c>
      <c r="I445" s="302">
        <v>1.2958492446036216E-4</v>
      </c>
      <c r="J445" s="303">
        <v>5</v>
      </c>
      <c r="K445" s="304">
        <f t="shared" ref="K445:P445" si="396">SUM(D445:D469)+$J445*D469</f>
        <v>0.13555127046464632</v>
      </c>
      <c r="L445" s="304">
        <f t="shared" si="396"/>
        <v>0.89808844932280918</v>
      </c>
      <c r="M445" s="304">
        <f t="shared" si="396"/>
        <v>0.55604555335854466</v>
      </c>
      <c r="N445" s="304">
        <f t="shared" si="396"/>
        <v>0.55419284083425469</v>
      </c>
      <c r="O445" s="304">
        <f t="shared" si="396"/>
        <v>1.1178634339811483E-3</v>
      </c>
      <c r="P445" s="251">
        <f t="shared" si="396"/>
        <v>1.1684082506596858E-3</v>
      </c>
    </row>
    <row r="446" spans="1:16" x14ac:dyDescent="0.3">
      <c r="A446" s="247" t="s">
        <v>95</v>
      </c>
      <c r="B446" s="248">
        <v>2027</v>
      </c>
      <c r="C446" s="248" t="s">
        <v>578</v>
      </c>
      <c r="D446" s="300">
        <v>1.2046113794070654E-2</v>
      </c>
      <c r="E446" s="300">
        <v>6.258404869218076E-2</v>
      </c>
      <c r="F446" s="300">
        <v>1.9180590898148466E-2</v>
      </c>
      <c r="G446" s="300">
        <v>1.906923841538884E-2</v>
      </c>
      <c r="H446" s="301">
        <v>9.9129144999921201E-5</v>
      </c>
      <c r="I446" s="302">
        <v>1.0361132186356966E-4</v>
      </c>
      <c r="J446" s="303">
        <v>6</v>
      </c>
      <c r="K446" s="304">
        <f t="shared" ref="K446:P446" si="397">SUM(D446:D469)+$J446*D469</f>
        <v>0.12385758139918808</v>
      </c>
      <c r="L446" s="304">
        <f t="shared" si="397"/>
        <v>0.84765097532420253</v>
      </c>
      <c r="M446" s="304">
        <f t="shared" si="397"/>
        <v>0.55504335173700592</v>
      </c>
      <c r="N446" s="304">
        <f t="shared" si="397"/>
        <v>0.55326725645616837</v>
      </c>
      <c r="O446" s="304">
        <f t="shared" si="397"/>
        <v>1.0127261854570252E-3</v>
      </c>
      <c r="P446" s="251">
        <f t="shared" si="397"/>
        <v>1.058517160379392E-3</v>
      </c>
    </row>
    <row r="447" spans="1:16" x14ac:dyDescent="0.3">
      <c r="A447" s="247" t="s">
        <v>95</v>
      </c>
      <c r="B447" s="248">
        <v>2028</v>
      </c>
      <c r="C447" s="248" t="s">
        <v>579</v>
      </c>
      <c r="D447" s="300">
        <v>1.0691533033271198E-2</v>
      </c>
      <c r="E447" s="300">
        <v>5.622114507545372E-2</v>
      </c>
      <c r="F447" s="300">
        <v>1.9094870547650949E-2</v>
      </c>
      <c r="G447" s="300">
        <v>1.8989793354837352E-2</v>
      </c>
      <c r="H447" s="301">
        <v>8.2994482492849871E-5</v>
      </c>
      <c r="I447" s="302">
        <v>8.6747124628732168E-5</v>
      </c>
      <c r="J447" s="303">
        <v>7</v>
      </c>
      <c r="K447" s="304">
        <f t="shared" ref="K447:P447" si="398">SUM(D447:D469)+$J447*D469</f>
        <v>0.11375693008760707</v>
      </c>
      <c r="L447" s="304">
        <f t="shared" si="398"/>
        <v>0.80469935344746624</v>
      </c>
      <c r="M447" s="304">
        <f t="shared" si="398"/>
        <v>0.55413036353571599</v>
      </c>
      <c r="N447" s="304">
        <f t="shared" si="398"/>
        <v>0.55242466934027523</v>
      </c>
      <c r="O447" s="304">
        <f t="shared" si="398"/>
        <v>9.324389296355793E-4</v>
      </c>
      <c r="P447" s="251">
        <f t="shared" si="398"/>
        <v>9.7459967269589122E-4</v>
      </c>
    </row>
    <row r="448" spans="1:16" x14ac:dyDescent="0.3">
      <c r="A448" s="247" t="s">
        <v>95</v>
      </c>
      <c r="B448" s="248">
        <v>2029</v>
      </c>
      <c r="C448" s="248" t="s">
        <v>580</v>
      </c>
      <c r="D448" s="300">
        <v>9.5051509153819529E-3</v>
      </c>
      <c r="E448" s="300">
        <v>5.0744146235325673E-2</v>
      </c>
      <c r="F448" s="300">
        <v>1.9014255972553486E-2</v>
      </c>
      <c r="G448" s="300">
        <v>1.8915215017359661E-2</v>
      </c>
      <c r="H448" s="301">
        <v>7.1302743382442276E-5</v>
      </c>
      <c r="I448" s="302">
        <v>7.452673490840091E-5</v>
      </c>
      <c r="J448" s="303">
        <v>8</v>
      </c>
      <c r="K448" s="304">
        <f t="shared" ref="K448:P448" si="399">SUM(D448:D469)+$J448*D469</f>
        <v>0.10501085953682557</v>
      </c>
      <c r="L448" s="304">
        <f t="shared" si="399"/>
        <v>0.76811063518745748</v>
      </c>
      <c r="M448" s="304">
        <f t="shared" si="399"/>
        <v>0.55330309568492364</v>
      </c>
      <c r="N448" s="304">
        <f t="shared" si="399"/>
        <v>0.55166152728493367</v>
      </c>
      <c r="O448" s="304">
        <f t="shared" si="399"/>
        <v>8.6828633632120462E-4</v>
      </c>
      <c r="P448" s="251">
        <f t="shared" si="399"/>
        <v>9.0754638224722786E-4</v>
      </c>
    </row>
    <row r="449" spans="1:16" x14ac:dyDescent="0.3">
      <c r="A449" s="247" t="s">
        <v>95</v>
      </c>
      <c r="B449" s="248">
        <v>2030</v>
      </c>
      <c r="C449" s="248" t="s">
        <v>581</v>
      </c>
      <c r="D449" s="300">
        <v>8.4850873090744506E-3</v>
      </c>
      <c r="E449" s="300">
        <v>4.6012932320628468E-2</v>
      </c>
      <c r="F449" s="300">
        <v>1.8936040709760432E-2</v>
      </c>
      <c r="G449" s="300">
        <v>1.8842894937807067E-2</v>
      </c>
      <c r="H449" s="301">
        <v>6.0922518569514055E-5</v>
      </c>
      <c r="I449" s="302">
        <v>6.3677164531805532E-5</v>
      </c>
      <c r="J449" s="303">
        <v>9</v>
      </c>
      <c r="K449" s="304">
        <f t="shared" ref="K449:P449" si="400">SUM(D449:D469)+$J449*D469</f>
        <v>9.7451171103933254E-2</v>
      </c>
      <c r="L449" s="304">
        <f t="shared" si="400"/>
        <v>0.73699891576757648</v>
      </c>
      <c r="M449" s="304">
        <f t="shared" si="400"/>
        <v>0.55255644240922863</v>
      </c>
      <c r="N449" s="304">
        <f t="shared" si="400"/>
        <v>0.55097296356706982</v>
      </c>
      <c r="O449" s="304">
        <f t="shared" si="400"/>
        <v>8.1582548211723725E-4</v>
      </c>
      <c r="P449" s="251">
        <f t="shared" si="400"/>
        <v>8.5271348151889578E-4</v>
      </c>
    </row>
    <row r="450" spans="1:16" x14ac:dyDescent="0.3">
      <c r="A450" s="247" t="s">
        <v>95</v>
      </c>
      <c r="B450" s="248">
        <v>2031</v>
      </c>
      <c r="C450" s="248" t="s">
        <v>582</v>
      </c>
      <c r="D450" s="300">
        <v>7.5788216498510553E-3</v>
      </c>
      <c r="E450" s="300">
        <v>4.1832285396316032E-2</v>
      </c>
      <c r="F450" s="300">
        <v>1.8863440564126196E-2</v>
      </c>
      <c r="G450" s="300">
        <v>1.8775885407526803E-2</v>
      </c>
      <c r="H450" s="301">
        <v>5.4331302455314637E-5</v>
      </c>
      <c r="I450" s="302">
        <v>5.6787920493696914E-5</v>
      </c>
      <c r="J450" s="303">
        <v>10</v>
      </c>
      <c r="K450" s="304">
        <f t="shared" ref="K450:P450" si="401">SUM(D450:D469)+$J450*D469</f>
        <v>9.0911546277348446E-2</v>
      </c>
      <c r="L450" s="304">
        <f t="shared" si="401"/>
        <v>0.7106184102623927</v>
      </c>
      <c r="M450" s="304">
        <f t="shared" si="401"/>
        <v>0.55188800439632679</v>
      </c>
      <c r="N450" s="304">
        <f t="shared" si="401"/>
        <v>0.55035671992875856</v>
      </c>
      <c r="O450" s="304">
        <f t="shared" si="401"/>
        <v>7.737448527261985E-4</v>
      </c>
      <c r="P450" s="251">
        <f t="shared" si="401"/>
        <v>8.0873015116715889E-4</v>
      </c>
    </row>
    <row r="451" spans="1:16" x14ac:dyDescent="0.3">
      <c r="A451" s="247" t="s">
        <v>95</v>
      </c>
      <c r="B451" s="248">
        <v>2032</v>
      </c>
      <c r="C451" s="248" t="s">
        <v>583</v>
      </c>
      <c r="D451" s="300">
        <v>6.7887864541567658E-3</v>
      </c>
      <c r="E451" s="300">
        <v>3.8301485602047519E-2</v>
      </c>
      <c r="F451" s="300">
        <v>1.8794758457342228E-2</v>
      </c>
      <c r="G451" s="300">
        <v>1.8712506556358803E-2</v>
      </c>
      <c r="H451" s="301">
        <v>4.8481140228138243E-5</v>
      </c>
      <c r="I451" s="302">
        <v>5.0673241044666168E-5</v>
      </c>
      <c r="J451" s="303">
        <v>11</v>
      </c>
      <c r="K451" s="304">
        <f t="shared" ref="K451:P451" si="402">SUM(D451:D469)+$J451*D469</f>
        <v>8.5278187109987066E-2</v>
      </c>
      <c r="L451" s="304">
        <f t="shared" si="402"/>
        <v>0.68841855168152133</v>
      </c>
      <c r="M451" s="304">
        <f t="shared" si="402"/>
        <v>0.5512921665290591</v>
      </c>
      <c r="N451" s="304">
        <f t="shared" si="402"/>
        <v>0.54980748582072758</v>
      </c>
      <c r="O451" s="304">
        <f t="shared" si="402"/>
        <v>7.382554394493589E-4</v>
      </c>
      <c r="P451" s="251">
        <f t="shared" si="402"/>
        <v>7.7163606485353077E-4</v>
      </c>
    </row>
    <row r="452" spans="1:16" x14ac:dyDescent="0.3">
      <c r="A452" s="247" t="s">
        <v>95</v>
      </c>
      <c r="B452" s="248">
        <v>2033</v>
      </c>
      <c r="C452" s="248" t="s">
        <v>584</v>
      </c>
      <c r="D452" s="300">
        <v>6.1118477374017977E-3</v>
      </c>
      <c r="E452" s="300">
        <v>3.5385712606218152E-2</v>
      </c>
      <c r="F452" s="300">
        <v>1.8731309926038893E-2</v>
      </c>
      <c r="G452" s="300">
        <v>1.8654000818879503E-2</v>
      </c>
      <c r="H452" s="301">
        <v>4.4184628277631834E-5</v>
      </c>
      <c r="I452" s="302">
        <v>4.6182467086133747E-5</v>
      </c>
      <c r="J452" s="303">
        <v>12</v>
      </c>
      <c r="K452" s="304">
        <f t="shared" ref="K452:P452" si="403">SUM(D452:D469)+$J452*D469</f>
        <v>8.0434863138319948E-2</v>
      </c>
      <c r="L452" s="304">
        <f t="shared" si="403"/>
        <v>0.66974949289491859</v>
      </c>
      <c r="M452" s="304">
        <f t="shared" si="403"/>
        <v>0.55076501076857542</v>
      </c>
      <c r="N452" s="304">
        <f t="shared" si="403"/>
        <v>0.54932163056386463</v>
      </c>
      <c r="O452" s="304">
        <f t="shared" si="403"/>
        <v>7.086161883996956E-4</v>
      </c>
      <c r="P452" s="251">
        <f t="shared" si="403"/>
        <v>7.4065665798893343E-4</v>
      </c>
    </row>
    <row r="453" spans="1:16" x14ac:dyDescent="0.3">
      <c r="A453" s="247" t="s">
        <v>95</v>
      </c>
      <c r="B453" s="248">
        <v>2034</v>
      </c>
      <c r="C453" s="248" t="s">
        <v>585</v>
      </c>
      <c r="D453" s="300">
        <v>5.4950679945161502E-3</v>
      </c>
      <c r="E453" s="300">
        <v>3.2833765906628523E-2</v>
      </c>
      <c r="F453" s="300">
        <v>1.8670889263992733E-2</v>
      </c>
      <c r="G453" s="300">
        <v>1.8598303717675783E-2</v>
      </c>
      <c r="H453" s="301">
        <v>4.0535386173467177E-5</v>
      </c>
      <c r="I453" s="302">
        <v>4.236821284154035E-5</v>
      </c>
      <c r="J453" s="303">
        <v>13</v>
      </c>
      <c r="K453" s="304">
        <f t="shared" ref="K453:P453" si="404">SUM(D453:D469)+$J453*D469</f>
        <v>7.626847788340782E-2</v>
      </c>
      <c r="L453" s="304">
        <f t="shared" si="404"/>
        <v>0.65399620710414497</v>
      </c>
      <c r="M453" s="304">
        <f t="shared" si="404"/>
        <v>0.5503013035393951</v>
      </c>
      <c r="N453" s="304">
        <f t="shared" si="404"/>
        <v>0.5488942810444809</v>
      </c>
      <c r="O453" s="304">
        <f t="shared" si="404"/>
        <v>6.8327344930053891E-4</v>
      </c>
      <c r="P453" s="251">
        <f t="shared" si="404"/>
        <v>7.1416802508286845E-4</v>
      </c>
    </row>
    <row r="454" spans="1:16" x14ac:dyDescent="0.3">
      <c r="A454" s="247" t="s">
        <v>95</v>
      </c>
      <c r="B454" s="248">
        <v>2035</v>
      </c>
      <c r="C454" s="248" t="s">
        <v>586</v>
      </c>
      <c r="D454" s="300">
        <v>4.9578524205052925E-3</v>
      </c>
      <c r="E454" s="300">
        <v>3.0723391851484726E-2</v>
      </c>
      <c r="F454" s="300">
        <v>1.8614754327350817E-2</v>
      </c>
      <c r="G454" s="300">
        <v>1.8546562547861762E-2</v>
      </c>
      <c r="H454" s="301">
        <v>3.728664035489298E-5</v>
      </c>
      <c r="I454" s="302">
        <v>3.8972576114475461E-5</v>
      </c>
      <c r="J454" s="303">
        <v>14</v>
      </c>
      <c r="K454" s="304">
        <f t="shared" ref="K454:P454" si="405">SUM(D454:D469)+$J454*D469</f>
        <v>7.2718872371381332E-2</v>
      </c>
      <c r="L454" s="304">
        <f t="shared" si="405"/>
        <v>0.64079486801296115</v>
      </c>
      <c r="M454" s="304">
        <f t="shared" si="405"/>
        <v>0.54989801697226093</v>
      </c>
      <c r="N454" s="304">
        <f t="shared" si="405"/>
        <v>0.54852262862630097</v>
      </c>
      <c r="O454" s="304">
        <f t="shared" si="405"/>
        <v>6.6157995230554673E-4</v>
      </c>
      <c r="P454" s="251">
        <f t="shared" si="405"/>
        <v>6.9149364642139683E-4</v>
      </c>
    </row>
    <row r="455" spans="1:16" x14ac:dyDescent="0.3">
      <c r="A455" s="247" t="s">
        <v>95</v>
      </c>
      <c r="B455" s="248">
        <v>2036</v>
      </c>
      <c r="C455" s="248" t="s">
        <v>587</v>
      </c>
      <c r="D455" s="300">
        <v>4.4722525235617447E-3</v>
      </c>
      <c r="E455" s="300">
        <v>2.8859300033626287E-2</v>
      </c>
      <c r="F455" s="300">
        <v>1.8565279127973164E-2</v>
      </c>
      <c r="G455" s="300">
        <v>1.8500948531410977E-2</v>
      </c>
      <c r="H455" s="301">
        <v>3.41091303507798E-5</v>
      </c>
      <c r="I455" s="302">
        <v>3.565139955800852E-5</v>
      </c>
      <c r="J455" s="303">
        <v>15</v>
      </c>
      <c r="K455" s="304">
        <f t="shared" ref="K455:P455" si="406">SUM(D455:D469)+$J455*D469</f>
        <v>6.9706482433365677E-2</v>
      </c>
      <c r="L455" s="304">
        <f t="shared" si="406"/>
        <v>0.62970390297692114</v>
      </c>
      <c r="M455" s="304">
        <f t="shared" si="406"/>
        <v>0.54955086534176867</v>
      </c>
      <c r="N455" s="304">
        <f t="shared" si="406"/>
        <v>0.54820271737793502</v>
      </c>
      <c r="O455" s="304">
        <f t="shared" si="406"/>
        <v>6.4313520112912895E-4</v>
      </c>
      <c r="P455" s="251">
        <f t="shared" si="406"/>
        <v>6.7221490448699027E-4</v>
      </c>
    </row>
    <row r="456" spans="1:16" x14ac:dyDescent="0.3">
      <c r="A456" s="247" t="s">
        <v>95</v>
      </c>
      <c r="B456" s="248">
        <v>2037</v>
      </c>
      <c r="C456" s="248" t="s">
        <v>588</v>
      </c>
      <c r="D456" s="300">
        <v>4.0760219915536178E-3</v>
      </c>
      <c r="E456" s="300">
        <v>2.7401052629223373E-2</v>
      </c>
      <c r="F456" s="300">
        <v>1.8520971170379381E-2</v>
      </c>
      <c r="G456" s="300">
        <v>1.8460105061974649E-2</v>
      </c>
      <c r="H456" s="301">
        <v>3.1442330068594894E-5</v>
      </c>
      <c r="I456" s="302">
        <v>3.2864014763012077E-5</v>
      </c>
      <c r="J456" s="303">
        <v>16</v>
      </c>
      <c r="K456" s="304">
        <f t="shared" ref="K456:P456" si="407">SUM(D456:D469)+$J456*D469</f>
        <v>6.71796923922936E-2</v>
      </c>
      <c r="L456" s="304">
        <f t="shared" si="407"/>
        <v>0.62047702975873953</v>
      </c>
      <c r="M456" s="304">
        <f t="shared" si="407"/>
        <v>0.549253188910654</v>
      </c>
      <c r="N456" s="304">
        <f t="shared" si="407"/>
        <v>0.54792842014601995</v>
      </c>
      <c r="O456" s="304">
        <f t="shared" si="407"/>
        <v>6.2786795995682437E-4</v>
      </c>
      <c r="P456" s="251">
        <f t="shared" si="407"/>
        <v>6.5625733910905045E-4</v>
      </c>
    </row>
    <row r="457" spans="1:16" x14ac:dyDescent="0.3">
      <c r="A457" s="247" t="s">
        <v>95</v>
      </c>
      <c r="B457" s="248">
        <v>2038</v>
      </c>
      <c r="C457" s="248" t="s">
        <v>589</v>
      </c>
      <c r="D457" s="300">
        <v>3.6890165360754972E-3</v>
      </c>
      <c r="E457" s="300">
        <v>2.59281258879786E-2</v>
      </c>
      <c r="F457" s="300">
        <v>1.847987599183884E-2</v>
      </c>
      <c r="G457" s="300">
        <v>1.8422237685951741E-2</v>
      </c>
      <c r="H457" s="301">
        <v>2.9341178352289642E-5</v>
      </c>
      <c r="I457" s="302">
        <v>3.0667852382166473E-5</v>
      </c>
      <c r="J457" s="303">
        <v>17</v>
      </c>
      <c r="K457" s="304">
        <f t="shared" ref="K457:P457" si="408">SUM(D457:D469)+$J457*D469</f>
        <v>6.5049132883229638E-2</v>
      </c>
      <c r="L457" s="304">
        <f t="shared" si="408"/>
        <v>0.61270840394496084</v>
      </c>
      <c r="M457" s="304">
        <f t="shared" si="408"/>
        <v>0.54899982043713313</v>
      </c>
      <c r="N457" s="304">
        <f t="shared" si="408"/>
        <v>0.54769496638354109</v>
      </c>
      <c r="O457" s="304">
        <f t="shared" si="408"/>
        <v>6.1526751906670451E-4</v>
      </c>
      <c r="P457" s="251">
        <f t="shared" si="408"/>
        <v>6.4308715852610726E-4</v>
      </c>
    </row>
    <row r="458" spans="1:16" x14ac:dyDescent="0.3">
      <c r="A458" s="247" t="s">
        <v>95</v>
      </c>
      <c r="B458" s="248">
        <v>2039</v>
      </c>
      <c r="C458" s="248" t="s">
        <v>590</v>
      </c>
      <c r="D458" s="300">
        <v>3.3264748496777711E-3</v>
      </c>
      <c r="E458" s="300">
        <v>2.4570012590675833E-2</v>
      </c>
      <c r="F458" s="300">
        <v>1.8442341945820725E-2</v>
      </c>
      <c r="G458" s="300">
        <v>1.8387655077956661E-2</v>
      </c>
      <c r="H458" s="301">
        <v>2.750174596854964E-5</v>
      </c>
      <c r="I458" s="302">
        <v>2.874525294982811E-5</v>
      </c>
      <c r="J458" s="303">
        <v>18</v>
      </c>
      <c r="K458" s="304">
        <f t="shared" ref="K458:P458" si="409">SUM(D458:D469)+$J458*D469</f>
        <v>6.3305578829643799E-2</v>
      </c>
      <c r="L458" s="304">
        <f t="shared" si="409"/>
        <v>0.60641270487242693</v>
      </c>
      <c r="M458" s="304">
        <f t="shared" si="409"/>
        <v>0.54878754714215294</v>
      </c>
      <c r="N458" s="304">
        <f t="shared" si="409"/>
        <v>0.5474993799970852</v>
      </c>
      <c r="O458" s="304">
        <f t="shared" si="409"/>
        <v>6.0476822989288998E-4</v>
      </c>
      <c r="P458" s="251">
        <f t="shared" si="409"/>
        <v>6.3211314032400958E-4</v>
      </c>
    </row>
    <row r="459" spans="1:16" x14ac:dyDescent="0.3">
      <c r="A459" s="247" t="s">
        <v>95</v>
      </c>
      <c r="B459" s="248">
        <v>2040</v>
      </c>
      <c r="C459" s="248" t="s">
        <v>591</v>
      </c>
      <c r="D459" s="300">
        <v>3.0034708369254329E-3</v>
      </c>
      <c r="E459" s="300">
        <v>2.3462192724808012E-2</v>
      </c>
      <c r="F459" s="300">
        <v>1.8408803260040286E-2</v>
      </c>
      <c r="G459" s="300">
        <v>1.835675819310071E-2</v>
      </c>
      <c r="H459" s="301">
        <v>2.5985053088998014E-5</v>
      </c>
      <c r="I459" s="302">
        <v>2.7159981356506168E-5</v>
      </c>
      <c r="J459" s="303">
        <v>19</v>
      </c>
      <c r="K459" s="304">
        <f t="shared" ref="K459:P459" si="410">SUM(D459:D469)+$J459*D469</f>
        <v>6.1924566462455685E-2</v>
      </c>
      <c r="L459" s="304">
        <f t="shared" si="410"/>
        <v>0.60147511909719575</v>
      </c>
      <c r="M459" s="304">
        <f t="shared" si="410"/>
        <v>0.54861280789319067</v>
      </c>
      <c r="N459" s="304">
        <f t="shared" si="410"/>
        <v>0.54733837621862436</v>
      </c>
      <c r="O459" s="304">
        <f t="shared" si="410"/>
        <v>5.9610837310281549E-4</v>
      </c>
      <c r="P459" s="251">
        <f t="shared" si="410"/>
        <v>6.2306172155425022E-4</v>
      </c>
    </row>
    <row r="460" spans="1:16" x14ac:dyDescent="0.3">
      <c r="A460" s="247" t="s">
        <v>95</v>
      </c>
      <c r="B460" s="248">
        <v>2041</v>
      </c>
      <c r="C460" s="248" t="s">
        <v>592</v>
      </c>
      <c r="D460" s="300">
        <v>2.7409543957938971E-3</v>
      </c>
      <c r="E460" s="300">
        <v>2.2532304863529848E-2</v>
      </c>
      <c r="F460" s="300">
        <v>1.8382954943461857E-2</v>
      </c>
      <c r="G460" s="300">
        <v>1.8332938521980903E-2</v>
      </c>
      <c r="H460" s="301">
        <v>2.4625629608686251E-5</v>
      </c>
      <c r="I460" s="302">
        <v>2.5739089598206694E-5</v>
      </c>
      <c r="J460" s="303">
        <v>20</v>
      </c>
      <c r="K460" s="304">
        <f t="shared" ref="K460:P460" si="411">SUM(D460:D469)+$J460*D469</f>
        <v>6.0866558108019914E-2</v>
      </c>
      <c r="L460" s="304">
        <f t="shared" si="411"/>
        <v>0.59764535318783241</v>
      </c>
      <c r="M460" s="304">
        <f t="shared" si="411"/>
        <v>0.54847160733000899</v>
      </c>
      <c r="N460" s="304">
        <f t="shared" si="411"/>
        <v>0.54720826932501943</v>
      </c>
      <c r="O460" s="304">
        <f t="shared" si="411"/>
        <v>5.8896520919229261E-4</v>
      </c>
      <c r="P460" s="251">
        <f t="shared" si="411"/>
        <v>6.1559557437781292E-4</v>
      </c>
    </row>
    <row r="461" spans="1:16" x14ac:dyDescent="0.3">
      <c r="A461" s="247" t="s">
        <v>95</v>
      </c>
      <c r="B461" s="248">
        <v>2042</v>
      </c>
      <c r="C461" s="248" t="s">
        <v>593</v>
      </c>
      <c r="D461" s="300">
        <v>2.5089571322474088E-3</v>
      </c>
      <c r="E461" s="300">
        <v>2.1673698598122102E-2</v>
      </c>
      <c r="F461" s="300">
        <v>1.8360332537048722E-2</v>
      </c>
      <c r="G461" s="300">
        <v>1.8312096839530147E-2</v>
      </c>
      <c r="H461" s="301">
        <v>2.3559440851831023E-5</v>
      </c>
      <c r="I461" s="302">
        <v>2.4624698725911196E-5</v>
      </c>
      <c r="J461" s="303">
        <v>21</v>
      </c>
      <c r="K461" s="304">
        <f t="shared" ref="K461:P461" si="412">SUM(D461:D469)+$J461*D469</f>
        <v>6.0071066194715667E-2</v>
      </c>
      <c r="L461" s="304">
        <f t="shared" si="412"/>
        <v>0.59474547513974729</v>
      </c>
      <c r="M461" s="304">
        <f t="shared" si="412"/>
        <v>0.54835625508340569</v>
      </c>
      <c r="N461" s="304">
        <f t="shared" si="412"/>
        <v>0.54710198210253436</v>
      </c>
      <c r="O461" s="304">
        <f t="shared" si="412"/>
        <v>5.8318146876208156E-4</v>
      </c>
      <c r="P461" s="251">
        <f t="shared" si="412"/>
        <v>6.0955031895967501E-4</v>
      </c>
    </row>
    <row r="462" spans="1:16" x14ac:dyDescent="0.3">
      <c r="A462" s="247" t="s">
        <v>95</v>
      </c>
      <c r="B462" s="248">
        <v>2043</v>
      </c>
      <c r="C462" s="248" t="s">
        <v>594</v>
      </c>
      <c r="D462" s="300">
        <v>2.3402959568493385E-3</v>
      </c>
      <c r="E462" s="300">
        <v>2.1055649063464948E-2</v>
      </c>
      <c r="F462" s="300">
        <v>1.8340743753967756E-2</v>
      </c>
      <c r="G462" s="300">
        <v>1.8294047796033691E-2</v>
      </c>
      <c r="H462" s="301">
        <v>2.2586084722215029E-5</v>
      </c>
      <c r="I462" s="302">
        <v>2.3607323512963366E-5</v>
      </c>
      <c r="J462" s="303">
        <v>22</v>
      </c>
      <c r="K462" s="304">
        <f t="shared" ref="K462:P462" si="413">SUM(D462:D469)+$J462*D469</f>
        <v>5.9507571544957914E-2</v>
      </c>
      <c r="L462" s="304">
        <f t="shared" si="413"/>
        <v>0.59270420335706975</v>
      </c>
      <c r="M462" s="304">
        <f t="shared" si="413"/>
        <v>0.54826352524321553</v>
      </c>
      <c r="N462" s="304">
        <f t="shared" si="413"/>
        <v>0.54701653656250004</v>
      </c>
      <c r="O462" s="304">
        <f t="shared" si="413"/>
        <v>5.7846391708872569E-4</v>
      </c>
      <c r="P462" s="251">
        <f t="shared" si="413"/>
        <v>6.0461945441383255E-4</v>
      </c>
    </row>
    <row r="463" spans="1:16" x14ac:dyDescent="0.3">
      <c r="A463" s="247" t="s">
        <v>95</v>
      </c>
      <c r="B463" s="248">
        <v>2044</v>
      </c>
      <c r="C463" s="248" t="s">
        <v>595</v>
      </c>
      <c r="D463" s="300">
        <v>2.2233205802962407E-3</v>
      </c>
      <c r="E463" s="300">
        <v>2.0608083278205392E-2</v>
      </c>
      <c r="F463" s="300">
        <v>1.8323970604921386E-2</v>
      </c>
      <c r="G463" s="300">
        <v>1.8278595707491841E-2</v>
      </c>
      <c r="H463" s="301">
        <v>2.1815035046122383E-5</v>
      </c>
      <c r="I463" s="302">
        <v>2.2801413400208594E-5</v>
      </c>
      <c r="J463" s="303">
        <v>23</v>
      </c>
      <c r="K463" s="304">
        <f t="shared" ref="K463:P463" si="414">SUM(D463:D469)+$J463*D469</f>
        <v>5.9112738070598234E-2</v>
      </c>
      <c r="L463" s="304">
        <f t="shared" si="414"/>
        <v>0.59128098110904959</v>
      </c>
      <c r="M463" s="304">
        <f t="shared" si="414"/>
        <v>0.54819038418610633</v>
      </c>
      <c r="N463" s="304">
        <f t="shared" si="414"/>
        <v>0.54694914006596218</v>
      </c>
      <c r="O463" s="304">
        <f t="shared" si="414"/>
        <v>5.7471972154498566E-4</v>
      </c>
      <c r="P463" s="251">
        <f t="shared" si="414"/>
        <v>6.007059650809379E-4</v>
      </c>
    </row>
    <row r="464" spans="1:16" x14ac:dyDescent="0.3">
      <c r="A464" s="247" t="s">
        <v>95</v>
      </c>
      <c r="B464" s="248">
        <v>2045</v>
      </c>
      <c r="C464" s="248" t="s">
        <v>596</v>
      </c>
      <c r="D464" s="300">
        <v>2.1481234386095155E-3</v>
      </c>
      <c r="E464" s="300">
        <v>2.0311576927276864E-2</v>
      </c>
      <c r="F464" s="300">
        <v>1.8309583904089082E-2</v>
      </c>
      <c r="G464" s="300">
        <v>1.826534314796139E-2</v>
      </c>
      <c r="H464" s="301">
        <v>2.120079247197468E-5</v>
      </c>
      <c r="I464" s="302">
        <v>2.2159401458179541E-5</v>
      </c>
      <c r="J464" s="303">
        <v>24</v>
      </c>
      <c r="K464" s="304">
        <f t="shared" ref="K464:P464" si="415">SUM(D464:D469)+$J464*D469</f>
        <v>5.8834879972791645E-2</v>
      </c>
      <c r="L464" s="304">
        <f t="shared" si="415"/>
        <v>0.59030532464628882</v>
      </c>
      <c r="M464" s="304">
        <f t="shared" si="415"/>
        <v>0.54813401627804348</v>
      </c>
      <c r="N464" s="304">
        <f t="shared" si="415"/>
        <v>0.54689719565796613</v>
      </c>
      <c r="O464" s="304">
        <f t="shared" si="415"/>
        <v>5.7174657567733841E-4</v>
      </c>
      <c r="P464" s="251">
        <f t="shared" si="415"/>
        <v>5.9759838586079814E-4</v>
      </c>
    </row>
    <row r="465" spans="1:16" x14ac:dyDescent="0.3">
      <c r="A465" s="247" t="s">
        <v>95</v>
      </c>
      <c r="B465" s="248">
        <v>2046</v>
      </c>
      <c r="C465" s="248" t="s">
        <v>597</v>
      </c>
      <c r="D465" s="300">
        <v>2.084257231818887E-3</v>
      </c>
      <c r="E465" s="300">
        <v>2.0069873934680623E-2</v>
      </c>
      <c r="F465" s="300">
        <v>1.8297306889188073E-2</v>
      </c>
      <c r="G465" s="300">
        <v>1.8254031546596293E-2</v>
      </c>
      <c r="H465" s="301">
        <v>2.0601128692324519E-5</v>
      </c>
      <c r="I465" s="302">
        <v>2.153261811111304E-5</v>
      </c>
      <c r="J465" s="303">
        <v>25</v>
      </c>
      <c r="K465" s="304">
        <f t="shared" ref="K465:P465" si="416">SUM(D465:D469)+$J465*D469</f>
        <v>5.8632219016671788E-2</v>
      </c>
      <c r="L465" s="304">
        <f t="shared" si="416"/>
        <v>0.58962617453445665</v>
      </c>
      <c r="M465" s="304">
        <f t="shared" si="416"/>
        <v>0.54809203507081294</v>
      </c>
      <c r="N465" s="304">
        <f t="shared" si="416"/>
        <v>0.54685850380950052</v>
      </c>
      <c r="O465" s="304">
        <f t="shared" si="416"/>
        <v>5.693876723838389E-4</v>
      </c>
      <c r="P465" s="251">
        <f t="shared" si="416"/>
        <v>5.9513281858268737E-4</v>
      </c>
    </row>
    <row r="466" spans="1:16" x14ac:dyDescent="0.3">
      <c r="A466" s="247" t="s">
        <v>95</v>
      </c>
      <c r="B466" s="248">
        <v>2047</v>
      </c>
      <c r="C466" s="248" t="s">
        <v>598</v>
      </c>
      <c r="D466" s="300">
        <v>2.0268101822753918E-3</v>
      </c>
      <c r="E466" s="300">
        <v>1.9840973285725594E-2</v>
      </c>
      <c r="F466" s="300">
        <v>1.8286843461742013E-2</v>
      </c>
      <c r="G466" s="300">
        <v>1.8244391354663377E-2</v>
      </c>
      <c r="H466" s="301">
        <v>2.0091344001032007E-5</v>
      </c>
      <c r="I466" s="302">
        <v>2.099978780420854E-5</v>
      </c>
      <c r="J466" s="303">
        <v>26</v>
      </c>
      <c r="K466" s="304">
        <f t="shared" ref="K466:P466" si="417">SUM(D466:D469)+$J466*D469</f>
        <v>5.8493424267342567E-2</v>
      </c>
      <c r="L466" s="304">
        <f t="shared" si="417"/>
        <v>0.58918872741522077</v>
      </c>
      <c r="M466" s="304">
        <f t="shared" si="417"/>
        <v>0.54806233087848344</v>
      </c>
      <c r="N466" s="304">
        <f t="shared" si="417"/>
        <v>0.54683112356240005</v>
      </c>
      <c r="O466" s="304">
        <f t="shared" si="417"/>
        <v>5.6762843286998956E-4</v>
      </c>
      <c r="P466" s="251">
        <f t="shared" si="417"/>
        <v>5.9329403465164317E-4</v>
      </c>
    </row>
    <row r="467" spans="1:16" x14ac:dyDescent="0.3">
      <c r="A467" s="247" t="s">
        <v>95</v>
      </c>
      <c r="B467" s="248">
        <v>2048</v>
      </c>
      <c r="C467" s="248" t="s">
        <v>599</v>
      </c>
      <c r="D467" s="300">
        <v>1.9786609410603357E-3</v>
      </c>
      <c r="E467" s="300">
        <v>1.9637781681135853E-2</v>
      </c>
      <c r="F467" s="300">
        <v>1.8277929989012315E-2</v>
      </c>
      <c r="G467" s="300">
        <v>1.8236176376538467E-2</v>
      </c>
      <c r="H467" s="301">
        <v>1.9591223421263118E-5</v>
      </c>
      <c r="I467" s="302">
        <v>2.0477053360676901E-5</v>
      </c>
      <c r="J467" s="303">
        <v>27</v>
      </c>
      <c r="K467" s="304">
        <f t="shared" ref="K467:P467" si="418">SUM(D467:D469)+$J467*D469</f>
        <v>5.8412076567556828E-2</v>
      </c>
      <c r="L467" s="304">
        <f t="shared" si="418"/>
        <v>0.58898018094493976</v>
      </c>
      <c r="M467" s="304">
        <f t="shared" si="418"/>
        <v>0.54804309011359997</v>
      </c>
      <c r="N467" s="304">
        <f t="shared" si="418"/>
        <v>0.54681338350723252</v>
      </c>
      <c r="O467" s="304">
        <f t="shared" si="418"/>
        <v>5.6637897804743262E-4</v>
      </c>
      <c r="P467" s="251">
        <f t="shared" si="418"/>
        <v>5.9198808102750339E-4</v>
      </c>
    </row>
    <row r="468" spans="1:16" x14ac:dyDescent="0.3">
      <c r="A468" s="247" t="s">
        <v>95</v>
      </c>
      <c r="B468" s="248">
        <v>2049</v>
      </c>
      <c r="C468" s="248" t="s">
        <v>600</v>
      </c>
      <c r="D468" s="300">
        <v>1.9604661167860952E-3</v>
      </c>
      <c r="E468" s="300">
        <v>1.9634448431352938E-2</v>
      </c>
      <c r="F468" s="300">
        <v>1.827228461254814E-2</v>
      </c>
      <c r="G468" s="300">
        <v>1.823097074481108E-2</v>
      </c>
      <c r="H468" s="301">
        <v>1.9214857628866043E-5</v>
      </c>
      <c r="I468" s="302">
        <v>2.0083670624900532E-5</v>
      </c>
      <c r="J468" s="303">
        <v>28</v>
      </c>
      <c r="K468" s="304">
        <f t="shared" ref="K468:P468" si="419">SUM(D468:D469)+$J468*D469</f>
        <v>5.8378878108986142E-2</v>
      </c>
      <c r="L468" s="304">
        <f t="shared" si="419"/>
        <v>0.58897482607924856</v>
      </c>
      <c r="M468" s="304">
        <f t="shared" si="419"/>
        <v>0.5480327628214462</v>
      </c>
      <c r="N468" s="304">
        <f t="shared" si="419"/>
        <v>0.54680385843018986</v>
      </c>
      <c r="O468" s="304">
        <f t="shared" si="419"/>
        <v>5.6562964380464469E-4</v>
      </c>
      <c r="P468" s="251">
        <f t="shared" si="419"/>
        <v>5.9120486184689519E-4</v>
      </c>
    </row>
    <row r="469" spans="1:16" x14ac:dyDescent="0.3">
      <c r="A469" s="247" t="s">
        <v>95</v>
      </c>
      <c r="B469" s="248">
        <v>2050</v>
      </c>
      <c r="C469" s="248" t="s">
        <v>601</v>
      </c>
      <c r="D469" s="300">
        <v>1.945462482489657E-3</v>
      </c>
      <c r="E469" s="300">
        <v>1.9632426815444678E-2</v>
      </c>
      <c r="F469" s="300">
        <v>1.8267602696858554E-2</v>
      </c>
      <c r="G469" s="300">
        <v>1.822665129949582E-2</v>
      </c>
      <c r="H469" s="301">
        <v>1.8841889178475124E-5</v>
      </c>
      <c r="I469" s="302">
        <v>1.9693834180068783E-5</v>
      </c>
      <c r="J469" s="303">
        <v>29</v>
      </c>
      <c r="K469" s="304">
        <f t="shared" ref="K469:P469" si="420">SUM(D469:D469)+$J469*D469</f>
        <v>5.8363874474689707E-2</v>
      </c>
      <c r="L469" s="304">
        <f t="shared" si="420"/>
        <v>0.58897280446334033</v>
      </c>
      <c r="M469" s="304">
        <f t="shared" si="420"/>
        <v>0.54802808090575661</v>
      </c>
      <c r="N469" s="304">
        <f t="shared" si="420"/>
        <v>0.54679953898487466</v>
      </c>
      <c r="O469" s="304">
        <f t="shared" si="420"/>
        <v>5.6525667535425373E-4</v>
      </c>
      <c r="P469" s="251">
        <f t="shared" si="420"/>
        <v>5.9081502540206344E-4</v>
      </c>
    </row>
    <row r="470" spans="1:16" x14ac:dyDescent="0.3">
      <c r="A470" s="247" t="s">
        <v>96</v>
      </c>
      <c r="B470" s="248">
        <v>2015</v>
      </c>
      <c r="C470" s="248" t="s">
        <v>2410</v>
      </c>
      <c r="D470" s="300">
        <v>6.0730515353263154E-2</v>
      </c>
      <c r="E470" s="300">
        <v>0.23241274934016637</v>
      </c>
      <c r="F470" s="300">
        <v>1.976830681169929E-2</v>
      </c>
      <c r="G470" s="300">
        <v>1.9617307738749673E-2</v>
      </c>
      <c r="H470" s="301">
        <v>1.5866984199197206E-4</v>
      </c>
      <c r="I470" s="302">
        <v>1.6584418668910353E-4</v>
      </c>
      <c r="J470" s="305">
        <v>0</v>
      </c>
      <c r="K470" s="304">
        <f>SUM(D470:D499)</f>
        <v>0.40479240769709085</v>
      </c>
      <c r="L470" s="304">
        <f t="shared" ref="L470:L476" si="421">SUM(E470:E499)</f>
        <v>1.8646031591195464</v>
      </c>
      <c r="M470" s="304">
        <f t="shared" ref="M470:M476" si="422">SUM(F470:F499)</f>
        <v>0.5644755464085931</v>
      </c>
      <c r="N470" s="304">
        <f t="shared" ref="N470:N476" si="423">SUM(G470:G499)</f>
        <v>0.56197755548302875</v>
      </c>
      <c r="O470" s="304">
        <f t="shared" ref="O470:O476" si="424">SUM(H470:H499)</f>
        <v>1.5716530016104107E-3</v>
      </c>
      <c r="P470" s="251">
        <f t="shared" ref="P470:P476" si="425">SUM(I470:I499)</f>
        <v>1.6427161627411272E-3</v>
      </c>
    </row>
    <row r="471" spans="1:16" x14ac:dyDescent="0.3">
      <c r="A471" s="247" t="s">
        <v>96</v>
      </c>
      <c r="B471" s="248">
        <v>2016</v>
      </c>
      <c r="C471" s="248" t="s">
        <v>2411</v>
      </c>
      <c r="D471" s="300">
        <v>5.1020582762372403E-2</v>
      </c>
      <c r="E471" s="300">
        <v>0.2020832517745095</v>
      </c>
      <c r="F471" s="300">
        <v>1.9646638133261146E-2</v>
      </c>
      <c r="G471" s="300">
        <v>1.950305290870297E-2</v>
      </c>
      <c r="H471" s="301">
        <v>1.3633640120770728E-4</v>
      </c>
      <c r="I471" s="302">
        <v>1.4250092945915116E-4</v>
      </c>
      <c r="J471" s="303">
        <v>0</v>
      </c>
      <c r="K471" s="304">
        <f t="shared" ref="K471:K476" si="426">SUM(D471:D500)</f>
        <v>0.34603161115301173</v>
      </c>
      <c r="L471" s="304">
        <f t="shared" si="421"/>
        <v>1.6501137870328977</v>
      </c>
      <c r="M471" s="304">
        <f t="shared" si="422"/>
        <v>0.56293116758252804</v>
      </c>
      <c r="N471" s="304">
        <f t="shared" si="423"/>
        <v>0.56054662904238861</v>
      </c>
      <c r="O471" s="304">
        <f t="shared" si="424"/>
        <v>1.428932062554825E-3</v>
      </c>
      <c r="P471" s="251">
        <f t="shared" si="425"/>
        <v>1.49354201149702E-3</v>
      </c>
    </row>
    <row r="472" spans="1:16" x14ac:dyDescent="0.3">
      <c r="A472" s="247" t="s">
        <v>96</v>
      </c>
      <c r="B472" s="248">
        <v>2017</v>
      </c>
      <c r="C472" s="248" t="s">
        <v>602</v>
      </c>
      <c r="D472" s="300">
        <v>4.2370041181370131E-2</v>
      </c>
      <c r="E472" s="300">
        <v>0.17288591047209373</v>
      </c>
      <c r="F472" s="300">
        <v>1.9560916355013509E-2</v>
      </c>
      <c r="G472" s="300">
        <v>1.9422573019623565E-2</v>
      </c>
      <c r="H472" s="301">
        <v>1.2397564088278195E-4</v>
      </c>
      <c r="I472" s="302">
        <v>1.2958127002082333E-4</v>
      </c>
      <c r="J472" s="303">
        <v>0</v>
      </c>
      <c r="K472" s="304">
        <f t="shared" si="426"/>
        <v>0.29693525558419359</v>
      </c>
      <c r="L472" s="304">
        <f t="shared" si="421"/>
        <v>1.4657978653937402</v>
      </c>
      <c r="M472" s="304">
        <f t="shared" si="422"/>
        <v>0.56150073473337858</v>
      </c>
      <c r="N472" s="304">
        <f t="shared" si="423"/>
        <v>0.55922285105574776</v>
      </c>
      <c r="O472" s="304">
        <f t="shared" si="424"/>
        <v>1.308405440137032E-3</v>
      </c>
      <c r="P472" s="251">
        <f t="shared" si="425"/>
        <v>1.367565708153331E-3</v>
      </c>
    </row>
    <row r="473" spans="1:16" x14ac:dyDescent="0.3">
      <c r="A473" s="247" t="s">
        <v>96</v>
      </c>
      <c r="B473" s="248">
        <v>2018</v>
      </c>
      <c r="C473" s="248" t="s">
        <v>603</v>
      </c>
      <c r="D473" s="300">
        <v>3.4745264573829142E-2</v>
      </c>
      <c r="E473" s="300">
        <v>0.14739393711852461</v>
      </c>
      <c r="F473" s="300">
        <v>1.9504265146445526E-2</v>
      </c>
      <c r="G473" s="300">
        <v>1.9369044016635903E-2</v>
      </c>
      <c r="H473" s="301">
        <v>1.1365219895861712E-4</v>
      </c>
      <c r="I473" s="302">
        <v>1.1879104998418909E-4</v>
      </c>
      <c r="J473" s="303">
        <v>0</v>
      </c>
      <c r="K473" s="304">
        <f t="shared" si="426"/>
        <v>0.25644992116239534</v>
      </c>
      <c r="L473" s="304">
        <f t="shared" si="421"/>
        <v>1.3105390840330562</v>
      </c>
      <c r="M473" s="304">
        <f t="shared" si="422"/>
        <v>0.5601496376974171</v>
      </c>
      <c r="N473" s="304">
        <f t="shared" si="423"/>
        <v>0.5579736764338713</v>
      </c>
      <c r="O473" s="304">
        <f t="shared" si="424"/>
        <v>1.2001145946534137E-3</v>
      </c>
      <c r="P473" s="251">
        <f t="shared" si="425"/>
        <v>1.2543784325955935E-3</v>
      </c>
    </row>
    <row r="474" spans="1:16" x14ac:dyDescent="0.3">
      <c r="A474" s="247" t="s">
        <v>96</v>
      </c>
      <c r="B474" s="248">
        <v>2019</v>
      </c>
      <c r="C474" s="248" t="s">
        <v>604</v>
      </c>
      <c r="D474" s="300">
        <v>2.8872536181809971E-2</v>
      </c>
      <c r="E474" s="300">
        <v>0.12627183738068315</v>
      </c>
      <c r="F474" s="300">
        <v>1.9466789550683247E-2</v>
      </c>
      <c r="G474" s="300">
        <v>1.933349326436112E-2</v>
      </c>
      <c r="H474" s="301">
        <v>1.0276889645826334E-4</v>
      </c>
      <c r="I474" s="302">
        <v>1.0741564857447397E-4</v>
      </c>
      <c r="J474" s="303">
        <v>0</v>
      </c>
      <c r="K474" s="304">
        <f t="shared" si="426"/>
        <v>0.22355680782877024</v>
      </c>
      <c r="L474" s="304">
        <f t="shared" si="421"/>
        <v>1.1806533696064543</v>
      </c>
      <c r="M474" s="304">
        <f t="shared" si="422"/>
        <v>0.55884989694564546</v>
      </c>
      <c r="N474" s="304">
        <f t="shared" si="423"/>
        <v>0.55677315889867585</v>
      </c>
      <c r="O474" s="304">
        <f t="shared" si="424"/>
        <v>1.1020490294253468E-3</v>
      </c>
      <c r="P474" s="251">
        <f t="shared" si="425"/>
        <v>1.1518787661865457E-3</v>
      </c>
    </row>
    <row r="475" spans="1:16" x14ac:dyDescent="0.3">
      <c r="A475" s="247" t="s">
        <v>96</v>
      </c>
      <c r="B475" s="248">
        <v>2020</v>
      </c>
      <c r="C475" s="248" t="s">
        <v>605</v>
      </c>
      <c r="D475" s="300">
        <v>2.4540573517753128E-2</v>
      </c>
      <c r="E475" s="300">
        <v>0.1090408670791372</v>
      </c>
      <c r="F475" s="300">
        <v>1.9404540494623271E-2</v>
      </c>
      <c r="G475" s="300">
        <v>1.927578914081593E-2</v>
      </c>
      <c r="H475" s="301">
        <v>9.667751482387412E-5</v>
      </c>
      <c r="I475" s="302">
        <v>1.0104884503749766E-4</v>
      </c>
      <c r="J475" s="303">
        <v>0</v>
      </c>
      <c r="K475" s="304">
        <f t="shared" si="426"/>
        <v>0.19652498791800804</v>
      </c>
      <c r="L475" s="304">
        <f t="shared" si="421"/>
        <v>1.0718948096780894</v>
      </c>
      <c r="M475" s="304">
        <f t="shared" si="422"/>
        <v>0.5575843949685213</v>
      </c>
      <c r="N475" s="304">
        <f t="shared" si="423"/>
        <v>0.55560521326745183</v>
      </c>
      <c r="O475" s="304">
        <f t="shared" si="424"/>
        <v>1.0147953725455311E-3</v>
      </c>
      <c r="P475" s="251">
        <f t="shared" si="425"/>
        <v>1.0606798876415448E-3</v>
      </c>
    </row>
    <row r="476" spans="1:16" x14ac:dyDescent="0.3">
      <c r="A476" s="247" t="s">
        <v>96</v>
      </c>
      <c r="B476" s="248">
        <v>2021</v>
      </c>
      <c r="C476" s="248" t="s">
        <v>606</v>
      </c>
      <c r="D476" s="300">
        <v>2.0787390726750392E-2</v>
      </c>
      <c r="E476" s="300">
        <v>9.3592233602200731E-2</v>
      </c>
      <c r="F476" s="300">
        <v>1.930741348228103E-2</v>
      </c>
      <c r="G476" s="300">
        <v>1.9185954792940555E-2</v>
      </c>
      <c r="H476" s="301">
        <v>8.9073995973520744E-5</v>
      </c>
      <c r="I476" s="302">
        <v>9.3101528581429808E-5</v>
      </c>
      <c r="J476" s="303">
        <v>0</v>
      </c>
      <c r="K476" s="304">
        <f t="shared" si="426"/>
        <v>0.17381591710401886</v>
      </c>
      <c r="L476" s="304">
        <f t="shared" si="421"/>
        <v>0.98037338828742016</v>
      </c>
      <c r="M476" s="304">
        <f t="shared" si="422"/>
        <v>0.5563785257624021</v>
      </c>
      <c r="N476" s="304">
        <f t="shared" si="423"/>
        <v>0.55449256271947123</v>
      </c>
      <c r="O476" s="304">
        <f t="shared" si="424"/>
        <v>9.3354630173165002E-4</v>
      </c>
      <c r="P476" s="251">
        <f t="shared" si="425"/>
        <v>9.7575708941485719E-4</v>
      </c>
    </row>
    <row r="477" spans="1:16" x14ac:dyDescent="0.3">
      <c r="A477" s="247" t="s">
        <v>96</v>
      </c>
      <c r="B477" s="248">
        <v>2022</v>
      </c>
      <c r="C477" s="248" t="s">
        <v>607</v>
      </c>
      <c r="D477" s="300">
        <v>1.6953554496013611E-2</v>
      </c>
      <c r="E477" s="300">
        <v>7.9825721448155487E-2</v>
      </c>
      <c r="F477" s="300">
        <v>1.9209508062659794E-2</v>
      </c>
      <c r="G477" s="300">
        <v>1.909531416345488E-2</v>
      </c>
      <c r="H477" s="301">
        <v>8.2282578095821331E-5</v>
      </c>
      <c r="I477" s="302">
        <v>8.600303197989815E-5</v>
      </c>
      <c r="J477" s="303">
        <v>1</v>
      </c>
      <c r="K477" s="304">
        <f t="shared" ref="K477:P477" si="427">SUM(D477:D505)+$J477*D505</f>
        <v>0.15486002908103241</v>
      </c>
      <c r="L477" s="304">
        <f t="shared" si="427"/>
        <v>0.90430060037368776</v>
      </c>
      <c r="M477" s="304">
        <f t="shared" si="427"/>
        <v>0.555269783568625</v>
      </c>
      <c r="N477" s="304">
        <f t="shared" si="427"/>
        <v>0.55346974651936598</v>
      </c>
      <c r="O477" s="304">
        <f t="shared" si="427"/>
        <v>8.5990074976812218E-4</v>
      </c>
      <c r="P477" s="251">
        <f t="shared" si="427"/>
        <v>8.987816076442372E-4</v>
      </c>
    </row>
    <row r="478" spans="1:16" x14ac:dyDescent="0.3">
      <c r="A478" s="247" t="s">
        <v>96</v>
      </c>
      <c r="B478" s="248">
        <v>2023</v>
      </c>
      <c r="C478" s="248" t="s">
        <v>608</v>
      </c>
      <c r="D478" s="300">
        <v>1.4526382958285559E-2</v>
      </c>
      <c r="E478" s="300">
        <v>6.9301090612424551E-2</v>
      </c>
      <c r="F478" s="300">
        <v>1.9123397134911482E-2</v>
      </c>
      <c r="G478" s="300">
        <v>1.901578673915422E-2</v>
      </c>
      <c r="H478" s="301">
        <v>7.4885695338868704E-5</v>
      </c>
      <c r="I478" s="302">
        <v>7.8271688852403162E-5</v>
      </c>
      <c r="J478" s="303">
        <v>2</v>
      </c>
      <c r="K478" s="304">
        <f t="shared" ref="K478:P478" si="428">SUM(D478:D505)+$J478*D505</f>
        <v>0.13973797728878276</v>
      </c>
      <c r="L478" s="304">
        <f t="shared" si="428"/>
        <v>0.84199432461400014</v>
      </c>
      <c r="M478" s="304">
        <f t="shared" si="428"/>
        <v>0.5542589467944693</v>
      </c>
      <c r="N478" s="304">
        <f t="shared" si="428"/>
        <v>0.55253757094874656</v>
      </c>
      <c r="O478" s="304">
        <f t="shared" si="428"/>
        <v>7.9304661568229383E-4</v>
      </c>
      <c r="P478" s="251">
        <f t="shared" si="428"/>
        <v>8.2890462247514889E-4</v>
      </c>
    </row>
    <row r="479" spans="1:16" x14ac:dyDescent="0.3">
      <c r="A479" s="247" t="s">
        <v>96</v>
      </c>
      <c r="B479" s="248">
        <v>2024</v>
      </c>
      <c r="C479" s="248" t="s">
        <v>609</v>
      </c>
      <c r="D479" s="300">
        <v>1.2698391132642387E-2</v>
      </c>
      <c r="E479" s="300">
        <v>6.0726953787383679E-2</v>
      </c>
      <c r="F479" s="300">
        <v>1.90682781510399E-2</v>
      </c>
      <c r="G479" s="300">
        <v>1.8964679611256308E-2</v>
      </c>
      <c r="H479" s="301">
        <v>6.535818210912641E-5</v>
      </c>
      <c r="I479" s="302">
        <v>6.8313385377268882E-5</v>
      </c>
      <c r="J479" s="303">
        <v>3</v>
      </c>
      <c r="K479" s="304">
        <f t="shared" ref="K479:P479" si="429">SUM(D479:D505)+$J479*D505</f>
        <v>0.12704309703426117</v>
      </c>
      <c r="L479" s="304">
        <f t="shared" si="429"/>
        <v>0.79021267969004372</v>
      </c>
      <c r="M479" s="304">
        <f t="shared" si="429"/>
        <v>0.55333422094806184</v>
      </c>
      <c r="N479" s="304">
        <f t="shared" si="429"/>
        <v>0.55168492280242765</v>
      </c>
      <c r="O479" s="304">
        <f t="shared" si="429"/>
        <v>7.3358936435341797E-4</v>
      </c>
      <c r="P479" s="251">
        <f t="shared" si="429"/>
        <v>7.667589804335555E-4</v>
      </c>
    </row>
    <row r="480" spans="1:16" x14ac:dyDescent="0.3">
      <c r="A480" s="247" t="s">
        <v>96</v>
      </c>
      <c r="B480" s="248">
        <v>2025</v>
      </c>
      <c r="C480" s="248" t="s">
        <v>610</v>
      </c>
      <c r="D480" s="300">
        <v>1.1063854913714791E-2</v>
      </c>
      <c r="E480" s="300">
        <v>5.3777337094616948E-2</v>
      </c>
      <c r="F480" s="300">
        <v>1.9006741301196992E-2</v>
      </c>
      <c r="G480" s="300">
        <v>1.8907821239966979E-2</v>
      </c>
      <c r="H480" s="301">
        <v>5.8815734521093192E-5</v>
      </c>
      <c r="I480" s="302">
        <v>6.1475125126963116E-5</v>
      </c>
      <c r="J480" s="303">
        <v>4</v>
      </c>
      <c r="K480" s="304">
        <f t="shared" ref="K480:P480" si="430">SUM(D480:D505)+$J480*D505</f>
        <v>0.11617620860538276</v>
      </c>
      <c r="L480" s="304">
        <f t="shared" si="430"/>
        <v>0.74700517159112834</v>
      </c>
      <c r="M480" s="304">
        <f t="shared" si="430"/>
        <v>0.55246461408552605</v>
      </c>
      <c r="N480" s="304">
        <f t="shared" si="430"/>
        <v>0.55088338178400675</v>
      </c>
      <c r="O480" s="304">
        <f t="shared" si="430"/>
        <v>6.8365962625428463E-4</v>
      </c>
      <c r="P480" s="251">
        <f t="shared" si="430"/>
        <v>7.1457164186709647E-4</v>
      </c>
    </row>
    <row r="481" spans="1:16" x14ac:dyDescent="0.3">
      <c r="A481" s="247" t="s">
        <v>96</v>
      </c>
      <c r="B481" s="248">
        <v>2026</v>
      </c>
      <c r="C481" s="248" t="s">
        <v>611</v>
      </c>
      <c r="D481" s="300">
        <v>9.7506093290698915E-3</v>
      </c>
      <c r="E481" s="300">
        <v>4.8230345763073591E-2</v>
      </c>
      <c r="F481" s="300">
        <v>1.8947393541071285E-2</v>
      </c>
      <c r="G481" s="300">
        <v>1.8852979475886423E-2</v>
      </c>
      <c r="H481" s="301">
        <v>5.1816553397911019E-5</v>
      </c>
      <c r="I481" s="302">
        <v>5.4159466535341237E-5</v>
      </c>
      <c r="J481" s="303">
        <v>5</v>
      </c>
      <c r="K481" s="304">
        <f t="shared" ref="K481:P481" si="431">SUM(D481:D505)+$J481*D505</f>
        <v>0.10694385639543194</v>
      </c>
      <c r="L481" s="304">
        <f t="shared" si="431"/>
        <v>0.71074728018497968</v>
      </c>
      <c r="M481" s="304">
        <f t="shared" si="431"/>
        <v>0.55165654407283304</v>
      </c>
      <c r="N481" s="304">
        <f t="shared" si="431"/>
        <v>0.55013869913687508</v>
      </c>
      <c r="O481" s="304">
        <f t="shared" si="431"/>
        <v>6.4027233574318423E-4</v>
      </c>
      <c r="P481" s="251">
        <f t="shared" si="431"/>
        <v>6.6922256355094324E-4</v>
      </c>
    </row>
    <row r="482" spans="1:16" x14ac:dyDescent="0.3">
      <c r="A482" s="247" t="s">
        <v>96</v>
      </c>
      <c r="B482" s="248">
        <v>2027</v>
      </c>
      <c r="C482" s="248" t="s">
        <v>612</v>
      </c>
      <c r="D482" s="300">
        <v>8.642074914867643E-3</v>
      </c>
      <c r="E482" s="300">
        <v>4.3555491994845152E-2</v>
      </c>
      <c r="F482" s="300">
        <v>1.8879348803759619E-2</v>
      </c>
      <c r="G482" s="300">
        <v>1.8790063229961049E-2</v>
      </c>
      <c r="H482" s="301">
        <v>4.2817144976760469E-5</v>
      </c>
      <c r="I482" s="302">
        <v>4.4753145488544453E-5</v>
      </c>
      <c r="J482" s="303">
        <v>6</v>
      </c>
      <c r="K482" s="304">
        <f t="shared" ref="K482:P482" si="432">SUM(D482:D505)+$J482*D505</f>
        <v>9.9024749770126028E-2</v>
      </c>
      <c r="L482" s="304">
        <f t="shared" si="432"/>
        <v>0.68003638011037404</v>
      </c>
      <c r="M482" s="304">
        <f t="shared" si="432"/>
        <v>0.55090782182026587</v>
      </c>
      <c r="N482" s="304">
        <f t="shared" si="432"/>
        <v>0.54944885825382395</v>
      </c>
      <c r="O482" s="304">
        <f t="shared" si="432"/>
        <v>6.038842263552663E-4</v>
      </c>
      <c r="P482" s="251">
        <f t="shared" si="432"/>
        <v>6.3118914382641182E-4</v>
      </c>
    </row>
    <row r="483" spans="1:16" x14ac:dyDescent="0.3">
      <c r="A483" s="247" t="s">
        <v>96</v>
      </c>
      <c r="B483" s="248">
        <v>2028</v>
      </c>
      <c r="C483" s="248" t="s">
        <v>613</v>
      </c>
      <c r="D483" s="300">
        <v>7.7255236248117906E-3</v>
      </c>
      <c r="E483" s="300">
        <v>3.9662407283778282E-2</v>
      </c>
      <c r="F483" s="300">
        <v>1.8807942348627524E-2</v>
      </c>
      <c r="G483" s="300">
        <v>1.8724150907476235E-2</v>
      </c>
      <c r="H483" s="301">
        <v>3.6236173503327547E-5</v>
      </c>
      <c r="I483" s="302">
        <v>3.7874616673258306E-5</v>
      </c>
      <c r="J483" s="303">
        <v>7</v>
      </c>
      <c r="K483" s="304">
        <f t="shared" ref="K483:P483" si="433">SUM(D483:D505)+$J483*D505</f>
        <v>9.2214177559022378E-2</v>
      </c>
      <c r="L483" s="304">
        <f t="shared" si="433"/>
        <v>0.65400033380399702</v>
      </c>
      <c r="M483" s="304">
        <f t="shared" si="433"/>
        <v>0.5502271443050103</v>
      </c>
      <c r="N483" s="304">
        <f t="shared" si="433"/>
        <v>0.54882193361669829</v>
      </c>
      <c r="O483" s="304">
        <f t="shared" si="433"/>
        <v>5.7649552538849877E-4</v>
      </c>
      <c r="P483" s="251">
        <f t="shared" si="433"/>
        <v>6.0256204514867707E-4</v>
      </c>
    </row>
    <row r="484" spans="1:16" x14ac:dyDescent="0.3">
      <c r="A484" s="247" t="s">
        <v>96</v>
      </c>
      <c r="B484" s="248">
        <v>2029</v>
      </c>
      <c r="C484" s="248" t="s">
        <v>614</v>
      </c>
      <c r="D484" s="300">
        <v>6.8795996345358294E-3</v>
      </c>
      <c r="E484" s="300">
        <v>3.6134807733666757E-2</v>
      </c>
      <c r="F484" s="300">
        <v>1.8740184483729411E-2</v>
      </c>
      <c r="G484" s="300">
        <v>1.8661682936073606E-2</v>
      </c>
      <c r="H484" s="301">
        <v>3.1939069198486168E-5</v>
      </c>
      <c r="I484" s="302">
        <v>3.3383217087917015E-5</v>
      </c>
      <c r="J484" s="303">
        <v>8</v>
      </c>
      <c r="K484" s="304">
        <f t="shared" ref="K484:P484" si="434">SUM(D484:D505)+$J484*D505</f>
        <v>8.6320156637974543E-2</v>
      </c>
      <c r="L484" s="304">
        <f t="shared" si="434"/>
        <v>0.63185737220868687</v>
      </c>
      <c r="M484" s="304">
        <f t="shared" si="434"/>
        <v>0.54961787324488687</v>
      </c>
      <c r="N484" s="304">
        <f t="shared" si="434"/>
        <v>0.54826092130205739</v>
      </c>
      <c r="O484" s="304">
        <f t="shared" si="434"/>
        <v>5.5568779589516414E-4</v>
      </c>
      <c r="P484" s="251">
        <f t="shared" si="434"/>
        <v>5.8081347528622846E-4</v>
      </c>
    </row>
    <row r="485" spans="1:16" x14ac:dyDescent="0.3">
      <c r="A485" s="247" t="s">
        <v>96</v>
      </c>
      <c r="B485" s="248">
        <v>2030</v>
      </c>
      <c r="C485" s="248" t="s">
        <v>615</v>
      </c>
      <c r="D485" s="300">
        <v>6.189025532190604E-3</v>
      </c>
      <c r="E485" s="300">
        <v>3.3216749343089415E-2</v>
      </c>
      <c r="F485" s="300">
        <v>1.8677155068478571E-2</v>
      </c>
      <c r="G485" s="300">
        <v>1.8603584573634847E-2</v>
      </c>
      <c r="H485" s="301">
        <v>2.819760145380427E-5</v>
      </c>
      <c r="I485" s="302">
        <v>2.9472567944079402E-5</v>
      </c>
      <c r="J485" s="303">
        <v>9</v>
      </c>
      <c r="K485" s="304">
        <f t="shared" ref="K485:P485" si="435">SUM(D485:D505)+$J485*D505</f>
        <v>8.1272059707202693E-2</v>
      </c>
      <c r="L485" s="304">
        <f t="shared" si="435"/>
        <v>0.61324201016348834</v>
      </c>
      <c r="M485" s="304">
        <f t="shared" si="435"/>
        <v>0.54907636004966143</v>
      </c>
      <c r="N485" s="304">
        <f t="shared" si="435"/>
        <v>0.54776237695881913</v>
      </c>
      <c r="O485" s="304">
        <f t="shared" si="435"/>
        <v>5.3917717070667086E-4</v>
      </c>
      <c r="P485" s="251">
        <f t="shared" si="435"/>
        <v>5.6355630500912125E-4</v>
      </c>
    </row>
    <row r="486" spans="1:16" x14ac:dyDescent="0.3">
      <c r="A486" s="247" t="s">
        <v>96</v>
      </c>
      <c r="B486" s="248">
        <v>2031</v>
      </c>
      <c r="C486" s="248" t="s">
        <v>616</v>
      </c>
      <c r="D486" s="300">
        <v>5.6319146524710607E-3</v>
      </c>
      <c r="E486" s="300">
        <v>3.0721589922886761E-2</v>
      </c>
      <c r="F486" s="300">
        <v>1.8627064287672961E-2</v>
      </c>
      <c r="G486" s="300">
        <v>1.8557469144191596E-2</v>
      </c>
      <c r="H486" s="301">
        <v>2.669604002836077E-5</v>
      </c>
      <c r="I486" s="302">
        <v>2.7903113441703778E-5</v>
      </c>
      <c r="J486" s="303">
        <v>10</v>
      </c>
      <c r="K486" s="304">
        <f t="shared" ref="K486:P486" si="436">SUM(D486:D505)+$J486*D505</f>
        <v>7.6914536878776044E-2</v>
      </c>
      <c r="L486" s="304">
        <f t="shared" si="436"/>
        <v>0.59754470650886704</v>
      </c>
      <c r="M486" s="304">
        <f t="shared" si="436"/>
        <v>0.54859787626968692</v>
      </c>
      <c r="N486" s="304">
        <f t="shared" si="436"/>
        <v>0.54732193097801973</v>
      </c>
      <c r="O486" s="304">
        <f t="shared" si="436"/>
        <v>5.2640801326285958E-4</v>
      </c>
      <c r="P486" s="251">
        <f t="shared" si="436"/>
        <v>5.5020978387585167E-4</v>
      </c>
    </row>
    <row r="487" spans="1:16" x14ac:dyDescent="0.3">
      <c r="A487" s="247" t="s">
        <v>96</v>
      </c>
      <c r="B487" s="248">
        <v>2032</v>
      </c>
      <c r="C487" s="248" t="s">
        <v>617</v>
      </c>
      <c r="D487" s="300">
        <v>5.1057400610576616E-3</v>
      </c>
      <c r="E487" s="300">
        <v>2.8611832041228705E-2</v>
      </c>
      <c r="F487" s="300">
        <v>1.8573490206776917E-2</v>
      </c>
      <c r="G487" s="300">
        <v>1.8508127429684038E-2</v>
      </c>
      <c r="H487" s="301">
        <v>2.4604282222409373E-5</v>
      </c>
      <c r="I487" s="302">
        <v>2.5716774722701985E-5</v>
      </c>
      <c r="J487" s="303">
        <v>11</v>
      </c>
      <c r="K487" s="304">
        <f t="shared" ref="K487:P487" si="437">SUM(D487:D505)+$J487*D505</f>
        <v>7.3114124930068941E-2</v>
      </c>
      <c r="L487" s="304">
        <f t="shared" si="437"/>
        <v>0.58434256227444847</v>
      </c>
      <c r="M487" s="304">
        <f t="shared" si="437"/>
        <v>0.54816948327051795</v>
      </c>
      <c r="N487" s="304">
        <f t="shared" si="437"/>
        <v>0.54692760042666344</v>
      </c>
      <c r="O487" s="304">
        <f t="shared" si="437"/>
        <v>5.1514041724449176E-4</v>
      </c>
      <c r="P487" s="251">
        <f t="shared" si="437"/>
        <v>5.3843271724495769E-4</v>
      </c>
    </row>
    <row r="488" spans="1:16" x14ac:dyDescent="0.3">
      <c r="A488" s="247" t="s">
        <v>96</v>
      </c>
      <c r="B488" s="248">
        <v>2033</v>
      </c>
      <c r="C488" s="248" t="s">
        <v>618</v>
      </c>
      <c r="D488" s="300">
        <v>4.6493354707806585E-3</v>
      </c>
      <c r="E488" s="300">
        <v>2.6852226412583929E-2</v>
      </c>
      <c r="F488" s="300">
        <v>1.8524720535416955E-2</v>
      </c>
      <c r="G488" s="300">
        <v>1.8463243049696706E-2</v>
      </c>
      <c r="H488" s="301">
        <v>2.3506803194228739E-5</v>
      </c>
      <c r="I488" s="302">
        <v>2.4569680890891014E-5</v>
      </c>
      <c r="J488" s="303">
        <v>12</v>
      </c>
      <c r="K488" s="304">
        <f t="shared" ref="K488:P488" si="438">SUM(D488:D505)+$J488*D505</f>
        <v>6.9839887572775261E-2</v>
      </c>
      <c r="L488" s="304">
        <f t="shared" si="438"/>
        <v>0.57325017592168781</v>
      </c>
      <c r="M488" s="304">
        <f t="shared" si="438"/>
        <v>0.54779466435224511</v>
      </c>
      <c r="N488" s="304">
        <f t="shared" si="438"/>
        <v>0.5465826115898148</v>
      </c>
      <c r="O488" s="304">
        <f t="shared" si="438"/>
        <v>5.0596457903207535E-4</v>
      </c>
      <c r="P488" s="251">
        <f t="shared" si="438"/>
        <v>5.288419893330655E-4</v>
      </c>
    </row>
    <row r="489" spans="1:16" x14ac:dyDescent="0.3">
      <c r="A489" s="247" t="s">
        <v>96</v>
      </c>
      <c r="B489" s="248">
        <v>2034</v>
      </c>
      <c r="C489" s="248" t="s">
        <v>619</v>
      </c>
      <c r="D489" s="300">
        <v>4.2299587373989681E-3</v>
      </c>
      <c r="E489" s="300">
        <v>2.5306050958599186E-2</v>
      </c>
      <c r="F489" s="300">
        <v>1.8478775541938362E-2</v>
      </c>
      <c r="G489" s="300">
        <v>1.8420951324256529E-2</v>
      </c>
      <c r="H489" s="301">
        <v>2.2298296369503197E-5</v>
      </c>
      <c r="I489" s="302">
        <v>2.3306525394001224E-5</v>
      </c>
      <c r="J489" s="303">
        <v>13</v>
      </c>
      <c r="K489" s="304">
        <f t="shared" ref="K489:P489" si="439">SUM(D489:D505)+$J489*D505</f>
        <v>6.7022054805758569E-2</v>
      </c>
      <c r="L489" s="304">
        <f t="shared" si="439"/>
        <v>0.563917395197572</v>
      </c>
      <c r="M489" s="304">
        <f t="shared" si="439"/>
        <v>0.54746861510533229</v>
      </c>
      <c r="N489" s="304">
        <f t="shared" si="439"/>
        <v>0.54628250713295345</v>
      </c>
      <c r="O489" s="304">
        <f t="shared" si="439"/>
        <v>4.9788621984783949E-4</v>
      </c>
      <c r="P489" s="251">
        <f t="shared" si="439"/>
        <v>5.2039835525298419E-4</v>
      </c>
    </row>
    <row r="490" spans="1:16" x14ac:dyDescent="0.3">
      <c r="A490" s="247" t="s">
        <v>96</v>
      </c>
      <c r="B490" s="248">
        <v>2035</v>
      </c>
      <c r="C490" s="248" t="s">
        <v>620</v>
      </c>
      <c r="D490" s="300">
        <v>3.8642181469048329E-3</v>
      </c>
      <c r="E490" s="300">
        <v>2.4046078164632213E-2</v>
      </c>
      <c r="F490" s="300">
        <v>1.8436777733391283E-2</v>
      </c>
      <c r="G490" s="300">
        <v>1.8382296029474079E-2</v>
      </c>
      <c r="H490" s="301">
        <v>2.1272038773851425E-5</v>
      </c>
      <c r="I490" s="302">
        <v>2.2233861903317782E-5</v>
      </c>
      <c r="J490" s="303">
        <v>14</v>
      </c>
      <c r="K490" s="304">
        <f t="shared" ref="K490:P490" si="440">SUM(D490:D505)+$J490*D505</f>
        <v>6.4623598772123592E-2</v>
      </c>
      <c r="L490" s="304">
        <f t="shared" si="440"/>
        <v>0.55613078992744103</v>
      </c>
      <c r="M490" s="304">
        <f t="shared" si="440"/>
        <v>0.5471885108518979</v>
      </c>
      <c r="N490" s="304">
        <f t="shared" si="440"/>
        <v>0.54602469440153223</v>
      </c>
      <c r="O490" s="304">
        <f t="shared" si="440"/>
        <v>4.910163674883292E-4</v>
      </c>
      <c r="P490" s="251">
        <f t="shared" si="440"/>
        <v>5.1321787666979281E-4</v>
      </c>
    </row>
    <row r="491" spans="1:16" x14ac:dyDescent="0.3">
      <c r="A491" s="247" t="s">
        <v>96</v>
      </c>
      <c r="B491" s="248">
        <v>2036</v>
      </c>
      <c r="C491" s="248" t="s">
        <v>621</v>
      </c>
      <c r="D491" s="300">
        <v>3.5380623609553206E-3</v>
      </c>
      <c r="E491" s="300">
        <v>2.2950281319537441E-2</v>
      </c>
      <c r="F491" s="300">
        <v>1.8400474532539735E-2</v>
      </c>
      <c r="G491" s="300">
        <v>1.8348877701445922E-2</v>
      </c>
      <c r="H491" s="301">
        <v>2.0267980354859742E-5</v>
      </c>
      <c r="I491" s="302">
        <v>2.1184405955341363E-5</v>
      </c>
      <c r="J491" s="303">
        <v>15</v>
      </c>
      <c r="K491" s="304">
        <f t="shared" ref="K491:P491" si="441">SUM(D491:D505)+$J491*D505</f>
        <v>6.2590883328982716E-2</v>
      </c>
      <c r="L491" s="304">
        <f t="shared" si="441"/>
        <v>0.54960415745127689</v>
      </c>
      <c r="M491" s="304">
        <f t="shared" si="441"/>
        <v>0.54695040440701059</v>
      </c>
      <c r="N491" s="304">
        <f t="shared" si="441"/>
        <v>0.54580553696489353</v>
      </c>
      <c r="O491" s="304">
        <f t="shared" si="441"/>
        <v>4.851727727244707E-4</v>
      </c>
      <c r="P491" s="251">
        <f t="shared" si="441"/>
        <v>5.071100615772849E-4</v>
      </c>
    </row>
    <row r="492" spans="1:16" x14ac:dyDescent="0.3">
      <c r="A492" s="247" t="s">
        <v>96</v>
      </c>
      <c r="B492" s="248">
        <v>2037</v>
      </c>
      <c r="C492" s="248" t="s">
        <v>622</v>
      </c>
      <c r="D492" s="300">
        <v>3.2634117934081052E-3</v>
      </c>
      <c r="E492" s="300">
        <v>2.2065020830640898E-2</v>
      </c>
      <c r="F492" s="300">
        <v>1.8367975437351823E-2</v>
      </c>
      <c r="G492" s="300">
        <v>1.8318958326842764E-2</v>
      </c>
      <c r="H492" s="301">
        <v>1.9296239145141759E-5</v>
      </c>
      <c r="I492" s="302">
        <v>2.0168725570924812E-5</v>
      </c>
      <c r="J492" s="303">
        <v>16</v>
      </c>
      <c r="K492" s="304">
        <f t="shared" ref="K492:P492" si="442">SUM(D492:D505)+$J492*D505</f>
        <v>6.0884323671791377E-2</v>
      </c>
      <c r="L492" s="304">
        <f t="shared" si="442"/>
        <v>0.54417332182020761</v>
      </c>
      <c r="M492" s="304">
        <f t="shared" si="442"/>
        <v>0.54674860116297497</v>
      </c>
      <c r="N492" s="304">
        <f t="shared" si="442"/>
        <v>0.5456197978562829</v>
      </c>
      <c r="O492" s="304">
        <f t="shared" si="442"/>
        <v>4.8033323637960393E-4</v>
      </c>
      <c r="P492" s="251">
        <f t="shared" si="442"/>
        <v>5.0205170243275334E-4</v>
      </c>
    </row>
    <row r="493" spans="1:16" x14ac:dyDescent="0.3">
      <c r="A493" s="247" t="s">
        <v>96</v>
      </c>
      <c r="B493" s="248">
        <v>2038</v>
      </c>
      <c r="C493" s="248" t="s">
        <v>623</v>
      </c>
      <c r="D493" s="300">
        <v>3.0105036672596524E-3</v>
      </c>
      <c r="E493" s="300">
        <v>2.1250938699664056E-2</v>
      </c>
      <c r="F493" s="300">
        <v>1.8338912523413211E-2</v>
      </c>
      <c r="G493" s="300">
        <v>1.8292207706562726E-2</v>
      </c>
      <c r="H493" s="301">
        <v>1.858564540337815E-5</v>
      </c>
      <c r="I493" s="302">
        <v>1.9426002016545324E-5</v>
      </c>
      <c r="J493" s="303">
        <v>17</v>
      </c>
      <c r="K493" s="304">
        <f t="shared" ref="K493:P493" si="443">SUM(D493:D505)+$J493*D505</f>
        <v>5.9452414582147249E-2</v>
      </c>
      <c r="L493" s="304">
        <f t="shared" si="443"/>
        <v>0.53962774667803481</v>
      </c>
      <c r="M493" s="304">
        <f t="shared" si="443"/>
        <v>0.54657929701412722</v>
      </c>
      <c r="N493" s="304">
        <f t="shared" si="443"/>
        <v>0.54546397812227554</v>
      </c>
      <c r="O493" s="304">
        <f t="shared" si="443"/>
        <v>4.7646544124445506E-4</v>
      </c>
      <c r="P493" s="251">
        <f t="shared" si="443"/>
        <v>4.9800902367263828E-4</v>
      </c>
    </row>
    <row r="494" spans="1:16" x14ac:dyDescent="0.3">
      <c r="A494" s="247" t="s">
        <v>96</v>
      </c>
      <c r="B494" s="248">
        <v>2039</v>
      </c>
      <c r="C494" s="248" t="s">
        <v>624</v>
      </c>
      <c r="D494" s="300">
        <v>2.7590344969387836E-3</v>
      </c>
      <c r="E494" s="300">
        <v>2.0430113716349105E-2</v>
      </c>
      <c r="F494" s="300">
        <v>1.8312668907729101E-2</v>
      </c>
      <c r="G494" s="300">
        <v>1.8268054236118964E-2</v>
      </c>
      <c r="H494" s="301">
        <v>1.7980099912068409E-5</v>
      </c>
      <c r="I494" s="302">
        <v>1.8793078245883444E-5</v>
      </c>
      <c r="J494" s="303">
        <v>18</v>
      </c>
      <c r="K494" s="304">
        <f t="shared" ref="K494:P494" si="444">SUM(D494:D505)+$J494*D505</f>
        <v>5.8273413618651571E-2</v>
      </c>
      <c r="L494" s="304">
        <f t="shared" si="444"/>
        <v>0.53589625366683902</v>
      </c>
      <c r="M494" s="304">
        <f t="shared" si="444"/>
        <v>0.54643905577921803</v>
      </c>
      <c r="N494" s="304">
        <f t="shared" si="444"/>
        <v>0.5453349090085482</v>
      </c>
      <c r="O494" s="304">
        <f t="shared" si="444"/>
        <v>4.7330823985106986E-4</v>
      </c>
      <c r="P494" s="251">
        <f t="shared" si="444"/>
        <v>4.947090684669028E-4</v>
      </c>
    </row>
    <row r="495" spans="1:16" x14ac:dyDescent="0.3">
      <c r="A495" s="247" t="s">
        <v>96</v>
      </c>
      <c r="B495" s="248">
        <v>2040</v>
      </c>
      <c r="C495" s="248" t="s">
        <v>625</v>
      </c>
      <c r="D495" s="300">
        <v>2.5383983226620944E-3</v>
      </c>
      <c r="E495" s="300">
        <v>1.9767231328459253E-2</v>
      </c>
      <c r="F495" s="300">
        <v>1.8289621884161028E-2</v>
      </c>
      <c r="G495" s="300">
        <v>1.8246842729575864E-2</v>
      </c>
      <c r="H495" s="301">
        <v>1.7456117196216999E-5</v>
      </c>
      <c r="I495" s="302">
        <v>1.82453997208307E-5</v>
      </c>
      <c r="J495" s="303">
        <v>19</v>
      </c>
      <c r="K495" s="304">
        <f t="shared" ref="K495:P495" si="445">SUM(D495:D505)+$J495*D505</f>
        <v>5.7345881825476758E-2</v>
      </c>
      <c r="L495" s="304">
        <f t="shared" si="445"/>
        <v>0.53298558563895804</v>
      </c>
      <c r="M495" s="304">
        <f t="shared" si="445"/>
        <v>0.54632505815999299</v>
      </c>
      <c r="N495" s="304">
        <f t="shared" si="445"/>
        <v>0.54522999336526445</v>
      </c>
      <c r="O495" s="304">
        <f t="shared" si="445"/>
        <v>4.7075658394899443E-4</v>
      </c>
      <c r="P495" s="251">
        <f t="shared" si="445"/>
        <v>4.9204203703182914E-4</v>
      </c>
    </row>
    <row r="496" spans="1:16" x14ac:dyDescent="0.3">
      <c r="A496" s="247" t="s">
        <v>96</v>
      </c>
      <c r="B496" s="248">
        <v>2041</v>
      </c>
      <c r="C496" s="248" t="s">
        <v>626</v>
      </c>
      <c r="D496" s="300">
        <v>2.3662182445433385E-3</v>
      </c>
      <c r="E496" s="300">
        <v>1.9242343662540677E-2</v>
      </c>
      <c r="F496" s="300">
        <v>1.8272046130071967E-2</v>
      </c>
      <c r="G496" s="300">
        <v>1.8230665621811484E-2</v>
      </c>
      <c r="H496" s="301">
        <v>1.7015946721450731E-5</v>
      </c>
      <c r="I496" s="302">
        <v>1.7785334545918698E-5</v>
      </c>
      <c r="J496" s="303">
        <v>20</v>
      </c>
      <c r="K496" s="304">
        <f t="shared" ref="K496:P496" si="446">SUM(D496:D505)+$J496*D505</f>
        <v>5.6638986206578631E-2</v>
      </c>
      <c r="L496" s="304">
        <f t="shared" si="446"/>
        <v>0.53073779999896686</v>
      </c>
      <c r="M496" s="304">
        <f t="shared" si="446"/>
        <v>0.54623410756433599</v>
      </c>
      <c r="N496" s="304">
        <f t="shared" si="446"/>
        <v>0.54514628922852393</v>
      </c>
      <c r="O496" s="304">
        <f t="shared" si="446"/>
        <v>4.6872891076277039E-4</v>
      </c>
      <c r="P496" s="251">
        <f t="shared" si="446"/>
        <v>4.8992268412180809E-4</v>
      </c>
    </row>
    <row r="497" spans="1:16" x14ac:dyDescent="0.3">
      <c r="A497" s="247" t="s">
        <v>96</v>
      </c>
      <c r="B497" s="248">
        <v>2042</v>
      </c>
      <c r="C497" s="248" t="s">
        <v>627</v>
      </c>
      <c r="D497" s="300">
        <v>2.2158439875610597E-3</v>
      </c>
      <c r="E497" s="300">
        <v>1.8752888140863282E-2</v>
      </c>
      <c r="F497" s="300">
        <v>1.825693672776996E-2</v>
      </c>
      <c r="G497" s="300">
        <v>1.8216759446031575E-2</v>
      </c>
      <c r="H497" s="301">
        <v>1.6666102487963706E-5</v>
      </c>
      <c r="I497" s="302">
        <v>1.7419669390093032E-5</v>
      </c>
      <c r="J497" s="303">
        <v>21</v>
      </c>
      <c r="K497" s="304">
        <f t="shared" ref="K497:P497" si="447">SUM(D497:D505)+$J497*D505</f>
        <v>5.6104270665799268E-2</v>
      </c>
      <c r="L497" s="304">
        <f t="shared" si="447"/>
        <v>0.52901490202489443</v>
      </c>
      <c r="M497" s="304">
        <f t="shared" si="447"/>
        <v>0.54616073272276811</v>
      </c>
      <c r="N497" s="304">
        <f t="shared" si="447"/>
        <v>0.54507876219954787</v>
      </c>
      <c r="O497" s="304">
        <f t="shared" si="447"/>
        <v>4.6714140805131254E-4</v>
      </c>
      <c r="P497" s="251">
        <f t="shared" si="447"/>
        <v>4.8826339638669935E-4</v>
      </c>
    </row>
    <row r="498" spans="1:16" x14ac:dyDescent="0.3">
      <c r="A498" s="247" t="s">
        <v>96</v>
      </c>
      <c r="B498" s="248">
        <v>2043</v>
      </c>
      <c r="C498" s="248" t="s">
        <v>628</v>
      </c>
      <c r="D498" s="300">
        <v>2.1020696116384402E-3</v>
      </c>
      <c r="E498" s="300">
        <v>1.8385112044512472E-2</v>
      </c>
      <c r="F498" s="300">
        <v>1.8244080772842845E-2</v>
      </c>
      <c r="G498" s="300">
        <v>1.8204927456642834E-2</v>
      </c>
      <c r="H498" s="301">
        <v>1.6372794551165271E-5</v>
      </c>
      <c r="I498" s="302">
        <v>1.7113099351582466E-5</v>
      </c>
      <c r="J498" s="303">
        <v>22</v>
      </c>
      <c r="K498" s="304">
        <f t="shared" ref="K498:P498" si="448">SUM(D498:D505)+$J498*D505</f>
        <v>5.5719929382002174E-2</v>
      </c>
      <c r="L498" s="304">
        <f t="shared" si="448"/>
        <v>0.52778145957249922</v>
      </c>
      <c r="M498" s="304">
        <f t="shared" si="448"/>
        <v>0.5461024672835022</v>
      </c>
      <c r="N498" s="304">
        <f t="shared" si="448"/>
        <v>0.5450251413463516</v>
      </c>
      <c r="O498" s="304">
        <f t="shared" si="448"/>
        <v>4.6590374957334181E-4</v>
      </c>
      <c r="P498" s="251">
        <f t="shared" si="448"/>
        <v>4.8696977380741606E-4</v>
      </c>
    </row>
    <row r="499" spans="1:16" x14ac:dyDescent="0.3">
      <c r="A499" s="247" t="s">
        <v>96</v>
      </c>
      <c r="B499" s="248">
        <v>2044</v>
      </c>
      <c r="C499" s="248" t="s">
        <v>629</v>
      </c>
      <c r="D499" s="300">
        <v>2.0217773102304474E-3</v>
      </c>
      <c r="E499" s="300">
        <v>1.8109760048699904E-2</v>
      </c>
      <c r="F499" s="300">
        <v>1.823318231803538E-2</v>
      </c>
      <c r="G499" s="300">
        <v>1.8194897521999161E-2</v>
      </c>
      <c r="H499" s="301">
        <v>1.6131392357876148E-5</v>
      </c>
      <c r="I499" s="302">
        <v>1.6860788179048999E-5</v>
      </c>
      <c r="J499" s="303">
        <v>23</v>
      </c>
      <c r="K499" s="304">
        <f t="shared" ref="K499:P499" si="449">SUM(D499:D505)+$J499*D505</f>
        <v>5.5449362474127711E-2</v>
      </c>
      <c r="L499" s="304">
        <f t="shared" si="449"/>
        <v>0.52691579321645488</v>
      </c>
      <c r="M499" s="304">
        <f t="shared" si="449"/>
        <v>0.54605705779916347</v>
      </c>
      <c r="N499" s="304">
        <f t="shared" si="449"/>
        <v>0.54498335248254415</v>
      </c>
      <c r="O499" s="304">
        <f t="shared" si="449"/>
        <v>4.6495939903216943E-4</v>
      </c>
      <c r="P499" s="251">
        <f t="shared" si="449"/>
        <v>4.8598272126664334E-4</v>
      </c>
    </row>
    <row r="500" spans="1:16" x14ac:dyDescent="0.3">
      <c r="A500" s="247" t="s">
        <v>96</v>
      </c>
      <c r="B500" s="248">
        <v>2045</v>
      </c>
      <c r="C500" s="248" t="s">
        <v>630</v>
      </c>
      <c r="D500" s="300">
        <v>1.9697188091839807E-3</v>
      </c>
      <c r="E500" s="300">
        <v>1.7923377253517735E-2</v>
      </c>
      <c r="F500" s="300">
        <v>1.8223927985634259E-2</v>
      </c>
      <c r="G500" s="300">
        <v>1.8186381298109667E-2</v>
      </c>
      <c r="H500" s="301">
        <v>1.5948902936386674E-5</v>
      </c>
      <c r="I500" s="302">
        <v>1.6670035444996189E-5</v>
      </c>
      <c r="J500" s="303">
        <v>24</v>
      </c>
      <c r="K500" s="304">
        <f t="shared" ref="K500:P500" si="450">SUM(D500:D505)+$J500*D505</f>
        <v>5.5259087867661233E-2</v>
      </c>
      <c r="L500" s="304">
        <f t="shared" si="450"/>
        <v>0.52632547885622305</v>
      </c>
      <c r="M500" s="304">
        <f t="shared" si="450"/>
        <v>0.54602254676963202</v>
      </c>
      <c r="N500" s="304">
        <f t="shared" si="450"/>
        <v>0.5449515935533803</v>
      </c>
      <c r="O500" s="304">
        <f t="shared" si="450"/>
        <v>4.6425645068428625E-4</v>
      </c>
      <c r="P500" s="251">
        <f t="shared" si="450"/>
        <v>4.8524797989840418E-4</v>
      </c>
    </row>
    <row r="501" spans="1:16" x14ac:dyDescent="0.3">
      <c r="A501" s="247" t="s">
        <v>96</v>
      </c>
      <c r="B501" s="248">
        <v>2046</v>
      </c>
      <c r="C501" s="248" t="s">
        <v>631</v>
      </c>
      <c r="D501" s="300">
        <v>1.9242271935541479E-3</v>
      </c>
      <c r="E501" s="300">
        <v>1.7767330135351669E-2</v>
      </c>
      <c r="F501" s="300">
        <v>1.8216205284111647E-2</v>
      </c>
      <c r="G501" s="300">
        <v>1.81792749220622E-2</v>
      </c>
      <c r="H501" s="301">
        <v>1.5809778789914692E-5</v>
      </c>
      <c r="I501" s="302">
        <v>1.6524626115462221E-5</v>
      </c>
      <c r="J501" s="303">
        <v>25</v>
      </c>
      <c r="K501" s="304">
        <f t="shared" ref="K501:P501" si="451">SUM(D501:D505)+$J501*D505</f>
        <v>5.5120871762241223E-2</v>
      </c>
      <c r="L501" s="304">
        <f t="shared" si="451"/>
        <v>0.52592154729117346</v>
      </c>
      <c r="M501" s="304">
        <f t="shared" si="451"/>
        <v>0.54599729007250186</v>
      </c>
      <c r="N501" s="304">
        <f t="shared" si="451"/>
        <v>0.54492835084810598</v>
      </c>
      <c r="O501" s="304">
        <f t="shared" si="451"/>
        <v>4.6373599175789256E-4</v>
      </c>
      <c r="P501" s="251">
        <f t="shared" si="451"/>
        <v>4.8470399126421775E-4</v>
      </c>
    </row>
    <row r="502" spans="1:16" x14ac:dyDescent="0.3">
      <c r="A502" s="247" t="s">
        <v>96</v>
      </c>
      <c r="B502" s="248">
        <v>2047</v>
      </c>
      <c r="C502" s="248" t="s">
        <v>632</v>
      </c>
      <c r="D502" s="300">
        <v>1.8847067595719573E-3</v>
      </c>
      <c r="E502" s="300">
        <v>1.7627129111409786E-2</v>
      </c>
      <c r="F502" s="300">
        <v>1.8209819319052023E-2</v>
      </c>
      <c r="G502" s="300">
        <v>1.8173398397747148E-2</v>
      </c>
      <c r="H502" s="301">
        <v>1.5684795399163672E-5</v>
      </c>
      <c r="I502" s="302">
        <v>1.6393994463086119E-5</v>
      </c>
      <c r="J502" s="303">
        <v>26</v>
      </c>
      <c r="K502" s="304">
        <f t="shared" ref="K502:P502" si="452">SUM(D502:D505)+$J502*D505</f>
        <v>5.5028147272451054E-2</v>
      </c>
      <c r="L502" s="304">
        <f t="shared" si="452"/>
        <v>0.52567366284428996</v>
      </c>
      <c r="M502" s="304">
        <f t="shared" si="452"/>
        <v>0.5459797560768942</v>
      </c>
      <c r="N502" s="304">
        <f t="shared" si="452"/>
        <v>0.54491221451887917</v>
      </c>
      <c r="O502" s="304">
        <f t="shared" si="452"/>
        <v>4.6335465697797075E-4</v>
      </c>
      <c r="P502" s="251">
        <f t="shared" si="452"/>
        <v>4.8430541195956529E-4</v>
      </c>
    </row>
    <row r="503" spans="1:16" x14ac:dyDescent="0.3">
      <c r="A503" s="247" t="s">
        <v>96</v>
      </c>
      <c r="B503" s="248">
        <v>2048</v>
      </c>
      <c r="C503" s="248" t="s">
        <v>633</v>
      </c>
      <c r="D503" s="300">
        <v>1.8521512402040706E-3</v>
      </c>
      <c r="E503" s="300">
        <v>1.7508222691922651E-2</v>
      </c>
      <c r="F503" s="300">
        <v>1.82045243946738E-2</v>
      </c>
      <c r="G503" s="300">
        <v>1.8168526481440642E-2</v>
      </c>
      <c r="H503" s="301">
        <v>1.5586633730550116E-5</v>
      </c>
      <c r="I503" s="302">
        <v>1.6291383575141383E-5</v>
      </c>
      <c r="J503" s="303">
        <v>27</v>
      </c>
      <c r="K503" s="304">
        <f t="shared" ref="K503:P503" si="453">SUM(D503:D505)+$J503*D505</f>
        <v>5.4974943216643063E-2</v>
      </c>
      <c r="L503" s="304">
        <f t="shared" si="453"/>
        <v>0.52556597942134831</v>
      </c>
      <c r="M503" s="304">
        <f t="shared" si="453"/>
        <v>0.54596860804634628</v>
      </c>
      <c r="N503" s="304">
        <f t="shared" si="453"/>
        <v>0.5449019547139673</v>
      </c>
      <c r="O503" s="304">
        <f t="shared" si="453"/>
        <v>4.6309830558880004E-4</v>
      </c>
      <c r="P503" s="251">
        <f t="shared" si="453"/>
        <v>4.8403746430728895E-4</v>
      </c>
    </row>
    <row r="504" spans="1:16" x14ac:dyDescent="0.3">
      <c r="A504" s="247" t="s">
        <v>96</v>
      </c>
      <c r="B504" s="248">
        <v>2049</v>
      </c>
      <c r="C504" s="248" t="s">
        <v>634</v>
      </c>
      <c r="D504" s="300">
        <v>1.8407162710477765E-3</v>
      </c>
      <c r="E504" s="300">
        <v>1.7513277452317802E-2</v>
      </c>
      <c r="F504" s="300">
        <v>1.8201287573559082E-2</v>
      </c>
      <c r="G504" s="300">
        <v>1.8165547633136922E-2</v>
      </c>
      <c r="H504" s="301">
        <v>1.5515239578447623E-5</v>
      </c>
      <c r="I504" s="302">
        <v>1.6216770029473482E-5</v>
      </c>
      <c r="J504" s="303">
        <v>28</v>
      </c>
      <c r="K504" s="304">
        <f t="shared" ref="K504:P504" si="454">SUM(D504:D505)+$J504*D505</f>
        <v>5.4954294680202964E-2</v>
      </c>
      <c r="L504" s="304">
        <f t="shared" si="454"/>
        <v>0.52557720241789385</v>
      </c>
      <c r="M504" s="304">
        <f t="shared" si="454"/>
        <v>0.54596275494017654</v>
      </c>
      <c r="N504" s="304">
        <f t="shared" si="454"/>
        <v>0.54489656682536203</v>
      </c>
      <c r="O504" s="304">
        <f t="shared" si="454"/>
        <v>4.6294011586824285E-4</v>
      </c>
      <c r="P504" s="251">
        <f t="shared" si="454"/>
        <v>4.8387212754295742E-4</v>
      </c>
    </row>
    <row r="505" spans="1:16" x14ac:dyDescent="0.3">
      <c r="A505" s="247" t="s">
        <v>96</v>
      </c>
      <c r="B505" s="248">
        <v>2050</v>
      </c>
      <c r="C505" s="248" t="s">
        <v>635</v>
      </c>
      <c r="D505" s="300">
        <v>1.8315027037639721E-3</v>
      </c>
      <c r="E505" s="300">
        <v>1.7519445688468138E-2</v>
      </c>
      <c r="F505" s="300">
        <v>1.819867128850405E-2</v>
      </c>
      <c r="G505" s="300">
        <v>1.8163138592835349E-2</v>
      </c>
      <c r="H505" s="301">
        <v>1.5428444009992939E-5</v>
      </c>
      <c r="I505" s="302">
        <v>1.612604681080979E-5</v>
      </c>
      <c r="J505" s="303">
        <v>29</v>
      </c>
      <c r="K505" s="304">
        <f t="shared" ref="K505:P505" si="455">SUM(D505:D505)+$J505*D505</f>
        <v>5.494508111291916E-2</v>
      </c>
      <c r="L505" s="304">
        <f t="shared" si="455"/>
        <v>0.52558337065404426</v>
      </c>
      <c r="M505" s="304">
        <f t="shared" si="455"/>
        <v>0.5459601386551215</v>
      </c>
      <c r="N505" s="304">
        <f t="shared" si="455"/>
        <v>0.54489415778506045</v>
      </c>
      <c r="O505" s="304">
        <f t="shared" si="455"/>
        <v>4.6285332029978815E-4</v>
      </c>
      <c r="P505" s="251">
        <f t="shared" si="455"/>
        <v>4.8378140432429369E-4</v>
      </c>
    </row>
    <row r="506" spans="1:16" x14ac:dyDescent="0.3">
      <c r="A506" s="247" t="s">
        <v>97</v>
      </c>
      <c r="B506" s="248">
        <v>2015</v>
      </c>
      <c r="C506" s="248" t="s">
        <v>2412</v>
      </c>
      <c r="D506" s="300">
        <v>6.6771265129325325E-2</v>
      </c>
      <c r="E506" s="300">
        <v>0.24134228051761683</v>
      </c>
      <c r="F506" s="300">
        <v>2.0168509664341115E-2</v>
      </c>
      <c r="G506" s="300">
        <v>1.998576848549883E-2</v>
      </c>
      <c r="H506" s="301">
        <v>1.8011402784216801E-4</v>
      </c>
      <c r="I506" s="302">
        <v>1.8825798652035596E-4</v>
      </c>
      <c r="J506" s="305">
        <v>0</v>
      </c>
      <c r="K506" s="304">
        <f>SUM(D506:D535)</f>
        <v>0.44664416416672342</v>
      </c>
      <c r="L506" s="304">
        <f t="shared" ref="L506:L512" si="456">SUM(E506:E535)</f>
        <v>1.9259840039605944</v>
      </c>
      <c r="M506" s="304">
        <f t="shared" ref="M506:M512" si="457">SUM(F506:F535)</f>
        <v>0.57092709570824296</v>
      </c>
      <c r="N506" s="304">
        <f t="shared" ref="N506:N512" si="458">SUM(G506:G535)</f>
        <v>0.56791647047747285</v>
      </c>
      <c r="O506" s="304">
        <f t="shared" ref="O506:O512" si="459">SUM(H506:H535)</f>
        <v>1.769824880493906E-3</v>
      </c>
      <c r="P506" s="251">
        <f t="shared" ref="P506:P512" si="460">SUM(I506:I535)</f>
        <v>1.8498485119764203E-3</v>
      </c>
    </row>
    <row r="507" spans="1:16" x14ac:dyDescent="0.3">
      <c r="A507" s="247" t="s">
        <v>97</v>
      </c>
      <c r="B507" s="248">
        <v>2016</v>
      </c>
      <c r="C507" s="248" t="s">
        <v>2413</v>
      </c>
      <c r="D507" s="300">
        <v>5.5663391918373557E-2</v>
      </c>
      <c r="E507" s="300">
        <v>0.20696264186163513</v>
      </c>
      <c r="F507" s="300">
        <v>2.0005964234647858E-2</v>
      </c>
      <c r="G507" s="300">
        <v>1.9833803724531807E-2</v>
      </c>
      <c r="H507" s="301">
        <v>1.5204409606360772E-4</v>
      </c>
      <c r="I507" s="302">
        <v>1.589188538311952E-4</v>
      </c>
      <c r="J507" s="303">
        <v>0</v>
      </c>
      <c r="K507" s="304">
        <f t="shared" ref="K507:K512" si="461">SUM(D507:D536)</f>
        <v>0.38212446618460671</v>
      </c>
      <c r="L507" s="304">
        <f t="shared" si="456"/>
        <v>1.7034553657945031</v>
      </c>
      <c r="M507" s="304">
        <f t="shared" si="457"/>
        <v>0.56907980312658146</v>
      </c>
      <c r="N507" s="304">
        <f t="shared" si="458"/>
        <v>0.56620659380594118</v>
      </c>
      <c r="O507" s="304">
        <f t="shared" si="459"/>
        <v>1.6071195095462656E-3</v>
      </c>
      <c r="P507" s="251">
        <f t="shared" si="460"/>
        <v>1.6797863199841535E-3</v>
      </c>
    </row>
    <row r="508" spans="1:16" x14ac:dyDescent="0.3">
      <c r="A508" s="247" t="s">
        <v>97</v>
      </c>
      <c r="B508" s="248">
        <v>2017</v>
      </c>
      <c r="C508" s="248" t="s">
        <v>636</v>
      </c>
      <c r="D508" s="300">
        <v>4.6640618197928106E-2</v>
      </c>
      <c r="E508" s="300">
        <v>0.17778049794713305</v>
      </c>
      <c r="F508" s="300">
        <v>1.9916158091113075E-2</v>
      </c>
      <c r="G508" s="300">
        <v>1.97496701522086E-2</v>
      </c>
      <c r="H508" s="301">
        <v>1.3906706423879816E-4</v>
      </c>
      <c r="I508" s="302">
        <v>1.4535505707518847E-4</v>
      </c>
      <c r="J508" s="303">
        <v>0</v>
      </c>
      <c r="K508" s="304">
        <f t="shared" si="461"/>
        <v>0.32866304814183783</v>
      </c>
      <c r="L508" s="304">
        <f t="shared" si="456"/>
        <v>1.515153100380856</v>
      </c>
      <c r="M508" s="304">
        <f t="shared" si="457"/>
        <v>0.56738599587239069</v>
      </c>
      <c r="N508" s="304">
        <f t="shared" si="458"/>
        <v>0.56464034400940111</v>
      </c>
      <c r="O508" s="304">
        <f t="shared" si="459"/>
        <v>1.4722935829419835E-3</v>
      </c>
      <c r="P508" s="251">
        <f t="shared" si="460"/>
        <v>1.5388641639870351E-3</v>
      </c>
    </row>
    <row r="509" spans="1:16" x14ac:dyDescent="0.3">
      <c r="A509" s="247" t="s">
        <v>97</v>
      </c>
      <c r="B509" s="248">
        <v>2018</v>
      </c>
      <c r="C509" s="248" t="s">
        <v>637</v>
      </c>
      <c r="D509" s="300">
        <v>3.8803304484275367E-2</v>
      </c>
      <c r="E509" s="300">
        <v>0.15229477267592353</v>
      </c>
      <c r="F509" s="300">
        <v>1.9862345412567158E-2</v>
      </c>
      <c r="G509" s="300">
        <v>1.9698898004943871E-2</v>
      </c>
      <c r="H509" s="301">
        <v>1.2817863141932487E-4</v>
      </c>
      <c r="I509" s="302">
        <v>1.3397429688134712E-4</v>
      </c>
      <c r="J509" s="303">
        <v>0</v>
      </c>
      <c r="K509" s="304">
        <f t="shared" si="461"/>
        <v>0.28418088750589326</v>
      </c>
      <c r="L509" s="304">
        <f t="shared" si="456"/>
        <v>1.3558934612913147</v>
      </c>
      <c r="M509" s="304">
        <f t="shared" si="457"/>
        <v>0.56577444249714592</v>
      </c>
      <c r="N509" s="304">
        <f t="shared" si="458"/>
        <v>0.56315127667225662</v>
      </c>
      <c r="O509" s="304">
        <f t="shared" si="459"/>
        <v>1.3502631546217034E-3</v>
      </c>
      <c r="P509" s="251">
        <f t="shared" si="460"/>
        <v>1.4113160672047118E-3</v>
      </c>
    </row>
    <row r="510" spans="1:16" x14ac:dyDescent="0.3">
      <c r="A510" s="247" t="s">
        <v>97</v>
      </c>
      <c r="B510" s="248">
        <v>2019</v>
      </c>
      <c r="C510" s="248" t="s">
        <v>638</v>
      </c>
      <c r="D510" s="300">
        <v>3.2092854540565617E-2</v>
      </c>
      <c r="E510" s="300">
        <v>0.13045801110970817</v>
      </c>
      <c r="F510" s="300">
        <v>1.9820261375929366E-2</v>
      </c>
      <c r="G510" s="300">
        <v>1.9659139632252402E-2</v>
      </c>
      <c r="H510" s="301">
        <v>1.1890475753755926E-4</v>
      </c>
      <c r="I510" s="302">
        <v>1.2428110650930714E-4</v>
      </c>
      <c r="J510" s="303">
        <v>0</v>
      </c>
      <c r="K510" s="304">
        <f t="shared" si="461"/>
        <v>0.24750081741299074</v>
      </c>
      <c r="L510" s="304">
        <f t="shared" si="456"/>
        <v>1.2220038149624481</v>
      </c>
      <c r="M510" s="304">
        <f t="shared" si="457"/>
        <v>0.56421044094238371</v>
      </c>
      <c r="N510" s="304">
        <f t="shared" si="458"/>
        <v>0.56170722002621287</v>
      </c>
      <c r="O510" s="304">
        <f t="shared" si="459"/>
        <v>1.2389885208295463E-3</v>
      </c>
      <c r="P510" s="251">
        <f t="shared" si="460"/>
        <v>1.2950100946856485E-3</v>
      </c>
    </row>
    <row r="511" spans="1:16" x14ac:dyDescent="0.3">
      <c r="A511" s="247" t="s">
        <v>97</v>
      </c>
      <c r="B511" s="248">
        <v>2020</v>
      </c>
      <c r="C511" s="248" t="s">
        <v>639</v>
      </c>
      <c r="D511" s="300">
        <v>2.7132635817818426E-2</v>
      </c>
      <c r="E511" s="300">
        <v>0.11230479615893117</v>
      </c>
      <c r="F511" s="300">
        <v>1.9746543340547526E-2</v>
      </c>
      <c r="G511" s="300">
        <v>1.9590768055036477E-2</v>
      </c>
      <c r="H511" s="301">
        <v>1.1098576114742156E-4</v>
      </c>
      <c r="I511" s="302">
        <v>1.160040465231324E-4</v>
      </c>
      <c r="J511" s="303">
        <v>0</v>
      </c>
      <c r="K511" s="304">
        <f t="shared" si="461"/>
        <v>0.21751797162722011</v>
      </c>
      <c r="L511" s="304">
        <f t="shared" si="456"/>
        <v>1.1099538778315714</v>
      </c>
      <c r="M511" s="304">
        <f t="shared" si="457"/>
        <v>0.5626845477620831</v>
      </c>
      <c r="N511" s="304">
        <f t="shared" si="458"/>
        <v>0.5602992614532083</v>
      </c>
      <c r="O511" s="304">
        <f t="shared" si="459"/>
        <v>1.136870443496085E-3</v>
      </c>
      <c r="P511" s="251">
        <f t="shared" si="460"/>
        <v>1.1882746931758384E-3</v>
      </c>
    </row>
    <row r="512" spans="1:16" x14ac:dyDescent="0.3">
      <c r="A512" s="247" t="s">
        <v>97</v>
      </c>
      <c r="B512" s="248">
        <v>2021</v>
      </c>
      <c r="C512" s="248" t="s">
        <v>640</v>
      </c>
      <c r="D512" s="300">
        <v>2.2938061370115115E-2</v>
      </c>
      <c r="E512" s="300">
        <v>9.6480699209709975E-2</v>
      </c>
      <c r="F512" s="300">
        <v>1.9628826733110762E-2</v>
      </c>
      <c r="G512" s="300">
        <v>1.9481969712337288E-2</v>
      </c>
      <c r="H512" s="301">
        <v>1.0230660194570176E-4</v>
      </c>
      <c r="I512" s="302">
        <v>1.0693245182515243E-4</v>
      </c>
      <c r="J512" s="303">
        <v>0</v>
      </c>
      <c r="K512" s="304">
        <f t="shared" si="461"/>
        <v>0.19248492798681224</v>
      </c>
      <c r="L512" s="304">
        <f t="shared" si="456"/>
        <v>1.0160634290915911</v>
      </c>
      <c r="M512" s="304">
        <f t="shared" si="457"/>
        <v>0.56122915921021388</v>
      </c>
      <c r="N512" s="304">
        <f t="shared" si="458"/>
        <v>0.5589567157075247</v>
      </c>
      <c r="O512" s="304">
        <f t="shared" si="459"/>
        <v>1.0425657798360756E-3</v>
      </c>
      <c r="P512" s="251">
        <f t="shared" si="460"/>
        <v>1.089705991551791E-3</v>
      </c>
    </row>
    <row r="513" spans="1:16" x14ac:dyDescent="0.3">
      <c r="A513" s="247" t="s">
        <v>97</v>
      </c>
      <c r="B513" s="248">
        <v>2022</v>
      </c>
      <c r="C513" s="248" t="s">
        <v>641</v>
      </c>
      <c r="D513" s="300">
        <v>1.8747227438821248E-2</v>
      </c>
      <c r="E513" s="300">
        <v>8.2433027575578313E-2</v>
      </c>
      <c r="F513" s="300">
        <v>1.9516001026035679E-2</v>
      </c>
      <c r="G513" s="300">
        <v>1.9377482733605643E-2</v>
      </c>
      <c r="H513" s="301">
        <v>9.2137429820891175E-5</v>
      </c>
      <c r="I513" s="302">
        <v>9.6303477619139188E-5</v>
      </c>
      <c r="J513" s="303">
        <v>1</v>
      </c>
      <c r="K513" s="304">
        <f t="shared" ref="K513:P513" si="462">SUM(D513:D541)+$J513*D541</f>
        <v>0.17164645879410764</v>
      </c>
      <c r="L513" s="304">
        <f t="shared" si="462"/>
        <v>0.93799707730083204</v>
      </c>
      <c r="M513" s="304">
        <f t="shared" si="462"/>
        <v>0.55989148726578131</v>
      </c>
      <c r="N513" s="304">
        <f t="shared" si="462"/>
        <v>0.55772296830454027</v>
      </c>
      <c r="O513" s="304">
        <f t="shared" si="462"/>
        <v>9.5694027537778544E-4</v>
      </c>
      <c r="P513" s="251">
        <f t="shared" si="462"/>
        <v>1.0002088846257234E-3</v>
      </c>
    </row>
    <row r="514" spans="1:16" x14ac:dyDescent="0.3">
      <c r="A514" s="247" t="s">
        <v>97</v>
      </c>
      <c r="B514" s="248">
        <v>2023</v>
      </c>
      <c r="C514" s="248" t="s">
        <v>642</v>
      </c>
      <c r="D514" s="300">
        <v>1.6146830033039638E-2</v>
      </c>
      <c r="E514" s="300">
        <v>7.1698047485987459E-2</v>
      </c>
      <c r="F514" s="300">
        <v>1.941844123256542E-2</v>
      </c>
      <c r="G514" s="300">
        <v>1.9287336925821047E-2</v>
      </c>
      <c r="H514" s="301">
        <v>8.2087154139167645E-5</v>
      </c>
      <c r="I514" s="302">
        <v>8.5798765981921643E-5</v>
      </c>
      <c r="J514" s="303">
        <v>2</v>
      </c>
      <c r="K514" s="304">
        <f t="shared" ref="K514:P514" si="463">SUM(D514:D541)+$J514*D541</f>
        <v>0.15499882353269695</v>
      </c>
      <c r="L514" s="304">
        <f t="shared" si="463"/>
        <v>0.87397839714420433</v>
      </c>
      <c r="M514" s="304">
        <f t="shared" si="463"/>
        <v>0.55866664102842389</v>
      </c>
      <c r="N514" s="304">
        <f t="shared" si="463"/>
        <v>0.55659370788028739</v>
      </c>
      <c r="O514" s="304">
        <f t="shared" si="463"/>
        <v>8.8148394304430634E-4</v>
      </c>
      <c r="P514" s="251">
        <f t="shared" si="463"/>
        <v>9.213407519056689E-4</v>
      </c>
    </row>
    <row r="515" spans="1:16" x14ac:dyDescent="0.3">
      <c r="A515" s="247" t="s">
        <v>97</v>
      </c>
      <c r="B515" s="248">
        <v>2024</v>
      </c>
      <c r="C515" s="248" t="s">
        <v>643</v>
      </c>
      <c r="D515" s="300">
        <v>1.3910910678417912E-2</v>
      </c>
      <c r="E515" s="300">
        <v>6.2621012107439797E-2</v>
      </c>
      <c r="F515" s="300">
        <v>1.9329782550080141E-2</v>
      </c>
      <c r="G515" s="300">
        <v>1.9205331316462265E-2</v>
      </c>
      <c r="H515" s="301">
        <v>7.0893028517305352E-5</v>
      </c>
      <c r="I515" s="302">
        <v>7.409849968761562E-5</v>
      </c>
      <c r="J515" s="303">
        <v>3</v>
      </c>
      <c r="K515" s="304">
        <f t="shared" ref="K515:P515" si="464">SUM(D515:D541)+$J515*D541</f>
        <v>0.14095158567706778</v>
      </c>
      <c r="L515" s="304">
        <f t="shared" si="464"/>
        <v>0.82069469707716758</v>
      </c>
      <c r="M515" s="304">
        <f t="shared" si="464"/>
        <v>0.55753935458453674</v>
      </c>
      <c r="N515" s="304">
        <f t="shared" si="464"/>
        <v>0.55555459326381917</v>
      </c>
      <c r="O515" s="304">
        <f t="shared" si="464"/>
        <v>8.1607788639255063E-4</v>
      </c>
      <c r="P515" s="251">
        <f t="shared" si="464"/>
        <v>8.5297733082283212E-4</v>
      </c>
    </row>
    <row r="516" spans="1:16" x14ac:dyDescent="0.3">
      <c r="A516" s="247" t="s">
        <v>97</v>
      </c>
      <c r="B516" s="248">
        <v>2025</v>
      </c>
      <c r="C516" s="248" t="s">
        <v>644</v>
      </c>
      <c r="D516" s="300">
        <v>1.2160673387448064E-2</v>
      </c>
      <c r="E516" s="300">
        <v>5.548735651521073E-2</v>
      </c>
      <c r="F516" s="300">
        <v>1.9262398520657125E-2</v>
      </c>
      <c r="G516" s="300">
        <v>1.914316620715642E-2</v>
      </c>
      <c r="H516" s="301">
        <v>6.5973935595471783E-5</v>
      </c>
      <c r="I516" s="302">
        <v>6.8956985143515953E-5</v>
      </c>
      <c r="J516" s="303">
        <v>4</v>
      </c>
      <c r="K516" s="304">
        <f t="shared" ref="K516:P516" si="465">SUM(D516:D541)+$J516*D541</f>
        <v>0.12914026717606039</v>
      </c>
      <c r="L516" s="304">
        <f t="shared" si="465"/>
        <v>0.7764880323886787</v>
      </c>
      <c r="M516" s="304">
        <f t="shared" si="465"/>
        <v>0.55650072682313478</v>
      </c>
      <c r="N516" s="304">
        <f t="shared" si="465"/>
        <v>0.55459748425670963</v>
      </c>
      <c r="O516" s="304">
        <f t="shared" si="465"/>
        <v>7.6186595536265717E-4</v>
      </c>
      <c r="P516" s="251">
        <f t="shared" si="465"/>
        <v>7.9631417603430151E-4</v>
      </c>
    </row>
    <row r="517" spans="1:16" x14ac:dyDescent="0.3">
      <c r="A517" s="247" t="s">
        <v>97</v>
      </c>
      <c r="B517" s="248">
        <v>2026</v>
      </c>
      <c r="C517" s="248" t="s">
        <v>645</v>
      </c>
      <c r="D517" s="300">
        <v>1.0775110458195706E-2</v>
      </c>
      <c r="E517" s="300">
        <v>4.9820760816589413E-2</v>
      </c>
      <c r="F517" s="300">
        <v>1.9192765436934517E-2</v>
      </c>
      <c r="G517" s="300">
        <v>1.9078855335672811E-2</v>
      </c>
      <c r="H517" s="301">
        <v>5.8633505088266038E-5</v>
      </c>
      <c r="I517" s="302">
        <v>6.1284649289241098E-5</v>
      </c>
      <c r="J517" s="303">
        <v>5</v>
      </c>
      <c r="K517" s="304">
        <f t="shared" ref="K517:P517" si="466">SUM(D517:D541)+$J517*D541</f>
        <v>0.11907918596602282</v>
      </c>
      <c r="L517" s="304">
        <f t="shared" si="466"/>
        <v>0.7394150232924187</v>
      </c>
      <c r="M517" s="304">
        <f t="shared" si="466"/>
        <v>0.55552948309115591</v>
      </c>
      <c r="N517" s="304">
        <f t="shared" si="466"/>
        <v>0.55370254035890609</v>
      </c>
      <c r="O517" s="304">
        <f t="shared" si="466"/>
        <v>7.125731172545974E-4</v>
      </c>
      <c r="P517" s="251">
        <f t="shared" si="466"/>
        <v>7.4479253578987024E-4</v>
      </c>
    </row>
    <row r="518" spans="1:16" x14ac:dyDescent="0.3">
      <c r="A518" s="247" t="s">
        <v>97</v>
      </c>
      <c r="B518" s="248">
        <v>2027</v>
      </c>
      <c r="C518" s="248" t="s">
        <v>646</v>
      </c>
      <c r="D518" s="300">
        <v>9.5544117122263444E-3</v>
      </c>
      <c r="E518" s="300">
        <v>4.4932042857599067E-2</v>
      </c>
      <c r="F518" s="300">
        <v>1.9109311044636652E-2</v>
      </c>
      <c r="G518" s="300">
        <v>1.9001664238568628E-2</v>
      </c>
      <c r="H518" s="301">
        <v>4.6890410844892781E-5</v>
      </c>
      <c r="I518" s="302">
        <v>4.9010590706442358E-5</v>
      </c>
      <c r="J518" s="303">
        <v>6</v>
      </c>
      <c r="K518" s="304">
        <f t="shared" ref="K518:P518" si="467">SUM(D518:D541)+$J518*D541</f>
        <v>0.11040366768523763</v>
      </c>
      <c r="L518" s="304">
        <f t="shared" si="467"/>
        <v>0.70800860989477987</v>
      </c>
      <c r="M518" s="304">
        <f t="shared" si="467"/>
        <v>0.55462787244289957</v>
      </c>
      <c r="N518" s="304">
        <f t="shared" si="467"/>
        <v>0.55287190733258607</v>
      </c>
      <c r="O518" s="304">
        <f t="shared" si="467"/>
        <v>6.7062070965374335E-4</v>
      </c>
      <c r="P518" s="251">
        <f t="shared" si="467"/>
        <v>7.0094323139971394E-4</v>
      </c>
    </row>
    <row r="519" spans="1:16" x14ac:dyDescent="0.3">
      <c r="A519" s="247" t="s">
        <v>97</v>
      </c>
      <c r="B519" s="248">
        <v>2028</v>
      </c>
      <c r="C519" s="248" t="s">
        <v>647</v>
      </c>
      <c r="D519" s="300">
        <v>8.5314080817178537E-3</v>
      </c>
      <c r="E519" s="300">
        <v>4.0864362782659425E-2</v>
      </c>
      <c r="F519" s="300">
        <v>1.9024400014143426E-2</v>
      </c>
      <c r="G519" s="300">
        <v>1.8923359847742398E-2</v>
      </c>
      <c r="H519" s="301">
        <v>4.0939367469057667E-5</v>
      </c>
      <c r="I519" s="302">
        <v>4.2790465757385684E-5</v>
      </c>
      <c r="J519" s="303">
        <v>7</v>
      </c>
      <c r="K519" s="304">
        <f t="shared" ref="K519:P519" si="468">SUM(D519:D541)+$J519*D541</f>
        <v>0.1029488481504218</v>
      </c>
      <c r="L519" s="304">
        <f t="shared" si="468"/>
        <v>0.68149091445613152</v>
      </c>
      <c r="M519" s="304">
        <f t="shared" si="468"/>
        <v>0.55380971618694119</v>
      </c>
      <c r="N519" s="304">
        <f t="shared" si="468"/>
        <v>0.55211846540337028</v>
      </c>
      <c r="O519" s="304">
        <f t="shared" si="468"/>
        <v>6.4041139629626232E-4</v>
      </c>
      <c r="P519" s="251">
        <f t="shared" si="468"/>
        <v>6.6936798559235635E-4</v>
      </c>
    </row>
    <row r="520" spans="1:16" x14ac:dyDescent="0.3">
      <c r="A520" s="247" t="s">
        <v>97</v>
      </c>
      <c r="B520" s="248">
        <v>2029</v>
      </c>
      <c r="C520" s="248" t="s">
        <v>648</v>
      </c>
      <c r="D520" s="300">
        <v>7.6075169266982797E-3</v>
      </c>
      <c r="E520" s="300">
        <v>3.7280588161381266E-2</v>
      </c>
      <c r="F520" s="300">
        <v>1.8944771852425591E-2</v>
      </c>
      <c r="G520" s="300">
        <v>1.8850013346639272E-2</v>
      </c>
      <c r="H520" s="301">
        <v>3.75770058968166E-5</v>
      </c>
      <c r="I520" s="302">
        <v>3.927606985171337E-5</v>
      </c>
      <c r="J520" s="303">
        <v>8</v>
      </c>
      <c r="K520" s="304">
        <f t="shared" ref="K520:P520" si="469">SUM(D520:D541)+$J520*D541</f>
        <v>9.6517032246114465E-2</v>
      </c>
      <c r="L520" s="304">
        <f t="shared" si="469"/>
        <v>0.65904089909242292</v>
      </c>
      <c r="M520" s="304">
        <f t="shared" si="469"/>
        <v>0.55307647096147605</v>
      </c>
      <c r="N520" s="304">
        <f t="shared" si="469"/>
        <v>0.55144332786498063</v>
      </c>
      <c r="O520" s="304">
        <f t="shared" si="469"/>
        <v>6.1615312631461668E-4</v>
      </c>
      <c r="P520" s="251">
        <f t="shared" si="469"/>
        <v>6.4401286473405542E-4</v>
      </c>
    </row>
    <row r="521" spans="1:16" x14ac:dyDescent="0.3">
      <c r="A521" s="247" t="s">
        <v>97</v>
      </c>
      <c r="B521" s="248">
        <v>2030</v>
      </c>
      <c r="C521" s="248" t="s">
        <v>649</v>
      </c>
      <c r="D521" s="300">
        <v>6.8589345524034647E-3</v>
      </c>
      <c r="E521" s="300">
        <v>3.4359686913972703E-2</v>
      </c>
      <c r="F521" s="300">
        <v>1.8868331410293742E-2</v>
      </c>
      <c r="G521" s="300">
        <v>1.8779515752662151E-2</v>
      </c>
      <c r="H521" s="301">
        <v>3.2103883129915321E-5</v>
      </c>
      <c r="I521" s="302">
        <v>3.3555479419268688E-5</v>
      </c>
      <c r="J521" s="303">
        <v>9</v>
      </c>
      <c r="K521" s="304">
        <f t="shared" ref="K521:P521" si="470">SUM(D521:D541)+$J521*D541</f>
        <v>9.1009107496826697E-2</v>
      </c>
      <c r="L521" s="304">
        <f t="shared" si="470"/>
        <v>0.64017465834999232</v>
      </c>
      <c r="M521" s="304">
        <f t="shared" si="470"/>
        <v>0.55242285389772872</v>
      </c>
      <c r="N521" s="304">
        <f t="shared" si="470"/>
        <v>0.55084153682769421</v>
      </c>
      <c r="O521" s="304">
        <f t="shared" si="470"/>
        <v>5.9525721790521207E-4</v>
      </c>
      <c r="P521" s="251">
        <f t="shared" si="470"/>
        <v>6.2217213978142693E-4</v>
      </c>
    </row>
    <row r="522" spans="1:16" x14ac:dyDescent="0.3">
      <c r="A522" s="247" t="s">
        <v>97</v>
      </c>
      <c r="B522" s="248">
        <v>2031</v>
      </c>
      <c r="C522" s="248" t="s">
        <v>650</v>
      </c>
      <c r="D522" s="300">
        <v>6.1965386338242454E-3</v>
      </c>
      <c r="E522" s="300">
        <v>3.1810533256547334E-2</v>
      </c>
      <c r="F522" s="300">
        <v>1.8799647671763432E-2</v>
      </c>
      <c r="G522" s="300">
        <v>1.8716292355500475E-2</v>
      </c>
      <c r="H522" s="301">
        <v>3.0278642825261161E-5</v>
      </c>
      <c r="I522" s="302">
        <v>3.1647708189000407E-5</v>
      </c>
      <c r="J522" s="303">
        <v>10</v>
      </c>
      <c r="K522" s="304">
        <f t="shared" ref="K522:P522" si="471">SUM(D522:D541)+$J522*D541</f>
        <v>8.6249765121833771E-2</v>
      </c>
      <c r="L522" s="304">
        <f t="shared" si="471"/>
        <v>0.62422931885497035</v>
      </c>
      <c r="M522" s="304">
        <f t="shared" si="471"/>
        <v>0.55184567727611322</v>
      </c>
      <c r="N522" s="304">
        <f t="shared" si="471"/>
        <v>0.55031024338438483</v>
      </c>
      <c r="O522" s="304">
        <f t="shared" si="471"/>
        <v>5.7983443226270869E-4</v>
      </c>
      <c r="P522" s="251">
        <f t="shared" si="471"/>
        <v>6.0605200526124309E-4</v>
      </c>
    </row>
    <row r="523" spans="1:16" x14ac:dyDescent="0.3">
      <c r="A523" s="247" t="s">
        <v>97</v>
      </c>
      <c r="B523" s="248">
        <v>2032</v>
      </c>
      <c r="C523" s="248" t="s">
        <v>651</v>
      </c>
      <c r="D523" s="300">
        <v>5.6157656167935251E-3</v>
      </c>
      <c r="E523" s="300">
        <v>2.9661764920896554E-2</v>
      </c>
      <c r="F523" s="300">
        <v>1.8735763640867306E-2</v>
      </c>
      <c r="G523" s="300">
        <v>1.8657487476535235E-2</v>
      </c>
      <c r="H523" s="301">
        <v>2.8573773870791984E-5</v>
      </c>
      <c r="I523" s="302">
        <v>2.9865750145175807E-5</v>
      </c>
      <c r="J523" s="303">
        <v>11</v>
      </c>
      <c r="K523" s="304">
        <f t="shared" ref="K523:P523" si="472">SUM(D523:D541)+$J523*D541</f>
        <v>8.2152818665420041E-2</v>
      </c>
      <c r="L523" s="304">
        <f t="shared" si="472"/>
        <v>0.61083313301737374</v>
      </c>
      <c r="M523" s="304">
        <f t="shared" si="472"/>
        <v>0.55133718439302792</v>
      </c>
      <c r="N523" s="304">
        <f t="shared" si="472"/>
        <v>0.54984217333823715</v>
      </c>
      <c r="O523" s="304">
        <f t="shared" si="472"/>
        <v>5.6623688692485942E-4</v>
      </c>
      <c r="P523" s="251">
        <f t="shared" si="472"/>
        <v>5.9183964197132748E-4</v>
      </c>
    </row>
    <row r="524" spans="1:16" x14ac:dyDescent="0.3">
      <c r="A524" s="247" t="s">
        <v>97</v>
      </c>
      <c r="B524" s="248">
        <v>2033</v>
      </c>
      <c r="C524" s="248" t="s">
        <v>652</v>
      </c>
      <c r="D524" s="300">
        <v>5.09762649775193E-3</v>
      </c>
      <c r="E524" s="300">
        <v>2.7792083719734306E-2</v>
      </c>
      <c r="F524" s="300">
        <v>1.8675962082160338E-2</v>
      </c>
      <c r="G524" s="300">
        <v>1.8602429968327047E-2</v>
      </c>
      <c r="H524" s="301">
        <v>2.6716727199903596E-5</v>
      </c>
      <c r="I524" s="302">
        <v>2.7924744750795172E-5</v>
      </c>
      <c r="J524" s="303">
        <v>12</v>
      </c>
      <c r="K524" s="304">
        <f t="shared" ref="K524:P524" si="473">SUM(D524:D541)+$J524*D541</f>
        <v>7.8636645226037027E-2</v>
      </c>
      <c r="L524" s="304">
        <f t="shared" si="473"/>
        <v>0.59958571551542783</v>
      </c>
      <c r="M524" s="304">
        <f t="shared" si="473"/>
        <v>0.55089257554083892</v>
      </c>
      <c r="N524" s="304">
        <f t="shared" si="473"/>
        <v>0.54943290817105461</v>
      </c>
      <c r="O524" s="304">
        <f t="shared" si="473"/>
        <v>5.5434421054147945E-4</v>
      </c>
      <c r="P524" s="251">
        <f t="shared" si="473"/>
        <v>5.7940923672523655E-4</v>
      </c>
    </row>
    <row r="525" spans="1:16" x14ac:dyDescent="0.3">
      <c r="A525" s="247" t="s">
        <v>97</v>
      </c>
      <c r="B525" s="248">
        <v>2034</v>
      </c>
      <c r="C525" s="248" t="s">
        <v>653</v>
      </c>
      <c r="D525" s="300">
        <v>4.6354843861806487E-3</v>
      </c>
      <c r="E525" s="300">
        <v>2.6194583603023323E-2</v>
      </c>
      <c r="F525" s="300">
        <v>1.8621019493284478E-2</v>
      </c>
      <c r="G525" s="300">
        <v>1.8551856946318449E-2</v>
      </c>
      <c r="H525" s="301">
        <v>2.5316594216365274E-5</v>
      </c>
      <c r="I525" s="302">
        <v>2.6461296778374397E-5</v>
      </c>
      <c r="J525" s="303">
        <v>13</v>
      </c>
      <c r="K525" s="304">
        <f t="shared" ref="K525:P525" si="474">SUM(D525:D541)+$J525*D541</f>
        <v>7.5638610905695611E-2</v>
      </c>
      <c r="L525" s="304">
        <f t="shared" si="474"/>
        <v>0.5902079792146443</v>
      </c>
      <c r="M525" s="304">
        <f t="shared" si="474"/>
        <v>0.55050776824735681</v>
      </c>
      <c r="N525" s="304">
        <f t="shared" si="474"/>
        <v>0.54907870051208041</v>
      </c>
      <c r="O525" s="304">
        <f t="shared" si="474"/>
        <v>5.4430858082898785E-4</v>
      </c>
      <c r="P525" s="251">
        <f t="shared" si="474"/>
        <v>5.6891983687352619E-4</v>
      </c>
    </row>
    <row r="526" spans="1:16" x14ac:dyDescent="0.3">
      <c r="A526" s="247" t="s">
        <v>97</v>
      </c>
      <c r="B526" s="248">
        <v>2035</v>
      </c>
      <c r="C526" s="248" t="s">
        <v>654</v>
      </c>
      <c r="D526" s="300">
        <v>4.236601488455601E-3</v>
      </c>
      <c r="E526" s="300">
        <v>2.4895918006108426E-2</v>
      </c>
      <c r="F526" s="300">
        <v>1.8571084224671436E-2</v>
      </c>
      <c r="G526" s="300">
        <v>1.8505893315472095E-2</v>
      </c>
      <c r="H526" s="301">
        <v>2.4037293063321085E-5</v>
      </c>
      <c r="I526" s="302">
        <v>2.512415129798439E-5</v>
      </c>
      <c r="J526" s="303">
        <v>14</v>
      </c>
      <c r="K526" s="304">
        <f t="shared" ref="K526:P526" si="475">SUM(D526:D541)+$J526*D541</f>
        <v>7.3102718696925487E-2</v>
      </c>
      <c r="L526" s="304">
        <f t="shared" si="475"/>
        <v>0.58242774303057177</v>
      </c>
      <c r="M526" s="304">
        <f t="shared" si="475"/>
        <v>0.55017790354275053</v>
      </c>
      <c r="N526" s="304">
        <f t="shared" si="475"/>
        <v>0.54877506587511482</v>
      </c>
      <c r="O526" s="304">
        <f t="shared" si="475"/>
        <v>5.3567308410003463E-4</v>
      </c>
      <c r="P526" s="251">
        <f t="shared" si="475"/>
        <v>5.5989388499423653E-4</v>
      </c>
    </row>
    <row r="527" spans="1:16" x14ac:dyDescent="0.3">
      <c r="A527" s="247" t="s">
        <v>97</v>
      </c>
      <c r="B527" s="248">
        <v>2036</v>
      </c>
      <c r="C527" s="248" t="s">
        <v>655</v>
      </c>
      <c r="D527" s="300">
        <v>3.8869314992732579E-3</v>
      </c>
      <c r="E527" s="300">
        <v>2.3788944901489403E-2</v>
      </c>
      <c r="F527" s="300">
        <v>1.8527708127126979E-2</v>
      </c>
      <c r="G527" s="300">
        <v>1.846595268419117E-2</v>
      </c>
      <c r="H527" s="301">
        <v>2.2544514886746862E-5</v>
      </c>
      <c r="I527" s="302">
        <v>2.3563878726794709E-5</v>
      </c>
      <c r="J527" s="303">
        <v>15</v>
      </c>
      <c r="K527" s="304">
        <f t="shared" ref="K527:P527" si="476">SUM(D527:D541)+$J527*D541</f>
        <v>7.0965709385880399E-2</v>
      </c>
      <c r="L527" s="304">
        <f t="shared" si="476"/>
        <v>0.57594617244341406</v>
      </c>
      <c r="M527" s="304">
        <f t="shared" si="476"/>
        <v>0.54989797410675734</v>
      </c>
      <c r="N527" s="304">
        <f t="shared" si="476"/>
        <v>0.54851739486899553</v>
      </c>
      <c r="O527" s="304">
        <f t="shared" si="476"/>
        <v>5.283168885241254E-4</v>
      </c>
      <c r="P527" s="251">
        <f t="shared" si="476"/>
        <v>5.5220507859533711E-4</v>
      </c>
    </row>
    <row r="528" spans="1:16" x14ac:dyDescent="0.3">
      <c r="A528" s="247" t="s">
        <v>97</v>
      </c>
      <c r="B528" s="248">
        <v>2037</v>
      </c>
      <c r="C528" s="248" t="s">
        <v>656</v>
      </c>
      <c r="D528" s="300">
        <v>3.588681483388399E-3</v>
      </c>
      <c r="E528" s="300">
        <v>2.2877435643377679E-2</v>
      </c>
      <c r="F528" s="300">
        <v>1.8489339274427984E-2</v>
      </c>
      <c r="G528" s="300">
        <v>1.8430630481505537E-2</v>
      </c>
      <c r="H528" s="301">
        <v>2.1429320182140483E-5</v>
      </c>
      <c r="I528" s="302">
        <v>2.2398258789543954E-5</v>
      </c>
      <c r="J528" s="303">
        <v>16</v>
      </c>
      <c r="K528" s="304">
        <f t="shared" ref="K528:P528" si="477">SUM(D528:D541)+$J528*D541</f>
        <v>6.9178370064017669E-2</v>
      </c>
      <c r="L528" s="304">
        <f t="shared" si="477"/>
        <v>0.57057157496087529</v>
      </c>
      <c r="M528" s="304">
        <f t="shared" si="477"/>
        <v>0.5496614207683086</v>
      </c>
      <c r="N528" s="304">
        <f t="shared" si="477"/>
        <v>0.54829966449415712</v>
      </c>
      <c r="O528" s="304">
        <f t="shared" si="477"/>
        <v>5.2245347112479042E-4</v>
      </c>
      <c r="P528" s="251">
        <f t="shared" si="477"/>
        <v>5.4607654476762722E-4</v>
      </c>
    </row>
    <row r="529" spans="1:16" x14ac:dyDescent="0.3">
      <c r="A529" s="247" t="s">
        <v>97</v>
      </c>
      <c r="B529" s="248">
        <v>2038</v>
      </c>
      <c r="C529" s="248" t="s">
        <v>657</v>
      </c>
      <c r="D529" s="300">
        <v>3.3107050625839165E-3</v>
      </c>
      <c r="E529" s="300">
        <v>2.2022107853410078E-2</v>
      </c>
      <c r="F529" s="300">
        <v>1.8455095246765373E-2</v>
      </c>
      <c r="G529" s="300">
        <v>1.8399111474227584E-2</v>
      </c>
      <c r="H529" s="301">
        <v>2.0582464310917758E-5</v>
      </c>
      <c r="I529" s="302">
        <v>2.1513110583415843E-5</v>
      </c>
      <c r="J529" s="303">
        <v>17</v>
      </c>
      <c r="K529" s="304">
        <f t="shared" ref="K529:P529" si="478">SUM(D529:D541)+$J529*D541</f>
        <v>6.7689280758039774E-2</v>
      </c>
      <c r="L529" s="304">
        <f t="shared" si="478"/>
        <v>0.56610848673644831</v>
      </c>
      <c r="M529" s="304">
        <f t="shared" si="478"/>
        <v>0.54946323628255889</v>
      </c>
      <c r="N529" s="304">
        <f t="shared" si="478"/>
        <v>0.54811725632200448</v>
      </c>
      <c r="O529" s="304">
        <f t="shared" si="478"/>
        <v>5.1770524843006193E-4</v>
      </c>
      <c r="P529" s="251">
        <f t="shared" si="478"/>
        <v>5.4111363087716796E-4</v>
      </c>
    </row>
    <row r="530" spans="1:16" x14ac:dyDescent="0.3">
      <c r="A530" s="247" t="s">
        <v>97</v>
      </c>
      <c r="B530" s="248">
        <v>2039</v>
      </c>
      <c r="C530" s="248" t="s">
        <v>658</v>
      </c>
      <c r="D530" s="300">
        <v>3.0523424006139352E-3</v>
      </c>
      <c r="E530" s="300">
        <v>2.1231699701464556E-2</v>
      </c>
      <c r="F530" s="300">
        <v>1.8424582344543177E-2</v>
      </c>
      <c r="G530" s="300">
        <v>1.8371024146488054E-2</v>
      </c>
      <c r="H530" s="301">
        <v>1.9772862487549021E-5</v>
      </c>
      <c r="I530" s="302">
        <v>2.0666904405853842E-5</v>
      </c>
      <c r="J530" s="303">
        <v>18</v>
      </c>
      <c r="K530" s="304">
        <f t="shared" ref="K530:P530" si="479">SUM(D530:D541)+$J530*D541</f>
        <v>6.6478167872866367E-2</v>
      </c>
      <c r="L530" s="304">
        <f t="shared" si="479"/>
        <v>0.562500726301989</v>
      </c>
      <c r="M530" s="304">
        <f t="shared" si="479"/>
        <v>0.54929929582447179</v>
      </c>
      <c r="N530" s="304">
        <f t="shared" si="479"/>
        <v>0.54796636715712976</v>
      </c>
      <c r="O530" s="304">
        <f t="shared" si="479"/>
        <v>5.1380388160655605E-4</v>
      </c>
      <c r="P530" s="251">
        <f t="shared" si="479"/>
        <v>5.3703586519283702E-4</v>
      </c>
    </row>
    <row r="531" spans="1:16" x14ac:dyDescent="0.3">
      <c r="A531" s="247" t="s">
        <v>97</v>
      </c>
      <c r="B531" s="248">
        <v>2040</v>
      </c>
      <c r="C531" s="248" t="s">
        <v>659</v>
      </c>
      <c r="D531" s="300">
        <v>2.8298044843590091E-3</v>
      </c>
      <c r="E531" s="300">
        <v>2.0604702246459428E-2</v>
      </c>
      <c r="F531" s="300">
        <v>1.8398081697195746E-2</v>
      </c>
      <c r="G531" s="300">
        <v>1.8346635193718257E-2</v>
      </c>
      <c r="H531" s="301">
        <v>1.9191355462023317E-5</v>
      </c>
      <c r="I531" s="302">
        <v>2.0059101590925206E-5</v>
      </c>
      <c r="J531" s="303">
        <v>19</v>
      </c>
      <c r="K531" s="304">
        <f t="shared" ref="K531:P531" si="480">SUM(D531:D541)+$J531*D541</f>
        <v>6.5525417649662951E-2</v>
      </c>
      <c r="L531" s="304">
        <f t="shared" si="480"/>
        <v>0.55968337401947521</v>
      </c>
      <c r="M531" s="304">
        <f t="shared" si="480"/>
        <v>0.54916586826860692</v>
      </c>
      <c r="N531" s="304">
        <f t="shared" si="480"/>
        <v>0.54784356531999445</v>
      </c>
      <c r="O531" s="304">
        <f t="shared" si="480"/>
        <v>5.1071211660641905E-4</v>
      </c>
      <c r="P531" s="251">
        <f t="shared" si="480"/>
        <v>5.3380430568606796E-4</v>
      </c>
    </row>
    <row r="532" spans="1:16" x14ac:dyDescent="0.3">
      <c r="A532" s="247" t="s">
        <v>97</v>
      </c>
      <c r="B532" s="248">
        <v>2041</v>
      </c>
      <c r="C532" s="248" t="s">
        <v>660</v>
      </c>
      <c r="D532" s="300">
        <v>2.6534782051845841E-3</v>
      </c>
      <c r="E532" s="300">
        <v>2.0084770555800012E-2</v>
      </c>
      <c r="F532" s="300">
        <v>1.8377454493801432E-2</v>
      </c>
      <c r="G532" s="300">
        <v>1.8327650762415777E-2</v>
      </c>
      <c r="H532" s="301">
        <v>1.8703999660928157E-5</v>
      </c>
      <c r="I532" s="302">
        <v>1.954971432686531E-5</v>
      </c>
      <c r="J532" s="303">
        <v>20</v>
      </c>
      <c r="K532" s="304">
        <f t="shared" ref="K532:P532" si="481">SUM(D532:D541)+$J532*D541</f>
        <v>6.4795205342714449E-2</v>
      </c>
      <c r="L532" s="304">
        <f t="shared" si="481"/>
        <v>0.55749301919196659</v>
      </c>
      <c r="M532" s="304">
        <f t="shared" si="481"/>
        <v>0.54905894136008948</v>
      </c>
      <c r="N532" s="304">
        <f t="shared" si="481"/>
        <v>0.54774515243562893</v>
      </c>
      <c r="O532" s="304">
        <f t="shared" si="481"/>
        <v>5.0820185863180759E-4</v>
      </c>
      <c r="P532" s="251">
        <f t="shared" si="481"/>
        <v>5.3118054899422759E-4</v>
      </c>
    </row>
    <row r="533" spans="1:16" x14ac:dyDescent="0.3">
      <c r="A533" s="247" t="s">
        <v>97</v>
      </c>
      <c r="B533" s="248">
        <v>2042</v>
      </c>
      <c r="C533" s="248" t="s">
        <v>661</v>
      </c>
      <c r="D533" s="300">
        <v>2.5035184571928571E-3</v>
      </c>
      <c r="E533" s="300">
        <v>1.9617490673592954E-2</v>
      </c>
      <c r="F533" s="300">
        <v>1.8359745977375309E-2</v>
      </c>
      <c r="G533" s="300">
        <v>1.8311350964915436E-2</v>
      </c>
      <c r="H533" s="301">
        <v>1.826114837798078E-5</v>
      </c>
      <c r="I533" s="302">
        <v>1.9086842783300033E-5</v>
      </c>
      <c r="J533" s="303">
        <v>21</v>
      </c>
      <c r="K533" s="304">
        <f t="shared" ref="K533:P533" si="482">SUM(D533:D541)+$J533*D541</f>
        <v>6.4241319314940398E-2</v>
      </c>
      <c r="L533" s="304">
        <f t="shared" si="482"/>
        <v>0.5558225960551173</v>
      </c>
      <c r="M533" s="304">
        <f t="shared" si="482"/>
        <v>0.54897264165496629</v>
      </c>
      <c r="N533" s="304">
        <f t="shared" si="482"/>
        <v>0.54766572398256608</v>
      </c>
      <c r="O533" s="304">
        <f t="shared" si="482"/>
        <v>5.061789564582914E-4</v>
      </c>
      <c r="P533" s="251">
        <f t="shared" si="482"/>
        <v>5.2906617956644713E-4</v>
      </c>
    </row>
    <row r="534" spans="1:16" x14ac:dyDescent="0.3">
      <c r="A534" s="247" t="s">
        <v>97</v>
      </c>
      <c r="B534" s="248">
        <v>2043</v>
      </c>
      <c r="C534" s="248" t="s">
        <v>662</v>
      </c>
      <c r="D534" s="300">
        <v>2.3932866588813333E-3</v>
      </c>
      <c r="E534" s="300">
        <v>1.9281453423870255E-2</v>
      </c>
      <c r="F534" s="300">
        <v>1.8344784202588928E-2</v>
      </c>
      <c r="G534" s="300">
        <v>1.8297581569140641E-2</v>
      </c>
      <c r="H534" s="301">
        <v>1.7934244796771105E-5</v>
      </c>
      <c r="I534" s="302">
        <v>1.874514951404712E-5</v>
      </c>
      <c r="J534" s="303">
        <v>22</v>
      </c>
      <c r="K534" s="304">
        <f t="shared" ref="K534:P534" si="483">SUM(D534:D541)+$J534*D541</f>
        <v>6.3837393035158049E-2</v>
      </c>
      <c r="L534" s="304">
        <f t="shared" si="483"/>
        <v>0.55461945280047509</v>
      </c>
      <c r="M534" s="304">
        <f t="shared" si="483"/>
        <v>0.54890405046626911</v>
      </c>
      <c r="N534" s="304">
        <f t="shared" si="483"/>
        <v>0.54760259532700339</v>
      </c>
      <c r="O534" s="304">
        <f t="shared" si="483"/>
        <v>5.0459890556772257E-4</v>
      </c>
      <c r="P534" s="251">
        <f t="shared" si="483"/>
        <v>5.2741468168223185E-4</v>
      </c>
    </row>
    <row r="535" spans="1:16" x14ac:dyDescent="0.3">
      <c r="A535" s="247" t="s">
        <v>97</v>
      </c>
      <c r="B535" s="248">
        <v>2044</v>
      </c>
      <c r="C535" s="248" t="s">
        <v>663</v>
      </c>
      <c r="D535" s="300">
        <v>2.3082445648702089E-3</v>
      </c>
      <c r="E535" s="300">
        <v>1.8999930757744279E-2</v>
      </c>
      <c r="F535" s="300">
        <v>1.8332015291641867E-2</v>
      </c>
      <c r="G535" s="300">
        <v>1.8285829667577115E-2</v>
      </c>
      <c r="H535" s="301">
        <v>1.7645278456840175E-5</v>
      </c>
      <c r="I535" s="302">
        <v>1.8443117472422214E-5</v>
      </c>
      <c r="J535" s="303">
        <v>23</v>
      </c>
      <c r="K535" s="304">
        <f t="shared" ref="K535:P535" si="484">SUM(D535:D541)+$J535*D541</f>
        <v>6.3543698553687231E-2</v>
      </c>
      <c r="L535" s="304">
        <f t="shared" si="484"/>
        <v>0.55375234679555552</v>
      </c>
      <c r="M535" s="304">
        <f t="shared" si="484"/>
        <v>0.54885042105235848</v>
      </c>
      <c r="N535" s="304">
        <f t="shared" si="484"/>
        <v>0.54755323606721562</v>
      </c>
      <c r="O535" s="304">
        <f t="shared" si="484"/>
        <v>5.0334575825836342E-4</v>
      </c>
      <c r="P535" s="251">
        <f t="shared" si="484"/>
        <v>5.2610487706726962E-4</v>
      </c>
    </row>
    <row r="536" spans="1:16" x14ac:dyDescent="0.3">
      <c r="A536" s="247" t="s">
        <v>97</v>
      </c>
      <c r="B536" s="248">
        <v>2045</v>
      </c>
      <c r="C536" s="248" t="s">
        <v>664</v>
      </c>
      <c r="D536" s="300">
        <v>2.2515671472086328E-3</v>
      </c>
      <c r="E536" s="300">
        <v>1.8813642351525276E-2</v>
      </c>
      <c r="F536" s="300">
        <v>1.8321217082679572E-2</v>
      </c>
      <c r="G536" s="300">
        <v>1.8275891813967198E-2</v>
      </c>
      <c r="H536" s="301">
        <v>1.7408656894527292E-5</v>
      </c>
      <c r="I536" s="302">
        <v>1.81957945280888E-5</v>
      </c>
      <c r="J536" s="303">
        <v>24</v>
      </c>
      <c r="K536" s="304">
        <f t="shared" ref="K536:P536" si="485">SUM(D536:D541)+$J536*D541</f>
        <v>6.3335046166227538E-2</v>
      </c>
      <c r="L536" s="304">
        <f t="shared" si="485"/>
        <v>0.55316676345676197</v>
      </c>
      <c r="M536" s="304">
        <f t="shared" si="485"/>
        <v>0.54880956054939489</v>
      </c>
      <c r="N536" s="304">
        <f t="shared" si="485"/>
        <v>0.54751562870899129</v>
      </c>
      <c r="O536" s="304">
        <f t="shared" si="485"/>
        <v>5.0238157728893528E-4</v>
      </c>
      <c r="P536" s="251">
        <f t="shared" si="485"/>
        <v>5.2509710449393215E-4</v>
      </c>
    </row>
    <row r="537" spans="1:16" x14ac:dyDescent="0.3">
      <c r="A537" s="247" t="s">
        <v>97</v>
      </c>
      <c r="B537" s="248">
        <v>2046</v>
      </c>
      <c r="C537" s="248" t="s">
        <v>665</v>
      </c>
      <c r="D537" s="300">
        <v>2.201973875604678E-3</v>
      </c>
      <c r="E537" s="300">
        <v>1.8660376447988163E-2</v>
      </c>
      <c r="F537" s="300">
        <v>1.8312156980457215E-2</v>
      </c>
      <c r="G537" s="300">
        <v>1.8267553927991838E-2</v>
      </c>
      <c r="H537" s="301">
        <v>1.7218169459325932E-5</v>
      </c>
      <c r="I537" s="302">
        <v>1.7996697834077102E-5</v>
      </c>
      <c r="J537" s="303">
        <v>25</v>
      </c>
      <c r="K537" s="304">
        <f t="shared" ref="K537:P537" si="486">SUM(D537:D541)+$J537*D541</f>
        <v>6.3183071196429408E-2</v>
      </c>
      <c r="L537" s="304">
        <f t="shared" si="486"/>
        <v>0.55276746852418746</v>
      </c>
      <c r="M537" s="304">
        <f t="shared" si="486"/>
        <v>0.54877949825539352</v>
      </c>
      <c r="N537" s="304">
        <f t="shared" si="486"/>
        <v>0.54748795920437687</v>
      </c>
      <c r="O537" s="304">
        <f t="shared" si="486"/>
        <v>5.0165401788181986E-4</v>
      </c>
      <c r="P537" s="251">
        <f t="shared" si="486"/>
        <v>5.2433665486492816E-4</v>
      </c>
    </row>
    <row r="538" spans="1:16" x14ac:dyDescent="0.3">
      <c r="A538" s="247" t="s">
        <v>97</v>
      </c>
      <c r="B538" s="248">
        <v>2047</v>
      </c>
      <c r="C538" s="248" t="s">
        <v>666</v>
      </c>
      <c r="D538" s="300">
        <v>2.15845756198351E-3</v>
      </c>
      <c r="E538" s="300">
        <v>1.8520858857591867E-2</v>
      </c>
      <c r="F538" s="300">
        <v>1.8304604715868124E-2</v>
      </c>
      <c r="G538" s="300">
        <v>1.8260602815064021E-2</v>
      </c>
      <c r="H538" s="301">
        <v>1.7036635918517904E-5</v>
      </c>
      <c r="I538" s="302">
        <v>1.7806960292864926E-5</v>
      </c>
      <c r="J538" s="303">
        <v>26</v>
      </c>
      <c r="K538" s="304">
        <f t="shared" ref="K538:P538" si="487">SUM(D538:D541)+$J538*D541</f>
        <v>6.3080689498235254E-2</v>
      </c>
      <c r="L538" s="304">
        <f t="shared" si="487"/>
        <v>0.55252143949514998</v>
      </c>
      <c r="M538" s="304">
        <f t="shared" si="487"/>
        <v>0.5487584960636146</v>
      </c>
      <c r="N538" s="304">
        <f t="shared" si="487"/>
        <v>0.54746862758573789</v>
      </c>
      <c r="O538" s="304">
        <f t="shared" si="487"/>
        <v>5.0111694590990587E-4</v>
      </c>
      <c r="P538" s="251">
        <f t="shared" si="487"/>
        <v>5.2377530192993589E-4</v>
      </c>
    </row>
    <row r="539" spans="1:16" x14ac:dyDescent="0.3">
      <c r="A539" s="247" t="s">
        <v>97</v>
      </c>
      <c r="B539" s="248">
        <v>2048</v>
      </c>
      <c r="C539" s="248" t="s">
        <v>667</v>
      </c>
      <c r="D539" s="300">
        <v>2.1232343913728589E-3</v>
      </c>
      <c r="E539" s="300">
        <v>1.8405126347056672E-2</v>
      </c>
      <c r="F539" s="300">
        <v>1.8298343857804922E-2</v>
      </c>
      <c r="G539" s="300">
        <v>1.8254841358900119E-2</v>
      </c>
      <c r="H539" s="301">
        <v>1.690399762716762E-5</v>
      </c>
      <c r="I539" s="302">
        <v>1.7668324362283836E-5</v>
      </c>
      <c r="J539" s="303">
        <v>27</v>
      </c>
      <c r="K539" s="304">
        <f t="shared" ref="K539:P539" si="488">SUM(D539:D541)+$J539*D541</f>
        <v>6.302182411366225E-2</v>
      </c>
      <c r="L539" s="304">
        <f t="shared" si="488"/>
        <v>0.55241492805650882</v>
      </c>
      <c r="M539" s="304">
        <f t="shared" si="488"/>
        <v>0.54874504613642472</v>
      </c>
      <c r="N539" s="304">
        <f t="shared" si="488"/>
        <v>0.5474562470800266</v>
      </c>
      <c r="O539" s="304">
        <f t="shared" si="488"/>
        <v>5.007614074787999E-4</v>
      </c>
      <c r="P539" s="251">
        <f t="shared" si="488"/>
        <v>5.2340368653615581E-4</v>
      </c>
    </row>
    <row r="540" spans="1:16" x14ac:dyDescent="0.3">
      <c r="A540" s="247" t="s">
        <v>97</v>
      </c>
      <c r="B540" s="248">
        <v>2049</v>
      </c>
      <c r="C540" s="248" t="s">
        <v>668</v>
      </c>
      <c r="D540" s="300">
        <v>2.1100087547949774E-3</v>
      </c>
      <c r="E540" s="300">
        <v>1.8408073978831735E-2</v>
      </c>
      <c r="F540" s="300">
        <v>1.8294368195628748E-2</v>
      </c>
      <c r="G540" s="300">
        <v>1.8251181059247883E-2</v>
      </c>
      <c r="H540" s="301">
        <v>1.6786680204097788E-5</v>
      </c>
      <c r="I540" s="302">
        <v>1.7545704999497036E-5</v>
      </c>
      <c r="J540" s="303">
        <v>28</v>
      </c>
      <c r="K540" s="304">
        <f t="shared" ref="K540:P540" si="489">SUM(D540:D541)+$J540*D541</f>
        <v>6.2998181899699912E-2</v>
      </c>
      <c r="L540" s="304">
        <f t="shared" si="489"/>
        <v>0.55242414912840287</v>
      </c>
      <c r="M540" s="304">
        <f t="shared" si="489"/>
        <v>0.54873785706729794</v>
      </c>
      <c r="N540" s="304">
        <f t="shared" si="489"/>
        <v>0.54744962803047936</v>
      </c>
      <c r="O540" s="304">
        <f t="shared" si="489"/>
        <v>5.0053850733904428E-4</v>
      </c>
      <c r="P540" s="251">
        <f t="shared" si="489"/>
        <v>5.2317070707295671E-4</v>
      </c>
    </row>
    <row r="541" spans="1:16" x14ac:dyDescent="0.3">
      <c r="A541" s="247" t="s">
        <v>97</v>
      </c>
      <c r="B541" s="248">
        <v>2050</v>
      </c>
      <c r="C541" s="248" t="s">
        <v>669</v>
      </c>
      <c r="D541" s="300">
        <v>2.099592177410515E-3</v>
      </c>
      <c r="E541" s="300">
        <v>1.8414347418950729E-2</v>
      </c>
      <c r="F541" s="300">
        <v>1.8291154788678252E-2</v>
      </c>
      <c r="G541" s="300">
        <v>1.8248222309352809E-2</v>
      </c>
      <c r="H541" s="301">
        <v>1.6681097487411947E-5</v>
      </c>
      <c r="I541" s="302">
        <v>1.7435344899084819E-5</v>
      </c>
      <c r="J541" s="303">
        <v>29</v>
      </c>
      <c r="K541" s="304">
        <f t="shared" ref="K541:P541" si="490">SUM(D541:D541)+$J541*D541</f>
        <v>6.2987765322315453E-2</v>
      </c>
      <c r="L541" s="304">
        <f t="shared" si="490"/>
        <v>0.55243042256852193</v>
      </c>
      <c r="M541" s="304">
        <f t="shared" si="490"/>
        <v>0.54873464366034752</v>
      </c>
      <c r="N541" s="304">
        <f t="shared" si="490"/>
        <v>0.54744666928058427</v>
      </c>
      <c r="O541" s="304">
        <f t="shared" si="490"/>
        <v>5.0043292462235837E-4</v>
      </c>
      <c r="P541" s="251">
        <f t="shared" si="490"/>
        <v>5.2306034697254455E-4</v>
      </c>
    </row>
    <row r="542" spans="1:16" x14ac:dyDescent="0.3">
      <c r="A542" s="247" t="s">
        <v>98</v>
      </c>
      <c r="B542" s="248">
        <v>2015</v>
      </c>
      <c r="C542" s="248" t="s">
        <v>2414</v>
      </c>
      <c r="D542" s="300">
        <v>5.7314373081462672E-2</v>
      </c>
      <c r="E542" s="300">
        <v>0.20782370826667551</v>
      </c>
      <c r="F542" s="300">
        <v>1.9837827201083135E-2</v>
      </c>
      <c r="G542" s="300">
        <v>1.9679844436933696E-2</v>
      </c>
      <c r="H542" s="301">
        <v>1.4145805214500231E-4</v>
      </c>
      <c r="I542" s="302">
        <v>1.4785415755058287E-4</v>
      </c>
      <c r="J542" s="305">
        <v>0</v>
      </c>
      <c r="K542" s="304">
        <f>SUM(D542:D571)</f>
        <v>0.3769480280056452</v>
      </c>
      <c r="L542" s="304">
        <f t="shared" ref="L542:L548" si="491">SUM(E542:E571)</f>
        <v>1.6637260145115504</v>
      </c>
      <c r="M542" s="304">
        <f t="shared" ref="M542:M548" si="492">SUM(F542:F571)</f>
        <v>0.56842950421267147</v>
      </c>
      <c r="N542" s="304">
        <f t="shared" ref="N542:N548" si="493">SUM(G542:G571)</f>
        <v>0.56560648754056908</v>
      </c>
      <c r="O542" s="304">
        <f t="shared" ref="O542:O548" si="494">SUM(H542:H571)</f>
        <v>1.4893244677986557E-3</v>
      </c>
      <c r="P542" s="251">
        <f t="shared" ref="P542:P548" si="495">SUM(I542:I571)</f>
        <v>1.5566650837084872E-3</v>
      </c>
    </row>
    <row r="543" spans="1:16" x14ac:dyDescent="0.3">
      <c r="A543" s="247" t="s">
        <v>98</v>
      </c>
      <c r="B543" s="248">
        <v>2016</v>
      </c>
      <c r="C543" s="248" t="s">
        <v>2415</v>
      </c>
      <c r="D543" s="300">
        <v>4.7573582821684959E-2</v>
      </c>
      <c r="E543" s="300">
        <v>0.17892626751064761</v>
      </c>
      <c r="F543" s="300">
        <v>1.9729049633615429E-2</v>
      </c>
      <c r="G543" s="300">
        <v>1.9577518020802376E-2</v>
      </c>
      <c r="H543" s="301">
        <v>1.1877029325096639E-4</v>
      </c>
      <c r="I543" s="302">
        <v>1.241405583592057E-4</v>
      </c>
      <c r="J543" s="303">
        <v>0</v>
      </c>
      <c r="K543" s="304">
        <f t="shared" ref="K543:K548" si="496">SUM(D543:D572)</f>
        <v>0.32182925600185364</v>
      </c>
      <c r="L543" s="304">
        <f t="shared" si="491"/>
        <v>1.4741289372629132</v>
      </c>
      <c r="M543" s="304">
        <f t="shared" si="492"/>
        <v>0.5669010450180515</v>
      </c>
      <c r="N543" s="304">
        <f t="shared" si="493"/>
        <v>0.56419163928112426</v>
      </c>
      <c r="O543" s="304">
        <f t="shared" si="494"/>
        <v>1.3652492983540539E-3</v>
      </c>
      <c r="P543" s="251">
        <f t="shared" si="495"/>
        <v>1.4269797866171294E-3</v>
      </c>
    </row>
    <row r="544" spans="1:16" x14ac:dyDescent="0.3">
      <c r="A544" s="247" t="s">
        <v>98</v>
      </c>
      <c r="B544" s="248">
        <v>2017</v>
      </c>
      <c r="C544" s="248" t="s">
        <v>670</v>
      </c>
      <c r="D544" s="300">
        <v>3.9101600438366163E-2</v>
      </c>
      <c r="E544" s="300">
        <v>0.15216560642740057</v>
      </c>
      <c r="F544" s="300">
        <v>1.9667113713749202E-2</v>
      </c>
      <c r="G544" s="300">
        <v>1.9519091126425126E-2</v>
      </c>
      <c r="H544" s="301">
        <v>1.0902092171103285E-4</v>
      </c>
      <c r="I544" s="302">
        <v>1.1395036456040083E-4</v>
      </c>
      <c r="J544" s="303">
        <v>0</v>
      </c>
      <c r="K544" s="304">
        <f t="shared" si="496"/>
        <v>0.27641084372154612</v>
      </c>
      <c r="L544" s="304">
        <f t="shared" si="491"/>
        <v>1.3133224217049611</v>
      </c>
      <c r="M544" s="304">
        <f t="shared" si="492"/>
        <v>0.56547312549858442</v>
      </c>
      <c r="N544" s="304">
        <f t="shared" si="493"/>
        <v>0.56287153727147254</v>
      </c>
      <c r="O544" s="304">
        <f t="shared" si="494"/>
        <v>1.2637095635266735E-3</v>
      </c>
      <c r="P544" s="251">
        <f t="shared" si="495"/>
        <v>1.3208488802186823E-3</v>
      </c>
    </row>
    <row r="545" spans="1:16" x14ac:dyDescent="0.3">
      <c r="A545" s="247" t="s">
        <v>98</v>
      </c>
      <c r="B545" s="248">
        <v>2018</v>
      </c>
      <c r="C545" s="248" t="s">
        <v>671</v>
      </c>
      <c r="D545" s="300">
        <v>3.1837358632479239E-2</v>
      </c>
      <c r="E545" s="300">
        <v>0.12908557615447014</v>
      </c>
      <c r="F545" s="300">
        <v>1.9635952524407176E-2</v>
      </c>
      <c r="G545" s="300">
        <v>1.9489225973036463E-2</v>
      </c>
      <c r="H545" s="301">
        <v>1.0088786152852011E-4</v>
      </c>
      <c r="I545" s="302">
        <v>1.054495618774909E-4</v>
      </c>
      <c r="J545" s="303">
        <v>0</v>
      </c>
      <c r="K545" s="304">
        <f t="shared" si="496"/>
        <v>0.23942918213983833</v>
      </c>
      <c r="L545" s="304">
        <f t="shared" si="491"/>
        <v>1.1791789296826509</v>
      </c>
      <c r="M545" s="304">
        <f t="shared" si="492"/>
        <v>0.56410038925784078</v>
      </c>
      <c r="N545" s="304">
        <f t="shared" si="493"/>
        <v>0.56160364838255783</v>
      </c>
      <c r="O545" s="304">
        <f t="shared" si="494"/>
        <v>1.1717977059596423E-3</v>
      </c>
      <c r="P545" s="251">
        <f t="shared" si="495"/>
        <v>1.2247811772772307E-3</v>
      </c>
    </row>
    <row r="546" spans="1:16" x14ac:dyDescent="0.3">
      <c r="A546" s="247" t="s">
        <v>98</v>
      </c>
      <c r="B546" s="248">
        <v>2019</v>
      </c>
      <c r="C546" s="248" t="s">
        <v>672</v>
      </c>
      <c r="D546" s="300">
        <v>2.6008765368824554E-2</v>
      </c>
      <c r="E546" s="300">
        <v>0.10991907564166037</v>
      </c>
      <c r="F546" s="300">
        <v>1.9620539054524242E-2</v>
      </c>
      <c r="G546" s="300">
        <v>1.9474118432425747E-2</v>
      </c>
      <c r="H546" s="301">
        <v>9.3206749703165747E-5</v>
      </c>
      <c r="I546" s="302">
        <v>9.7421145682573468E-5</v>
      </c>
      <c r="J546" s="303">
        <v>0</v>
      </c>
      <c r="K546" s="304">
        <f t="shared" si="496"/>
        <v>0.20968297601252081</v>
      </c>
      <c r="L546" s="304">
        <f t="shared" si="491"/>
        <v>1.0680333105242128</v>
      </c>
      <c r="M546" s="304">
        <f t="shared" si="492"/>
        <v>0.56275327187188995</v>
      </c>
      <c r="N546" s="304">
        <f t="shared" si="493"/>
        <v>0.56036052447750895</v>
      </c>
      <c r="O546" s="304">
        <f t="shared" si="494"/>
        <v>1.0879179350819208E-3</v>
      </c>
      <c r="P546" s="251">
        <f t="shared" si="495"/>
        <v>1.1371087432192532E-3</v>
      </c>
    </row>
    <row r="547" spans="1:16" x14ac:dyDescent="0.3">
      <c r="A547" s="247" t="s">
        <v>98</v>
      </c>
      <c r="B547" s="248">
        <v>2020</v>
      </c>
      <c r="C547" s="248" t="s">
        <v>673</v>
      </c>
      <c r="D547" s="300">
        <v>2.1854220626653965E-2</v>
      </c>
      <c r="E547" s="300">
        <v>9.4256350492536181E-2</v>
      </c>
      <c r="F547" s="300">
        <v>1.9575529444160963E-2</v>
      </c>
      <c r="G547" s="300">
        <v>1.9432266929920599E-2</v>
      </c>
      <c r="H547" s="301">
        <v>8.6834179804424756E-5</v>
      </c>
      <c r="I547" s="302">
        <v>9.0760433765944379E-5</v>
      </c>
      <c r="J547" s="303">
        <v>0</v>
      </c>
      <c r="K547" s="304">
        <f t="shared" si="496"/>
        <v>0.18575422161887634</v>
      </c>
      <c r="L547" s="304">
        <f t="shared" si="491"/>
        <v>0.97606106470508414</v>
      </c>
      <c r="M547" s="304">
        <f t="shared" si="492"/>
        <v>0.56141797637788671</v>
      </c>
      <c r="N547" s="304">
        <f t="shared" si="493"/>
        <v>0.55912920268317945</v>
      </c>
      <c r="O547" s="304">
        <f t="shared" si="494"/>
        <v>1.0116476380114853E-3</v>
      </c>
      <c r="P547" s="251">
        <f t="shared" si="495"/>
        <v>1.0573898331945179E-3</v>
      </c>
    </row>
    <row r="548" spans="1:16" x14ac:dyDescent="0.3">
      <c r="A548" s="247" t="s">
        <v>98</v>
      </c>
      <c r="B548" s="248">
        <v>2021</v>
      </c>
      <c r="C548" s="248" t="s">
        <v>674</v>
      </c>
      <c r="D548" s="300">
        <v>1.8653773520109468E-2</v>
      </c>
      <c r="E548" s="300">
        <v>8.1151216123875172E-2</v>
      </c>
      <c r="F548" s="300">
        <v>1.9492048681764598E-2</v>
      </c>
      <c r="G548" s="300">
        <v>1.9355158386123429E-2</v>
      </c>
      <c r="H548" s="301">
        <v>8.0910282927658999E-5</v>
      </c>
      <c r="I548" s="302">
        <v>8.4568683601625482E-5</v>
      </c>
      <c r="J548" s="303">
        <v>0</v>
      </c>
      <c r="K548" s="304">
        <f t="shared" si="496"/>
        <v>0.16597111552087587</v>
      </c>
      <c r="L548" s="304">
        <f t="shared" si="491"/>
        <v>0.89975950010454808</v>
      </c>
      <c r="M548" s="304">
        <f t="shared" si="492"/>
        <v>0.56012482677864084</v>
      </c>
      <c r="N548" s="304">
        <f t="shared" si="493"/>
        <v>0.55793709690562276</v>
      </c>
      <c r="O548" s="304">
        <f t="shared" si="494"/>
        <v>9.4167526385545723E-4</v>
      </c>
      <c r="P548" s="251">
        <f t="shared" si="495"/>
        <v>9.8425362162677462E-4</v>
      </c>
    </row>
    <row r="549" spans="1:16" x14ac:dyDescent="0.3">
      <c r="A549" s="247" t="s">
        <v>98</v>
      </c>
      <c r="B549" s="248">
        <v>2022</v>
      </c>
      <c r="C549" s="248" t="s">
        <v>675</v>
      </c>
      <c r="D549" s="300">
        <v>1.5611351919558682E-2</v>
      </c>
      <c r="E549" s="300">
        <v>6.9816590251018815E-2</v>
      </c>
      <c r="F549" s="300">
        <v>1.9404867387589533E-2</v>
      </c>
      <c r="G549" s="300">
        <v>1.9274582092676403E-2</v>
      </c>
      <c r="H549" s="301">
        <v>7.4986291418647436E-5</v>
      </c>
      <c r="I549" s="302">
        <v>7.8376841475294687E-5</v>
      </c>
      <c r="J549" s="303">
        <v>1</v>
      </c>
      <c r="K549" s="304">
        <f t="shared" ref="K549:P549" si="497">SUM(D549:D577)+$J549*D577</f>
        <v>0.1493884565294199</v>
      </c>
      <c r="L549" s="304">
        <f t="shared" si="497"/>
        <v>0.83656306987267282</v>
      </c>
      <c r="M549" s="304">
        <f t="shared" si="497"/>
        <v>0.55891515794179125</v>
      </c>
      <c r="N549" s="304">
        <f t="shared" si="497"/>
        <v>0.55682209967186325</v>
      </c>
      <c r="O549" s="304">
        <f t="shared" si="497"/>
        <v>8.7762678657619529E-4</v>
      </c>
      <c r="P549" s="251">
        <f t="shared" si="497"/>
        <v>9.1730916022335015E-4</v>
      </c>
    </row>
    <row r="550" spans="1:16" x14ac:dyDescent="0.3">
      <c r="A550" s="247" t="s">
        <v>98</v>
      </c>
      <c r="B550" s="248">
        <v>2023</v>
      </c>
      <c r="C550" s="248" t="s">
        <v>676</v>
      </c>
      <c r="D550" s="300">
        <v>1.3498354804591111E-2</v>
      </c>
      <c r="E550" s="300">
        <v>6.081520617528282E-2</v>
      </c>
      <c r="F550" s="300">
        <v>1.9325062102635085E-2</v>
      </c>
      <c r="G550" s="300">
        <v>1.9200919069474062E-2</v>
      </c>
      <c r="H550" s="301">
        <v>6.8414024027496856E-5</v>
      </c>
      <c r="I550" s="302">
        <v>7.1507404224002786E-5</v>
      </c>
      <c r="J550" s="303">
        <v>2</v>
      </c>
      <c r="K550" s="304">
        <f t="shared" ref="K550:P550" si="498">SUM(D550:D577)+$J550*D577</f>
        <v>0.13584821913851475</v>
      </c>
      <c r="L550" s="304">
        <f t="shared" si="498"/>
        <v>0.78470126551365393</v>
      </c>
      <c r="M550" s="304">
        <f t="shared" si="498"/>
        <v>0.55779267039911684</v>
      </c>
      <c r="N550" s="304">
        <f t="shared" si="498"/>
        <v>0.55578767873155066</v>
      </c>
      <c r="O550" s="304">
        <f t="shared" si="498"/>
        <v>8.1950230080594488E-4</v>
      </c>
      <c r="P550" s="251">
        <f t="shared" si="498"/>
        <v>8.5655654094625672E-4</v>
      </c>
    </row>
    <row r="551" spans="1:16" x14ac:dyDescent="0.3">
      <c r="A551" s="247" t="s">
        <v>98</v>
      </c>
      <c r="B551" s="248">
        <v>2024</v>
      </c>
      <c r="C551" s="248" t="s">
        <v>677</v>
      </c>
      <c r="D551" s="300">
        <v>1.172958011205249E-2</v>
      </c>
      <c r="E551" s="300">
        <v>5.3298938459593714E-2</v>
      </c>
      <c r="F551" s="300">
        <v>1.9256667882958847E-2</v>
      </c>
      <c r="G551" s="300">
        <v>1.9137729226647526E-2</v>
      </c>
      <c r="H551" s="301">
        <v>6.1371942864735945E-5</v>
      </c>
      <c r="I551" s="302">
        <v>6.4146909151240909E-5</v>
      </c>
      <c r="J551" s="303">
        <v>3</v>
      </c>
      <c r="K551" s="304">
        <f t="shared" ref="K551:P551" si="499">SUM(D551:D577)+$J551*D577</f>
        <v>0.12442097886257711</v>
      </c>
      <c r="L551" s="304">
        <f t="shared" si="499"/>
        <v>0.7418408452303713</v>
      </c>
      <c r="M551" s="304">
        <f t="shared" si="499"/>
        <v>0.55674998814139676</v>
      </c>
      <c r="N551" s="304">
        <f t="shared" si="499"/>
        <v>0.55482692081444052</v>
      </c>
      <c r="O551" s="304">
        <f t="shared" si="499"/>
        <v>7.6795008242684496E-4</v>
      </c>
      <c r="P551" s="251">
        <f t="shared" si="499"/>
        <v>8.0267335892045505E-4</v>
      </c>
    </row>
    <row r="552" spans="1:16" x14ac:dyDescent="0.3">
      <c r="A552" s="247" t="s">
        <v>98</v>
      </c>
      <c r="B552" s="248">
        <v>2025</v>
      </c>
      <c r="C552" s="248" t="s">
        <v>678</v>
      </c>
      <c r="D552" s="300">
        <v>1.0263117801625051E-2</v>
      </c>
      <c r="E552" s="300">
        <v>4.7233448589531872E-2</v>
      </c>
      <c r="F552" s="300">
        <v>1.9195578437950493E-2</v>
      </c>
      <c r="G552" s="300">
        <v>1.9081318283584899E-2</v>
      </c>
      <c r="H552" s="301">
        <v>5.5445935734285225E-5</v>
      </c>
      <c r="I552" s="302">
        <v>5.7952953643395883E-5</v>
      </c>
      <c r="J552" s="303">
        <v>4</v>
      </c>
      <c r="K552" s="304">
        <f t="shared" ref="K552:P552" si="500">SUM(D552:D577)+$J552*D577</f>
        <v>0.11476251327917816</v>
      </c>
      <c r="L552" s="304">
        <f t="shared" si="500"/>
        <v>0.70649669266277748</v>
      </c>
      <c r="M552" s="304">
        <f t="shared" si="500"/>
        <v>0.55577570010335298</v>
      </c>
      <c r="N552" s="304">
        <f t="shared" si="500"/>
        <v>0.55392935274015687</v>
      </c>
      <c r="O552" s="304">
        <f t="shared" si="500"/>
        <v>7.2343994521050642E-4</v>
      </c>
      <c r="P552" s="251">
        <f t="shared" si="500"/>
        <v>7.5615067196741523E-4</v>
      </c>
    </row>
    <row r="553" spans="1:16" x14ac:dyDescent="0.3">
      <c r="A553" s="247" t="s">
        <v>98</v>
      </c>
      <c r="B553" s="248">
        <v>2026</v>
      </c>
      <c r="C553" s="248" t="s">
        <v>679</v>
      </c>
      <c r="D553" s="300">
        <v>9.0091472939196667E-3</v>
      </c>
      <c r="E553" s="300">
        <v>4.2282570596375788E-2</v>
      </c>
      <c r="F553" s="300">
        <v>1.9125012250972587E-2</v>
      </c>
      <c r="G553" s="300">
        <v>1.9016221023930815E-2</v>
      </c>
      <c r="H553" s="301">
        <v>4.9965604427509108E-5</v>
      </c>
      <c r="I553" s="302">
        <v>5.2224824058223629E-5</v>
      </c>
      <c r="J553" s="303">
        <v>5</v>
      </c>
      <c r="K553" s="304">
        <f t="shared" ref="K553:P553" si="501">SUM(D553:D577)+$J553*D577</f>
        <v>0.10657051000620663</v>
      </c>
      <c r="L553" s="304">
        <f t="shared" si="501"/>
        <v>0.6772180299652456</v>
      </c>
      <c r="M553" s="304">
        <f t="shared" si="501"/>
        <v>0.55486250151031768</v>
      </c>
      <c r="N553" s="304">
        <f t="shared" si="501"/>
        <v>0.55308819560893585</v>
      </c>
      <c r="O553" s="304">
        <f t="shared" si="501"/>
        <v>6.8485581512461792E-4</v>
      </c>
      <c r="P553" s="251">
        <f t="shared" si="501"/>
        <v>7.1582194052222038E-4</v>
      </c>
    </row>
    <row r="554" spans="1:16" x14ac:dyDescent="0.3">
      <c r="A554" s="247" t="s">
        <v>98</v>
      </c>
      <c r="B554" s="248">
        <v>2027</v>
      </c>
      <c r="C554" s="248" t="s">
        <v>680</v>
      </c>
      <c r="D554" s="300">
        <v>7.9954459282991584E-3</v>
      </c>
      <c r="E554" s="300">
        <v>3.8205671811749553E-2</v>
      </c>
      <c r="F554" s="300">
        <v>1.9053302156142048E-2</v>
      </c>
      <c r="G554" s="300">
        <v>1.8950023872228799E-2</v>
      </c>
      <c r="H554" s="301">
        <v>4.3259482960035761E-5</v>
      </c>
      <c r="I554" s="302">
        <v>4.521549086042895E-5</v>
      </c>
      <c r="J554" s="303">
        <v>6</v>
      </c>
      <c r="K554" s="304">
        <f t="shared" ref="K554:P554" si="502">SUM(D554:D577)+$J554*D577</f>
        <v>9.9632477240940501E-2</v>
      </c>
      <c r="L554" s="304">
        <f t="shared" si="502"/>
        <v>0.65289024526086969</v>
      </c>
      <c r="M554" s="304">
        <f t="shared" si="502"/>
        <v>0.55401986910426015</v>
      </c>
      <c r="N554" s="304">
        <f t="shared" si="502"/>
        <v>0.55231213573736893</v>
      </c>
      <c r="O554" s="304">
        <f t="shared" si="502"/>
        <v>6.5175201634550591E-4</v>
      </c>
      <c r="P554" s="251">
        <f t="shared" si="502"/>
        <v>6.8122133866219776E-4</v>
      </c>
    </row>
    <row r="555" spans="1:16" x14ac:dyDescent="0.3">
      <c r="A555" s="247" t="s">
        <v>98</v>
      </c>
      <c r="B555" s="248">
        <v>2028</v>
      </c>
      <c r="C555" s="248" t="s">
        <v>681</v>
      </c>
      <c r="D555" s="300">
        <v>7.1607603864243773E-3</v>
      </c>
      <c r="E555" s="300">
        <v>3.4870670577742298E-2</v>
      </c>
      <c r="F555" s="300">
        <v>1.8975270746921888E-2</v>
      </c>
      <c r="G555" s="300">
        <v>1.8878073969601956E-2</v>
      </c>
      <c r="H555" s="301">
        <v>3.8035512719283565E-5</v>
      </c>
      <c r="I555" s="302">
        <v>3.975530892093333E-5</v>
      </c>
      <c r="J555" s="303">
        <v>7</v>
      </c>
      <c r="K555" s="304">
        <f t="shared" ref="K555:P555" si="503">SUM(D555:D577)+$J555*D577</f>
        <v>9.3708145841294832E-2</v>
      </c>
      <c r="L555" s="304">
        <f t="shared" si="503"/>
        <v>0.63263935934112014</v>
      </c>
      <c r="M555" s="304">
        <f t="shared" si="503"/>
        <v>0.55324894679303316</v>
      </c>
      <c r="N555" s="304">
        <f t="shared" si="503"/>
        <v>0.55160227301750397</v>
      </c>
      <c r="O555" s="304">
        <f t="shared" si="503"/>
        <v>6.2535433903386734E-4</v>
      </c>
      <c r="P555" s="251">
        <f t="shared" si="503"/>
        <v>6.5363006999997E-4</v>
      </c>
    </row>
    <row r="556" spans="1:16" x14ac:dyDescent="0.3">
      <c r="A556" s="247" t="s">
        <v>98</v>
      </c>
      <c r="B556" s="248">
        <v>2029</v>
      </c>
      <c r="C556" s="248" t="s">
        <v>682</v>
      </c>
      <c r="D556" s="300">
        <v>6.4263648816727916E-3</v>
      </c>
      <c r="E556" s="300">
        <v>3.2023372250708337E-2</v>
      </c>
      <c r="F556" s="300">
        <v>1.8899672931303128E-2</v>
      </c>
      <c r="G556" s="300">
        <v>1.880839940109395E-2</v>
      </c>
      <c r="H556" s="301">
        <v>3.380582256853458E-5</v>
      </c>
      <c r="I556" s="302">
        <v>3.5334367240107008E-5</v>
      </c>
      <c r="J556" s="303">
        <v>8</v>
      </c>
      <c r="K556" s="304">
        <f t="shared" ref="K556:P556" si="504">SUM(D556:D577)+$J556*D577</f>
        <v>8.8618499983523974E-2</v>
      </c>
      <c r="L556" s="304">
        <f t="shared" si="504"/>
        <v>0.6157234746553778</v>
      </c>
      <c r="M556" s="304">
        <f t="shared" si="504"/>
        <v>0.55255605589102641</v>
      </c>
      <c r="N556" s="304">
        <f t="shared" si="504"/>
        <v>0.55096436020026585</v>
      </c>
      <c r="O556" s="304">
        <f t="shared" si="504"/>
        <v>6.0418063196298081E-4</v>
      </c>
      <c r="P556" s="251">
        <f t="shared" si="504"/>
        <v>6.3149898327723771E-4</v>
      </c>
    </row>
    <row r="557" spans="1:16" x14ac:dyDescent="0.3">
      <c r="A557" s="247" t="s">
        <v>98</v>
      </c>
      <c r="B557" s="248">
        <v>2030</v>
      </c>
      <c r="C557" s="248" t="s">
        <v>683</v>
      </c>
      <c r="D557" s="300">
        <v>5.8197723500885068E-3</v>
      </c>
      <c r="E557" s="300">
        <v>2.970194388081291E-2</v>
      </c>
      <c r="F557" s="300">
        <v>1.8829013030367596E-2</v>
      </c>
      <c r="G557" s="300">
        <v>1.8743308914445381E-2</v>
      </c>
      <c r="H557" s="301">
        <v>3.0688170776755884E-5</v>
      </c>
      <c r="I557" s="302">
        <v>3.2075760865974331E-5</v>
      </c>
      <c r="J557" s="303">
        <v>9</v>
      </c>
      <c r="K557" s="304">
        <f t="shared" ref="K557:P557" si="505">SUM(D557:D577)+$J557*D577</f>
        <v>8.4263249630504716E-2</v>
      </c>
      <c r="L557" s="304">
        <f t="shared" si="505"/>
        <v>0.60165488829666947</v>
      </c>
      <c r="M557" s="304">
        <f t="shared" si="505"/>
        <v>0.55193876280463838</v>
      </c>
      <c r="N557" s="304">
        <f t="shared" si="505"/>
        <v>0.55039612195153587</v>
      </c>
      <c r="O557" s="304">
        <f t="shared" si="505"/>
        <v>5.8723661504284325E-4</v>
      </c>
      <c r="P557" s="251">
        <f t="shared" si="505"/>
        <v>6.1378883823533193E-4</v>
      </c>
    </row>
    <row r="558" spans="1:16" x14ac:dyDescent="0.3">
      <c r="A558" s="247" t="s">
        <v>98</v>
      </c>
      <c r="B558" s="248">
        <v>2031</v>
      </c>
      <c r="C558" s="248" t="s">
        <v>684</v>
      </c>
      <c r="D558" s="300">
        <v>5.2914678198975424E-3</v>
      </c>
      <c r="E558" s="300">
        <v>2.7725013593409124E-2</v>
      </c>
      <c r="F558" s="300">
        <v>1.8763508323444568E-2</v>
      </c>
      <c r="G558" s="300">
        <v>1.8683010226318679E-2</v>
      </c>
      <c r="H558" s="301">
        <v>2.8902377877039665E-5</v>
      </c>
      <c r="I558" s="302">
        <v>3.0209212040225437E-5</v>
      </c>
      <c r="J558" s="303">
        <v>10</v>
      </c>
      <c r="K558" s="304">
        <f t="shared" ref="K558:P558" si="506">SUM(D558:D577)+$J558*D577</f>
        <v>8.0514591809069697E-2</v>
      </c>
      <c r="L558" s="304">
        <f t="shared" si="506"/>
        <v>0.58990773030785648</v>
      </c>
      <c r="M558" s="304">
        <f t="shared" si="506"/>
        <v>0.55139212961918593</v>
      </c>
      <c r="N558" s="304">
        <f t="shared" si="506"/>
        <v>0.54989297418945438</v>
      </c>
      <c r="O558" s="304">
        <f t="shared" si="506"/>
        <v>5.734102499144844E-4</v>
      </c>
      <c r="P558" s="251">
        <f t="shared" si="506"/>
        <v>5.9933729956755883E-4</v>
      </c>
    </row>
    <row r="559" spans="1:16" x14ac:dyDescent="0.3">
      <c r="A559" s="247" t="s">
        <v>98</v>
      </c>
      <c r="B559" s="248">
        <v>2032</v>
      </c>
      <c r="C559" s="248" t="s">
        <v>685</v>
      </c>
      <c r="D559" s="300">
        <v>4.8323998223533575E-3</v>
      </c>
      <c r="E559" s="300">
        <v>2.6082788787780684E-2</v>
      </c>
      <c r="F559" s="300">
        <v>1.8702153686639973E-2</v>
      </c>
      <c r="G559" s="300">
        <v>1.8626519129096214E-2</v>
      </c>
      <c r="H559" s="301">
        <v>2.6911271321789726E-5</v>
      </c>
      <c r="I559" s="302">
        <v>2.8128075040173418E-5</v>
      </c>
      <c r="J559" s="303">
        <v>11</v>
      </c>
      <c r="K559" s="304">
        <f t="shared" ref="K559:P559" si="507">SUM(D559:D577)+$J559*D577</f>
        <v>7.7294238517825686E-2</v>
      </c>
      <c r="L559" s="304">
        <f t="shared" si="507"/>
        <v>0.58013750260644736</v>
      </c>
      <c r="M559" s="304">
        <f t="shared" si="507"/>
        <v>0.55091100114065639</v>
      </c>
      <c r="N559" s="304">
        <f t="shared" si="507"/>
        <v>0.54945012511549951</v>
      </c>
      <c r="O559" s="304">
        <f t="shared" si="507"/>
        <v>5.6136967768584173E-4</v>
      </c>
      <c r="P559" s="251">
        <f t="shared" si="507"/>
        <v>5.8675230972553445E-4</v>
      </c>
    </row>
    <row r="560" spans="1:16" x14ac:dyDescent="0.3">
      <c r="A560" s="247" t="s">
        <v>98</v>
      </c>
      <c r="B560" s="248">
        <v>2033</v>
      </c>
      <c r="C560" s="248" t="s">
        <v>686</v>
      </c>
      <c r="D560" s="300">
        <v>4.43337777425519E-3</v>
      </c>
      <c r="E560" s="300">
        <v>2.4709700300378033E-2</v>
      </c>
      <c r="F560" s="300">
        <v>1.8645905962517056E-2</v>
      </c>
      <c r="G560" s="300">
        <v>1.8574745667416525E-2</v>
      </c>
      <c r="H560" s="301">
        <v>2.5485885894353292E-5</v>
      </c>
      <c r="I560" s="302">
        <v>2.6638246786078777E-5</v>
      </c>
      <c r="J560" s="303">
        <v>12</v>
      </c>
      <c r="K560" s="304">
        <f t="shared" ref="K560:P560" si="508">SUM(D560:D577)+$J560*D577</f>
        <v>7.4532953224125842E-2</v>
      </c>
      <c r="L560" s="304">
        <f t="shared" si="508"/>
        <v>0.57200949971066661</v>
      </c>
      <c r="M560" s="304">
        <f t="shared" si="508"/>
        <v>0.55049122729893152</v>
      </c>
      <c r="N560" s="304">
        <f t="shared" si="508"/>
        <v>0.54906376713876726</v>
      </c>
      <c r="O560" s="304">
        <f t="shared" si="508"/>
        <v>5.5132021201244916E-4</v>
      </c>
      <c r="P560" s="251">
        <f t="shared" si="508"/>
        <v>5.7624845688356214E-4</v>
      </c>
    </row>
    <row r="561" spans="1:16" x14ac:dyDescent="0.3">
      <c r="A561" s="247" t="s">
        <v>98</v>
      </c>
      <c r="B561" s="248">
        <v>2034</v>
      </c>
      <c r="C561" s="248" t="s">
        <v>687</v>
      </c>
      <c r="D561" s="300">
        <v>4.0772400967726179E-3</v>
      </c>
      <c r="E561" s="300">
        <v>2.3547738161344544E-2</v>
      </c>
      <c r="F561" s="300">
        <v>1.8594000151148982E-2</v>
      </c>
      <c r="G561" s="300">
        <v>1.8526969894995082E-2</v>
      </c>
      <c r="H561" s="301">
        <v>2.4176150978301381E-5</v>
      </c>
      <c r="I561" s="302">
        <v>2.5269291486859452E-5</v>
      </c>
      <c r="J561" s="303">
        <v>13</v>
      </c>
      <c r="K561" s="304">
        <f t="shared" ref="K561:P561" si="509">SUM(D561:D577)+$J561*D577</f>
        <v>7.2170689978524161E-2</v>
      </c>
      <c r="L561" s="304">
        <f t="shared" si="509"/>
        <v>0.56525458530228856</v>
      </c>
      <c r="M561" s="304">
        <f t="shared" si="509"/>
        <v>0.5501277011813297</v>
      </c>
      <c r="N561" s="304">
        <f t="shared" si="509"/>
        <v>0.54872918262371462</v>
      </c>
      <c r="O561" s="304">
        <f t="shared" si="509"/>
        <v>5.4269613176649285E-4</v>
      </c>
      <c r="P561" s="251">
        <f t="shared" si="509"/>
        <v>5.672344322956845E-4</v>
      </c>
    </row>
    <row r="562" spans="1:16" x14ac:dyDescent="0.3">
      <c r="A562" s="247" t="s">
        <v>98</v>
      </c>
      <c r="B562" s="248">
        <v>2035</v>
      </c>
      <c r="C562" s="248" t="s">
        <v>688</v>
      </c>
      <c r="D562" s="300">
        <v>3.7634908642483877E-3</v>
      </c>
      <c r="E562" s="300">
        <v>2.2581808852282163E-2</v>
      </c>
      <c r="F562" s="300">
        <v>1.8546575038893988E-2</v>
      </c>
      <c r="G562" s="300">
        <v>1.8483316200657709E-2</v>
      </c>
      <c r="H562" s="301">
        <v>2.2950032548645954E-5</v>
      </c>
      <c r="I562" s="302">
        <v>2.3987729133957736E-5</v>
      </c>
      <c r="J562" s="303">
        <v>14</v>
      </c>
      <c r="K562" s="304">
        <f t="shared" ref="K562:P562" si="510">SUM(D562:D577)+$J562*D577</f>
        <v>7.0164564410405056E-2</v>
      </c>
      <c r="L562" s="304">
        <f t="shared" si="510"/>
        <v>0.55966163303294403</v>
      </c>
      <c r="M562" s="304">
        <f t="shared" si="510"/>
        <v>0.54981608087509581</v>
      </c>
      <c r="N562" s="304">
        <f t="shared" si="510"/>
        <v>0.54844237388108352</v>
      </c>
      <c r="O562" s="304">
        <f t="shared" si="510"/>
        <v>5.3538178643658852E-4</v>
      </c>
      <c r="P562" s="251">
        <f t="shared" si="510"/>
        <v>5.5958936300702612E-4</v>
      </c>
    </row>
    <row r="563" spans="1:16" x14ac:dyDescent="0.3">
      <c r="A563" s="247" t="s">
        <v>98</v>
      </c>
      <c r="B563" s="248">
        <v>2036</v>
      </c>
      <c r="C563" s="248" t="s">
        <v>689</v>
      </c>
      <c r="D563" s="300">
        <v>3.4816414304789703E-3</v>
      </c>
      <c r="E563" s="300">
        <v>2.1745599250031427E-2</v>
      </c>
      <c r="F563" s="300">
        <v>1.8505121923368353E-2</v>
      </c>
      <c r="G563" s="300">
        <v>1.8445162394937972E-2</v>
      </c>
      <c r="H563" s="301">
        <v>2.1938210372031826E-5</v>
      </c>
      <c r="I563" s="302">
        <v>2.2930151692717665E-5</v>
      </c>
      <c r="J563" s="303">
        <v>15</v>
      </c>
      <c r="K563" s="304">
        <f t="shared" ref="K563:P563" si="511">SUM(D563:D577)+$J563*D577</f>
        <v>6.8472188074810175E-2</v>
      </c>
      <c r="L563" s="304">
        <f t="shared" si="511"/>
        <v>0.55503461007266175</v>
      </c>
      <c r="M563" s="304">
        <f t="shared" si="511"/>
        <v>0.5495518856811169</v>
      </c>
      <c r="N563" s="304">
        <f t="shared" si="511"/>
        <v>0.54819921883278966</v>
      </c>
      <c r="O563" s="304">
        <f t="shared" si="511"/>
        <v>5.2929355953633959E-4</v>
      </c>
      <c r="P563" s="251">
        <f t="shared" si="511"/>
        <v>5.532258560712695E-4</v>
      </c>
    </row>
    <row r="564" spans="1:16" x14ac:dyDescent="0.3">
      <c r="A564" s="247" t="s">
        <v>98</v>
      </c>
      <c r="B564" s="248">
        <v>2037</v>
      </c>
      <c r="C564" s="248" t="s">
        <v>690</v>
      </c>
      <c r="D564" s="300">
        <v>3.2431739607796254E-3</v>
      </c>
      <c r="E564" s="300">
        <v>2.1075799354266324E-2</v>
      </c>
      <c r="F564" s="300">
        <v>1.8468303059175493E-2</v>
      </c>
      <c r="G564" s="300">
        <v>1.8411273697296223E-2</v>
      </c>
      <c r="H564" s="301">
        <v>2.1044209536446053E-5</v>
      </c>
      <c r="I564" s="302">
        <v>2.1995733255944155E-5</v>
      </c>
      <c r="J564" s="303">
        <v>16</v>
      </c>
      <c r="K564" s="304">
        <f t="shared" ref="K564:P564" si="512">SUM(D564:D577)+$J564*D577</f>
        <v>6.7061661172984732E-2</v>
      </c>
      <c r="L564" s="304">
        <f t="shared" si="512"/>
        <v>0.55124379671463042</v>
      </c>
      <c r="M564" s="304">
        <f t="shared" si="512"/>
        <v>0.54932914360266361</v>
      </c>
      <c r="N564" s="304">
        <f t="shared" si="512"/>
        <v>0.54799421759021549</v>
      </c>
      <c r="O564" s="304">
        <f t="shared" si="512"/>
        <v>5.2421715481270476E-4</v>
      </c>
      <c r="P564" s="251">
        <f t="shared" si="512"/>
        <v>5.4791992657675305E-4</v>
      </c>
    </row>
    <row r="565" spans="1:16" x14ac:dyDescent="0.3">
      <c r="A565" s="247" t="s">
        <v>98</v>
      </c>
      <c r="B565" s="248">
        <v>2038</v>
      </c>
      <c r="C565" s="248" t="s">
        <v>691</v>
      </c>
      <c r="D565" s="300">
        <v>3.0311243346259954E-3</v>
      </c>
      <c r="E565" s="300">
        <v>2.0488225830820977E-2</v>
      </c>
      <c r="F565" s="300">
        <v>1.8435662544415587E-2</v>
      </c>
      <c r="G565" s="300">
        <v>1.8381231438826532E-2</v>
      </c>
      <c r="H565" s="301">
        <v>2.0255022802118926E-5</v>
      </c>
      <c r="I565" s="302">
        <v>2.117086308912588E-5</v>
      </c>
      <c r="J565" s="303">
        <v>17</v>
      </c>
      <c r="K565" s="304">
        <f t="shared" ref="K565:P565" si="513">SUM(D565:D577)+$J565*D577</f>
        <v>6.5889601740858617E-2</v>
      </c>
      <c r="L565" s="304">
        <f t="shared" si="513"/>
        <v>0.54812278325236397</v>
      </c>
      <c r="M565" s="304">
        <f t="shared" si="513"/>
        <v>0.54914322038840324</v>
      </c>
      <c r="N565" s="304">
        <f t="shared" si="513"/>
        <v>0.5478231050452832</v>
      </c>
      <c r="O565" s="304">
        <f t="shared" si="513"/>
        <v>5.2003475092465574E-4</v>
      </c>
      <c r="P565" s="251">
        <f t="shared" si="513"/>
        <v>5.4354841551901008E-4</v>
      </c>
    </row>
    <row r="566" spans="1:16" x14ac:dyDescent="0.3">
      <c r="A566" s="247" t="s">
        <v>98</v>
      </c>
      <c r="B566" s="248">
        <v>2039</v>
      </c>
      <c r="C566" s="248" t="s">
        <v>692</v>
      </c>
      <c r="D566" s="300">
        <v>2.8271261867051961E-3</v>
      </c>
      <c r="E566" s="300">
        <v>1.9924466098923732E-2</v>
      </c>
      <c r="F566" s="300">
        <v>1.840672794290717E-2</v>
      </c>
      <c r="G566" s="300">
        <v>1.8354600504491041E-2</v>
      </c>
      <c r="H566" s="301">
        <v>1.9580098740765427E-5</v>
      </c>
      <c r="I566" s="302">
        <v>2.0465420023115099E-5</v>
      </c>
      <c r="J566" s="303">
        <v>18</v>
      </c>
      <c r="K566" s="304">
        <f t="shared" ref="K566:P566" si="514">SUM(D566:D577)+$J566*D577</f>
        <v>6.4929591934886149E-2</v>
      </c>
      <c r="L566" s="304">
        <f t="shared" si="514"/>
        <v>0.54558934331354303</v>
      </c>
      <c r="M566" s="304">
        <f t="shared" si="514"/>
        <v>0.5489899376889027</v>
      </c>
      <c r="N566" s="304">
        <f t="shared" si="514"/>
        <v>0.5476820347588206</v>
      </c>
      <c r="O566" s="304">
        <f t="shared" si="514"/>
        <v>5.1664153377093389E-4</v>
      </c>
      <c r="P566" s="251">
        <f t="shared" si="514"/>
        <v>5.4000177462808522E-4</v>
      </c>
    </row>
    <row r="567" spans="1:16" x14ac:dyDescent="0.3">
      <c r="A567" s="247" t="s">
        <v>98</v>
      </c>
      <c r="B567" s="248">
        <v>2040</v>
      </c>
      <c r="C567" s="248" t="s">
        <v>693</v>
      </c>
      <c r="D567" s="300">
        <v>2.6499229736296143E-3</v>
      </c>
      <c r="E567" s="300">
        <v>1.9469559836563038E-2</v>
      </c>
      <c r="F567" s="300">
        <v>1.8381636642876377E-2</v>
      </c>
      <c r="G567" s="300">
        <v>1.8331507591584903E-2</v>
      </c>
      <c r="H567" s="301">
        <v>1.8993679712020351E-5</v>
      </c>
      <c r="I567" s="302">
        <v>1.9852484915250284E-5</v>
      </c>
      <c r="J567" s="303">
        <v>19</v>
      </c>
      <c r="K567" s="304">
        <f t="shared" ref="K567:P567" si="515">SUM(D567:D577)+$J567*D577</f>
        <v>6.4173580276834452E-2</v>
      </c>
      <c r="L567" s="304">
        <f t="shared" si="515"/>
        <v>0.54361966310661924</v>
      </c>
      <c r="M567" s="304">
        <f t="shared" si="515"/>
        <v>0.5488655895909107</v>
      </c>
      <c r="N567" s="304">
        <f t="shared" si="515"/>
        <v>0.54756759540669342</v>
      </c>
      <c r="O567" s="304">
        <f t="shared" si="515"/>
        <v>5.1392324067856552E-4</v>
      </c>
      <c r="P567" s="251">
        <f t="shared" si="515"/>
        <v>5.3716057680317127E-4</v>
      </c>
    </row>
    <row r="568" spans="1:16" x14ac:dyDescent="0.3">
      <c r="A568" s="247" t="s">
        <v>98</v>
      </c>
      <c r="B568" s="248">
        <v>2041</v>
      </c>
      <c r="C568" s="248" t="s">
        <v>694</v>
      </c>
      <c r="D568" s="300">
        <v>2.5135309498997877E-3</v>
      </c>
      <c r="E568" s="300">
        <v>1.9114605792029556E-2</v>
      </c>
      <c r="F568" s="300">
        <v>1.836190292389539E-2</v>
      </c>
      <c r="G568" s="300">
        <v>1.8313343620242596E-2</v>
      </c>
      <c r="H568" s="301">
        <v>1.8512370727318908E-5</v>
      </c>
      <c r="I568" s="302">
        <v>1.9349411266240549E-5</v>
      </c>
      <c r="J568" s="303">
        <v>20</v>
      </c>
      <c r="K568" s="304">
        <f t="shared" ref="K568:P568" si="516">SUM(D568:D577)+$J568*D577</f>
        <v>6.3594771831858354E-2</v>
      </c>
      <c r="L568" s="304">
        <f t="shared" si="516"/>
        <v>0.54210488916205624</v>
      </c>
      <c r="M568" s="304">
        <f t="shared" si="516"/>
        <v>0.5487663327929494</v>
      </c>
      <c r="N568" s="304">
        <f t="shared" si="516"/>
        <v>0.54747624896747249</v>
      </c>
      <c r="O568" s="304">
        <f t="shared" si="516"/>
        <v>5.1179136661494223E-4</v>
      </c>
      <c r="P568" s="251">
        <f t="shared" si="516"/>
        <v>5.3493231408612203E-4</v>
      </c>
    </row>
    <row r="569" spans="1:16" x14ac:dyDescent="0.3">
      <c r="A569" s="247" t="s">
        <v>98</v>
      </c>
      <c r="B569" s="248">
        <v>2042</v>
      </c>
      <c r="C569" s="248" t="s">
        <v>695</v>
      </c>
      <c r="D569" s="300">
        <v>2.3968373661498138E-3</v>
      </c>
      <c r="E569" s="300">
        <v>1.8786931934772873E-2</v>
      </c>
      <c r="F569" s="300">
        <v>1.8345145401778791E-2</v>
      </c>
      <c r="G569" s="300">
        <v>1.8297920589197818E-2</v>
      </c>
      <c r="H569" s="301">
        <v>1.8121827875265335E-5</v>
      </c>
      <c r="I569" s="302">
        <v>1.8941221443431792E-5</v>
      </c>
      <c r="J569" s="303">
        <v>21</v>
      </c>
      <c r="K569" s="304">
        <f t="shared" ref="K569:P569" si="517">SUM(D569:D577)+$J569*D577</f>
        <v>6.3152355410612093E-2</v>
      </c>
      <c r="L569" s="304">
        <f t="shared" si="517"/>
        <v>0.54094506926202657</v>
      </c>
      <c r="M569" s="304">
        <f t="shared" si="517"/>
        <v>0.5486868097139691</v>
      </c>
      <c r="N569" s="304">
        <f t="shared" si="517"/>
        <v>0.5474030664995938</v>
      </c>
      <c r="O569" s="304">
        <f t="shared" si="517"/>
        <v>5.1014080153602035E-4</v>
      </c>
      <c r="P569" s="251">
        <f t="shared" si="517"/>
        <v>5.3320712501808264E-4</v>
      </c>
    </row>
    <row r="570" spans="1:16" x14ac:dyDescent="0.3">
      <c r="A570" s="247" t="s">
        <v>98</v>
      </c>
      <c r="B570" s="248">
        <v>2043</v>
      </c>
      <c r="C570" s="248" t="s">
        <v>696</v>
      </c>
      <c r="D570" s="300">
        <v>2.3076899416553357E-3</v>
      </c>
      <c r="E570" s="300">
        <v>1.8543033304448786E-2</v>
      </c>
      <c r="F570" s="300">
        <v>1.8331077353090766E-2</v>
      </c>
      <c r="G570" s="300">
        <v>1.8284973658654551E-2</v>
      </c>
      <c r="H570" s="301">
        <v>1.7818951952467613E-5</v>
      </c>
      <c r="I570" s="302">
        <v>1.8624644401168426E-5</v>
      </c>
      <c r="J570" s="303">
        <v>22</v>
      </c>
      <c r="K570" s="304">
        <f t="shared" ref="K570:P570" si="518">SUM(D570:D577)+$J570*D577</f>
        <v>6.2826632573115798E-2</v>
      </c>
      <c r="L570" s="304">
        <f t="shared" si="518"/>
        <v>0.54011292321925375</v>
      </c>
      <c r="M570" s="304">
        <f t="shared" si="518"/>
        <v>0.54862404415710542</v>
      </c>
      <c r="N570" s="304">
        <f t="shared" si="518"/>
        <v>0.54734530706275986</v>
      </c>
      <c r="O570" s="304">
        <f t="shared" si="518"/>
        <v>5.0888077930915212E-4</v>
      </c>
      <c r="P570" s="251">
        <f t="shared" si="518"/>
        <v>5.3189012577285202E-4</v>
      </c>
    </row>
    <row r="571" spans="1:16" x14ac:dyDescent="0.3">
      <c r="A571" s="247" t="s">
        <v>98</v>
      </c>
      <c r="B571" s="248">
        <v>2044</v>
      </c>
      <c r="C571" s="248" t="s">
        <v>697</v>
      </c>
      <c r="D571" s="300">
        <v>2.2414345163810053E-3</v>
      </c>
      <c r="E571" s="300">
        <v>1.8354530204417404E-2</v>
      </c>
      <c r="F571" s="300">
        <v>1.8319276078372877E-2</v>
      </c>
      <c r="G571" s="300">
        <v>1.8274113767502098E-2</v>
      </c>
      <c r="H571" s="301">
        <v>1.7573248892035538E-5</v>
      </c>
      <c r="I571" s="302">
        <v>1.8367833296773884E-5</v>
      </c>
      <c r="J571" s="303">
        <v>23</v>
      </c>
      <c r="K571" s="304">
        <f t="shared" ref="K571:P571" si="519">SUM(D571:D577)+$J571*D577</f>
        <v>6.2590057160113968E-2</v>
      </c>
      <c r="L571" s="304">
        <f t="shared" si="519"/>
        <v>0.53952467580680485</v>
      </c>
      <c r="M571" s="304">
        <f t="shared" si="519"/>
        <v>0.54857534664892971</v>
      </c>
      <c r="N571" s="304">
        <f t="shared" si="519"/>
        <v>0.54730049455646923</v>
      </c>
      <c r="O571" s="304">
        <f t="shared" si="519"/>
        <v>5.0792363300508148E-4</v>
      </c>
      <c r="P571" s="251">
        <f t="shared" si="519"/>
        <v>5.3088970356988464E-4</v>
      </c>
    </row>
    <row r="572" spans="1:16" x14ac:dyDescent="0.3">
      <c r="A572" s="247" t="s">
        <v>98</v>
      </c>
      <c r="B572" s="248">
        <v>2045</v>
      </c>
      <c r="C572" s="248" t="s">
        <v>698</v>
      </c>
      <c r="D572" s="300">
        <v>2.1956010776711101E-3</v>
      </c>
      <c r="E572" s="300">
        <v>1.8226631018038297E-2</v>
      </c>
      <c r="F572" s="300">
        <v>1.8309368006463125E-2</v>
      </c>
      <c r="G572" s="300">
        <v>1.8264996177488758E-2</v>
      </c>
      <c r="H572" s="301">
        <v>1.7382882700400434E-5</v>
      </c>
      <c r="I572" s="302">
        <v>1.8168860459224932E-5</v>
      </c>
      <c r="J572" s="303">
        <v>24</v>
      </c>
      <c r="K572" s="304">
        <f t="shared" ref="K572:P572" si="520">SUM(D572:D577)+$J572*D577</f>
        <v>6.2419737172386483E-2</v>
      </c>
      <c r="L572" s="304">
        <f t="shared" si="520"/>
        <v>0.53912493149438745</v>
      </c>
      <c r="M572" s="304">
        <f t="shared" si="520"/>
        <v>0.548538450415472</v>
      </c>
      <c r="N572" s="304">
        <f t="shared" si="520"/>
        <v>0.54726654194133095</v>
      </c>
      <c r="O572" s="304">
        <f t="shared" si="520"/>
        <v>5.0721218976144304E-4</v>
      </c>
      <c r="P572" s="251">
        <f t="shared" si="520"/>
        <v>5.3014609247131186E-4</v>
      </c>
    </row>
    <row r="573" spans="1:16" x14ac:dyDescent="0.3">
      <c r="A573" s="247" t="s">
        <v>98</v>
      </c>
      <c r="B573" s="248">
        <v>2046</v>
      </c>
      <c r="C573" s="248" t="s">
        <v>699</v>
      </c>
      <c r="D573" s="300">
        <v>2.1551705413774347E-3</v>
      </c>
      <c r="E573" s="300">
        <v>1.8119751952695589E-2</v>
      </c>
      <c r="F573" s="300">
        <v>1.8301130114148374E-2</v>
      </c>
      <c r="G573" s="300">
        <v>1.8257416011150714E-2</v>
      </c>
      <c r="H573" s="301">
        <v>1.7230558423585831E-5</v>
      </c>
      <c r="I573" s="302">
        <v>1.8009651960758556E-5</v>
      </c>
      <c r="J573" s="303">
        <v>25</v>
      </c>
      <c r="K573" s="304">
        <f t="shared" ref="K573:P573" si="521">SUM(D573:D577)+$J573*D577</f>
        <v>6.2295250623368888E-2</v>
      </c>
      <c r="L573" s="304">
        <f t="shared" si="521"/>
        <v>0.53885308636834917</v>
      </c>
      <c r="M573" s="304">
        <f t="shared" si="521"/>
        <v>0.54851146225392389</v>
      </c>
      <c r="N573" s="304">
        <f t="shared" si="521"/>
        <v>0.54724170691620611</v>
      </c>
      <c r="O573" s="304">
        <f t="shared" si="521"/>
        <v>5.0669111270943952E-4</v>
      </c>
      <c r="P573" s="251">
        <f t="shared" si="521"/>
        <v>5.2960145421028807E-4</v>
      </c>
    </row>
    <row r="574" spans="1:16" x14ac:dyDescent="0.3">
      <c r="A574" s="247" t="s">
        <v>98</v>
      </c>
      <c r="B574" s="248">
        <v>2047</v>
      </c>
      <c r="C574" s="248" t="s">
        <v>700</v>
      </c>
      <c r="D574" s="300">
        <v>2.119938856658306E-3</v>
      </c>
      <c r="E574" s="300">
        <v>1.8022114405090512E-2</v>
      </c>
      <c r="F574" s="300">
        <v>1.8294377473005757E-2</v>
      </c>
      <c r="G574" s="300">
        <v>1.8251202237510276E-2</v>
      </c>
      <c r="H574" s="301">
        <v>1.7109064144001866E-5</v>
      </c>
      <c r="I574" s="302">
        <v>1.7882661618949103E-5</v>
      </c>
      <c r="J574" s="303">
        <v>26</v>
      </c>
      <c r="K574" s="304">
        <f t="shared" ref="K574:P574" si="522">SUM(D574:D577)+$J574*D577</f>
        <v>6.221119461064497E-2</v>
      </c>
      <c r="L574" s="304">
        <f t="shared" si="522"/>
        <v>0.53868812030765345</v>
      </c>
      <c r="M574" s="304">
        <f t="shared" si="522"/>
        <v>0.54849271198469063</v>
      </c>
      <c r="N574" s="304">
        <f t="shared" si="522"/>
        <v>0.54722445205741932</v>
      </c>
      <c r="O574" s="304">
        <f t="shared" si="522"/>
        <v>5.0632235993425083E-4</v>
      </c>
      <c r="P574" s="251">
        <f t="shared" si="522"/>
        <v>5.2921602444773062E-4</v>
      </c>
    </row>
    <row r="575" spans="1:16" x14ac:dyDescent="0.3">
      <c r="A575" s="247" t="s">
        <v>98</v>
      </c>
      <c r="B575" s="248">
        <v>2048</v>
      </c>
      <c r="C575" s="248" t="s">
        <v>701</v>
      </c>
      <c r="D575" s="300">
        <v>2.0911525051617095E-3</v>
      </c>
      <c r="E575" s="300">
        <v>1.7939956996032215E-2</v>
      </c>
      <c r="F575" s="300">
        <v>1.8288835138456326E-2</v>
      </c>
      <c r="G575" s="300">
        <v>1.8246102067987689E-2</v>
      </c>
      <c r="H575" s="301">
        <v>1.7008090650798859E-5</v>
      </c>
      <c r="I575" s="302">
        <v>1.7777127819513369E-5</v>
      </c>
      <c r="J575" s="303">
        <v>27</v>
      </c>
      <c r="K575" s="304">
        <f t="shared" ref="K575:P575" si="523">SUM(D575:D577)+$J575*D577</f>
        <v>6.2162370282640177E-2</v>
      </c>
      <c r="L575" s="304">
        <f t="shared" si="523"/>
        <v>0.53862079179456301</v>
      </c>
      <c r="M575" s="304">
        <f t="shared" si="523"/>
        <v>0.54848071435659995</v>
      </c>
      <c r="N575" s="304">
        <f t="shared" si="523"/>
        <v>0.54721341097227294</v>
      </c>
      <c r="O575" s="304">
        <f t="shared" si="523"/>
        <v>5.0607510143864593E-4</v>
      </c>
      <c r="P575" s="251">
        <f t="shared" si="523"/>
        <v>5.2895758502698263E-4</v>
      </c>
    </row>
    <row r="576" spans="1:16" x14ac:dyDescent="0.3">
      <c r="A576" s="247" t="s">
        <v>98</v>
      </c>
      <c r="B576" s="248">
        <v>2049</v>
      </c>
      <c r="C576" s="248" t="s">
        <v>702</v>
      </c>
      <c r="D576" s="300">
        <v>2.0800109751800289E-3</v>
      </c>
      <c r="E576" s="300">
        <v>1.7946829822531558E-2</v>
      </c>
      <c r="F576" s="300">
        <v>1.8285243560520918E-2</v>
      </c>
      <c r="G576" s="300">
        <v>1.8242796638096123E-2</v>
      </c>
      <c r="H576" s="301">
        <v>1.6936452632730018E-5</v>
      </c>
      <c r="I576" s="302">
        <v>1.7702235657837961E-5</v>
      </c>
      <c r="J576" s="303">
        <v>28</v>
      </c>
      <c r="K576" s="304">
        <f t="shared" ref="K576:P576" si="524">SUM(D576:D577)+$J576*D577</f>
        <v>6.2142332306131982E-2</v>
      </c>
      <c r="L576" s="304">
        <f t="shared" si="524"/>
        <v>0.53863562069053073</v>
      </c>
      <c r="M576" s="304">
        <f t="shared" si="524"/>
        <v>0.54847425906305869</v>
      </c>
      <c r="N576" s="304">
        <f t="shared" si="524"/>
        <v>0.54720747005664916</v>
      </c>
      <c r="O576" s="304">
        <f t="shared" si="524"/>
        <v>5.0592881643624413E-4</v>
      </c>
      <c r="P576" s="251">
        <f t="shared" si="524"/>
        <v>5.2880467940567041E-4</v>
      </c>
    </row>
    <row r="577" spans="1:16" x14ac:dyDescent="0.3">
      <c r="A577" s="247" t="s">
        <v>98</v>
      </c>
      <c r="B577" s="248">
        <v>2050</v>
      </c>
      <c r="C577" s="248" t="s">
        <v>703</v>
      </c>
      <c r="D577" s="300">
        <v>2.0711145286535157E-3</v>
      </c>
      <c r="E577" s="300">
        <v>1.7954785891999971E-2</v>
      </c>
      <c r="F577" s="300">
        <v>1.8282379844915098E-2</v>
      </c>
      <c r="G577" s="300">
        <v>1.8240161152363897E-2</v>
      </c>
      <c r="H577" s="301">
        <v>1.6861805648397038E-5</v>
      </c>
      <c r="I577" s="302">
        <v>1.7624222198201119E-5</v>
      </c>
      <c r="J577" s="303">
        <v>29</v>
      </c>
      <c r="K577" s="304">
        <f t="shared" ref="K577:P577" si="525">SUM(D577:D577)+$J577*D577</f>
        <v>6.2133435859605471E-2</v>
      </c>
      <c r="L577" s="304">
        <f t="shared" si="525"/>
        <v>0.53864357675999908</v>
      </c>
      <c r="M577" s="304">
        <f t="shared" si="525"/>
        <v>0.54847139534745293</v>
      </c>
      <c r="N577" s="304">
        <f t="shared" si="525"/>
        <v>0.54720483457091695</v>
      </c>
      <c r="O577" s="304">
        <f t="shared" si="525"/>
        <v>5.0585416945191119E-4</v>
      </c>
      <c r="P577" s="251">
        <f t="shared" si="525"/>
        <v>5.2872666594603354E-4</v>
      </c>
    </row>
    <row r="578" spans="1:16" x14ac:dyDescent="0.3">
      <c r="A578" s="247" t="s">
        <v>99</v>
      </c>
      <c r="B578" s="248">
        <v>2015</v>
      </c>
      <c r="C578" s="248" t="s">
        <v>2416</v>
      </c>
      <c r="D578" s="300">
        <v>5.2176538330863116E-2</v>
      </c>
      <c r="E578" s="300">
        <v>0.20323454919065867</v>
      </c>
      <c r="F578" s="300">
        <v>1.966043517262113E-2</v>
      </c>
      <c r="G578" s="300">
        <v>1.9515230306441349E-2</v>
      </c>
      <c r="H578" s="301">
        <v>1.2231492974284572E-4</v>
      </c>
      <c r="I578" s="302">
        <v>1.2784547055166504E-4</v>
      </c>
      <c r="J578" s="305">
        <v>0</v>
      </c>
      <c r="K578" s="304">
        <f>SUM(D578:D607)</f>
        <v>0.33783436410021284</v>
      </c>
      <c r="L578" s="304">
        <f t="shared" ref="L578:L584" si="526">SUM(E578:E607)</f>
        <v>1.5776072919798776</v>
      </c>
      <c r="M578" s="304">
        <f t="shared" ref="M578:M584" si="527">SUM(F578:F607)</f>
        <v>0.56549244327038029</v>
      </c>
      <c r="N578" s="304">
        <f t="shared" ref="N578:N584" si="528">SUM(G578:G607)</f>
        <v>0.56289778275258917</v>
      </c>
      <c r="O578" s="304">
        <f t="shared" ref="O578:O584" si="529">SUM(H578:H607)</f>
        <v>1.3351884323431153E-3</v>
      </c>
      <c r="P578" s="251">
        <f t="shared" ref="P578:P584" si="530">SUM(I578:I607)</f>
        <v>1.3955597320662446E-3</v>
      </c>
    </row>
    <row r="579" spans="1:16" x14ac:dyDescent="0.3">
      <c r="A579" s="247" t="s">
        <v>99</v>
      </c>
      <c r="B579" s="248">
        <v>2016</v>
      </c>
      <c r="C579" s="248" t="s">
        <v>2417</v>
      </c>
      <c r="D579" s="300">
        <v>4.3031376520088163E-2</v>
      </c>
      <c r="E579" s="300">
        <v>0.17227229401040212</v>
      </c>
      <c r="F579" s="300">
        <v>1.9550476781555592E-2</v>
      </c>
      <c r="G579" s="300">
        <v>1.941245091513058E-2</v>
      </c>
      <c r="H579" s="301">
        <v>1.0872805197937819E-4</v>
      </c>
      <c r="I579" s="302">
        <v>1.1364425031986538E-4</v>
      </c>
      <c r="J579" s="303">
        <v>0</v>
      </c>
      <c r="K579" s="304">
        <f t="shared" ref="K579:K584" si="531">SUM(D579:D608)</f>
        <v>0.2876806688763579</v>
      </c>
      <c r="L579" s="304">
        <f t="shared" si="526"/>
        <v>1.3920587240817135</v>
      </c>
      <c r="M579" s="304">
        <f t="shared" si="527"/>
        <v>0.5641017184894086</v>
      </c>
      <c r="N579" s="304">
        <f t="shared" si="528"/>
        <v>0.56161104279551821</v>
      </c>
      <c r="O579" s="304">
        <f t="shared" si="529"/>
        <v>1.2291823736790951E-3</v>
      </c>
      <c r="P579" s="251">
        <f t="shared" si="530"/>
        <v>1.284760549786941E-3</v>
      </c>
    </row>
    <row r="580" spans="1:16" x14ac:dyDescent="0.3">
      <c r="A580" s="247" t="s">
        <v>99</v>
      </c>
      <c r="B580" s="248">
        <v>2017</v>
      </c>
      <c r="C580" s="248" t="s">
        <v>704</v>
      </c>
      <c r="D580" s="300">
        <v>3.5204011202057184E-2</v>
      </c>
      <c r="E580" s="300">
        <v>0.14554318358523879</v>
      </c>
      <c r="F580" s="300">
        <v>1.9484757070070441E-2</v>
      </c>
      <c r="G580" s="300">
        <v>1.9350661769920282E-2</v>
      </c>
      <c r="H580" s="301">
        <v>9.8249920400772335E-5</v>
      </c>
      <c r="I580" s="302">
        <v>1.0269234749752531E-4</v>
      </c>
      <c r="J580" s="303">
        <v>0</v>
      </c>
      <c r="K580" s="304">
        <f t="shared" si="531"/>
        <v>0.24664037905617622</v>
      </c>
      <c r="L580" s="304">
        <f t="shared" si="526"/>
        <v>1.237392733052705</v>
      </c>
      <c r="M580" s="304">
        <f t="shared" si="527"/>
        <v>0.56281356627177714</v>
      </c>
      <c r="N580" s="304">
        <f t="shared" si="528"/>
        <v>0.56042028658598952</v>
      </c>
      <c r="O580" s="304">
        <f t="shared" si="529"/>
        <v>1.1366423874277513E-3</v>
      </c>
      <c r="P580" s="251">
        <f t="shared" si="530"/>
        <v>1.1880363195746792E-3</v>
      </c>
    </row>
    <row r="581" spans="1:16" x14ac:dyDescent="0.3">
      <c r="A581" s="247" t="s">
        <v>99</v>
      </c>
      <c r="B581" s="248">
        <v>2018</v>
      </c>
      <c r="C581" s="248" t="s">
        <v>705</v>
      </c>
      <c r="D581" s="300">
        <v>2.8382927065754206E-2</v>
      </c>
      <c r="E581" s="300">
        <v>0.12202722717043625</v>
      </c>
      <c r="F581" s="300">
        <v>1.9443157807094484E-2</v>
      </c>
      <c r="G581" s="300">
        <v>1.9311296052429393E-2</v>
      </c>
      <c r="H581" s="301">
        <v>8.9752985370977227E-5</v>
      </c>
      <c r="I581" s="302">
        <v>9.3811216405927805E-5</v>
      </c>
      <c r="J581" s="303">
        <v>0</v>
      </c>
      <c r="K581" s="304">
        <f t="shared" si="531"/>
        <v>0.2133999804924645</v>
      </c>
      <c r="L581" s="304">
        <f t="shared" si="526"/>
        <v>1.1093824827235135</v>
      </c>
      <c r="M581" s="304">
        <f t="shared" si="527"/>
        <v>0.56158510467228551</v>
      </c>
      <c r="N581" s="304">
        <f t="shared" si="528"/>
        <v>0.55928577244470867</v>
      </c>
      <c r="O581" s="304">
        <f t="shared" si="529"/>
        <v>1.0544840917283773E-3</v>
      </c>
      <c r="P581" s="251">
        <f t="shared" si="530"/>
        <v>1.1021631819302198E-3</v>
      </c>
    </row>
    <row r="582" spans="1:16" x14ac:dyDescent="0.3">
      <c r="A582" s="247" t="s">
        <v>99</v>
      </c>
      <c r="B582" s="248">
        <v>2019</v>
      </c>
      <c r="C582" s="248" t="s">
        <v>706</v>
      </c>
      <c r="D582" s="300">
        <v>2.3062372562177538E-2</v>
      </c>
      <c r="E582" s="300">
        <v>0.10318355841428278</v>
      </c>
      <c r="F582" s="300">
        <v>1.9423673074501286E-2</v>
      </c>
      <c r="G582" s="300">
        <v>1.9292470477929653E-2</v>
      </c>
      <c r="H582" s="301">
        <v>8.0100800930591959E-5</v>
      </c>
      <c r="I582" s="302">
        <v>8.372260261508241E-5</v>
      </c>
      <c r="J582" s="303">
        <v>0</v>
      </c>
      <c r="K582" s="304">
        <f t="shared" si="531"/>
        <v>0.18695805855337436</v>
      </c>
      <c r="L582" s="304">
        <f t="shared" si="526"/>
        <v>1.0048249225601378</v>
      </c>
      <c r="M582" s="304">
        <f t="shared" si="527"/>
        <v>0.56039333642608069</v>
      </c>
      <c r="N582" s="304">
        <f t="shared" si="528"/>
        <v>0.55818610992669393</v>
      </c>
      <c r="O582" s="304">
        <f t="shared" si="529"/>
        <v>9.8074264354956579E-4</v>
      </c>
      <c r="P582" s="251">
        <f t="shared" si="530"/>
        <v>1.0250874678684743E-3</v>
      </c>
    </row>
    <row r="583" spans="1:16" x14ac:dyDescent="0.3">
      <c r="A583" s="247" t="s">
        <v>99</v>
      </c>
      <c r="B583" s="248">
        <v>2020</v>
      </c>
      <c r="C583" s="248" t="s">
        <v>707</v>
      </c>
      <c r="D583" s="300">
        <v>1.9089883806946994E-2</v>
      </c>
      <c r="E583" s="300">
        <v>8.7772301803375349E-2</v>
      </c>
      <c r="F583" s="300">
        <v>1.9382553389803533E-2</v>
      </c>
      <c r="G583" s="300">
        <v>1.9254283550469601E-2</v>
      </c>
      <c r="H583" s="301">
        <v>7.5819552353473222E-5</v>
      </c>
      <c r="I583" s="302">
        <v>7.9247777566401453E-5</v>
      </c>
      <c r="J583" s="303">
        <v>0</v>
      </c>
      <c r="K583" s="304">
        <f t="shared" si="531"/>
        <v>0.1658276622522476</v>
      </c>
      <c r="L583" s="304">
        <f t="shared" si="526"/>
        <v>0.91912118929471764</v>
      </c>
      <c r="M583" s="304">
        <f t="shared" si="527"/>
        <v>0.55921778423506796</v>
      </c>
      <c r="N583" s="304">
        <f t="shared" si="528"/>
        <v>0.55710226566398091</v>
      </c>
      <c r="O583" s="304">
        <f t="shared" si="529"/>
        <v>9.1660565850228463E-4</v>
      </c>
      <c r="P583" s="251">
        <f t="shared" si="530"/>
        <v>9.5805050150017158E-4</v>
      </c>
    </row>
    <row r="584" spans="1:16" x14ac:dyDescent="0.3">
      <c r="A584" s="247" t="s">
        <v>99</v>
      </c>
      <c r="B584" s="248">
        <v>2021</v>
      </c>
      <c r="C584" s="248" t="s">
        <v>708</v>
      </c>
      <c r="D584" s="300">
        <v>1.6330472313131485E-2</v>
      </c>
      <c r="E584" s="300">
        <v>7.5282392979342333E-2</v>
      </c>
      <c r="F584" s="300">
        <v>1.9321203268395301E-2</v>
      </c>
      <c r="G584" s="300">
        <v>1.9197593236189206E-2</v>
      </c>
      <c r="H584" s="301">
        <v>7.0928175294873177E-5</v>
      </c>
      <c r="I584" s="302">
        <v>7.4135232643576923E-5</v>
      </c>
      <c r="J584" s="303">
        <v>0</v>
      </c>
      <c r="K584" s="304">
        <f t="shared" si="531"/>
        <v>0.14866254762412109</v>
      </c>
      <c r="L584" s="304">
        <f t="shared" si="526"/>
        <v>0.84883933883154128</v>
      </c>
      <c r="M584" s="304">
        <f t="shared" si="527"/>
        <v>0.55808077207003981</v>
      </c>
      <c r="N584" s="304">
        <f t="shared" si="528"/>
        <v>0.55605423502242601</v>
      </c>
      <c r="O584" s="304">
        <f t="shared" si="529"/>
        <v>8.5670707613745654E-4</v>
      </c>
      <c r="P584" s="251">
        <f t="shared" si="530"/>
        <v>8.9544356600431199E-4</v>
      </c>
    </row>
    <row r="585" spans="1:16" x14ac:dyDescent="0.3">
      <c r="A585" s="247" t="s">
        <v>99</v>
      </c>
      <c r="B585" s="248">
        <v>2022</v>
      </c>
      <c r="C585" s="248" t="s">
        <v>709</v>
      </c>
      <c r="D585" s="300">
        <v>1.3786627436049439E-2</v>
      </c>
      <c r="E585" s="300">
        <v>6.4806823706403352E-2</v>
      </c>
      <c r="F585" s="300">
        <v>1.9245707857563559E-2</v>
      </c>
      <c r="G585" s="300">
        <v>1.9127883100561405E-2</v>
      </c>
      <c r="H585" s="301">
        <v>6.611072396454012E-5</v>
      </c>
      <c r="I585" s="302">
        <v>6.9099955889476741E-5</v>
      </c>
      <c r="J585" s="303">
        <v>1</v>
      </c>
      <c r="K585" s="304">
        <f t="shared" ref="K585:P585" si="532">SUM(D585:D613)+$J585*D613</f>
        <v>0.1342568444898101</v>
      </c>
      <c r="L585" s="304">
        <f t="shared" si="532"/>
        <v>0.79104739719239758</v>
      </c>
      <c r="M585" s="304">
        <f t="shared" si="532"/>
        <v>0.55700511002641984</v>
      </c>
      <c r="N585" s="304">
        <f t="shared" si="532"/>
        <v>0.55506289469515158</v>
      </c>
      <c r="O585" s="304">
        <f t="shared" si="532"/>
        <v>8.0169987083122832E-4</v>
      </c>
      <c r="P585" s="251">
        <f t="shared" si="532"/>
        <v>8.3794917543127676E-4</v>
      </c>
    </row>
    <row r="586" spans="1:16" x14ac:dyDescent="0.3">
      <c r="A586" s="247" t="s">
        <v>99</v>
      </c>
      <c r="B586" s="248">
        <v>2023</v>
      </c>
      <c r="C586" s="248" t="s">
        <v>710</v>
      </c>
      <c r="D586" s="300">
        <v>1.1855290642769059E-2</v>
      </c>
      <c r="E586" s="300">
        <v>5.6263164253321077E-2</v>
      </c>
      <c r="F586" s="300">
        <v>1.9176222764496952E-2</v>
      </c>
      <c r="G586" s="300">
        <v>1.9063791842531201E-2</v>
      </c>
      <c r="H586" s="301">
        <v>6.1626283950705148E-5</v>
      </c>
      <c r="I586" s="302">
        <v>6.4412747856611334E-5</v>
      </c>
      <c r="J586" s="303">
        <v>2</v>
      </c>
      <c r="K586" s="304">
        <f t="shared" ref="K586:P586" si="533">SUM(D586:D613)+$J586*D613</f>
        <v>0.12239498623258109</v>
      </c>
      <c r="L586" s="304">
        <f t="shared" si="533"/>
        <v>0.74373102482619313</v>
      </c>
      <c r="M586" s="304">
        <f t="shared" si="533"/>
        <v>0.5560049433936316</v>
      </c>
      <c r="N586" s="304">
        <f t="shared" si="533"/>
        <v>0.55414126450350487</v>
      </c>
      <c r="O586" s="304">
        <f t="shared" si="533"/>
        <v>7.5151011685533329E-4</v>
      </c>
      <c r="P586" s="251">
        <f t="shared" si="533"/>
        <v>7.8549006161234198E-4</v>
      </c>
    </row>
    <row r="587" spans="1:16" x14ac:dyDescent="0.3">
      <c r="A587" s="247" t="s">
        <v>99</v>
      </c>
      <c r="B587" s="248">
        <v>2024</v>
      </c>
      <c r="C587" s="248" t="s">
        <v>711</v>
      </c>
      <c r="D587" s="300">
        <v>1.030805123923473E-2</v>
      </c>
      <c r="E587" s="300">
        <v>4.9308892237376112E-2</v>
      </c>
      <c r="F587" s="300">
        <v>1.9118822439040336E-2</v>
      </c>
      <c r="G587" s="300">
        <v>1.9010723917702636E-2</v>
      </c>
      <c r="H587" s="301">
        <v>5.4731927122489649E-5</v>
      </c>
      <c r="I587" s="302">
        <v>5.7206660836815419E-5</v>
      </c>
      <c r="J587" s="303">
        <v>3</v>
      </c>
      <c r="K587" s="304">
        <f t="shared" ref="K587:P587" si="534">SUM(D587:D613)+$J587*D613</f>
        <v>0.1124644647686325</v>
      </c>
      <c r="L587" s="304">
        <f t="shared" si="534"/>
        <v>0.70495831191307079</v>
      </c>
      <c r="M587" s="304">
        <f t="shared" si="534"/>
        <v>0.55507426185391007</v>
      </c>
      <c r="N587" s="304">
        <f t="shared" si="534"/>
        <v>0.55328372556988847</v>
      </c>
      <c r="O587" s="304">
        <f t="shared" si="534"/>
        <v>7.0580480289327311E-4</v>
      </c>
      <c r="P587" s="251">
        <f t="shared" si="534"/>
        <v>7.3771815582627251E-4</v>
      </c>
    </row>
    <row r="588" spans="1:16" x14ac:dyDescent="0.3">
      <c r="A588" s="247" t="s">
        <v>99</v>
      </c>
      <c r="B588" s="248">
        <v>2025</v>
      </c>
      <c r="C588" s="248" t="s">
        <v>712</v>
      </c>
      <c r="D588" s="300">
        <v>9.001318613551558E-3</v>
      </c>
      <c r="E588" s="300">
        <v>4.3699811454680521E-2</v>
      </c>
      <c r="F588" s="300">
        <v>1.9065386273392073E-2</v>
      </c>
      <c r="G588" s="300">
        <v>1.8961402890562713E-2</v>
      </c>
      <c r="H588" s="301">
        <v>5.0111479075487602E-5</v>
      </c>
      <c r="I588" s="302">
        <v>5.2377298516945806E-5</v>
      </c>
      <c r="J588" s="303">
        <v>4</v>
      </c>
      <c r="K588" s="304">
        <f t="shared" ref="K588:P588" si="535">SUM(D588:D613)+$J588*D613</f>
        <v>0.10408118270821823</v>
      </c>
      <c r="L588" s="304">
        <f t="shared" si="535"/>
        <v>0.67313987101589345</v>
      </c>
      <c r="M588" s="304">
        <f t="shared" si="535"/>
        <v>0.55420098063964507</v>
      </c>
      <c r="N588" s="304">
        <f t="shared" si="535"/>
        <v>0.55247925456110059</v>
      </c>
      <c r="O588" s="304">
        <f t="shared" si="535"/>
        <v>6.6699384575942848E-4</v>
      </c>
      <c r="P588" s="251">
        <f t="shared" si="535"/>
        <v>6.9715233705999876E-4</v>
      </c>
    </row>
    <row r="589" spans="1:16" x14ac:dyDescent="0.3">
      <c r="A589" s="247" t="s">
        <v>99</v>
      </c>
      <c r="B589" s="248">
        <v>2026</v>
      </c>
      <c r="C589" s="248" t="s">
        <v>713</v>
      </c>
      <c r="D589" s="300">
        <v>8.1445092200642076E-3</v>
      </c>
      <c r="E589" s="300">
        <v>3.9351592341693165E-2</v>
      </c>
      <c r="F589" s="300">
        <v>1.9042345831899978E-2</v>
      </c>
      <c r="G589" s="300">
        <v>1.8940073763614028E-2</v>
      </c>
      <c r="H589" s="301">
        <v>4.6415756081558455E-5</v>
      </c>
      <c r="I589" s="302">
        <v>4.8514475421947819E-5</v>
      </c>
      <c r="J589" s="303">
        <v>5</v>
      </c>
      <c r="K589" s="304">
        <f t="shared" ref="K589:P589" si="536">SUM(D589:D613)+$J589*D613</f>
        <v>9.7004633273487142E-2</v>
      </c>
      <c r="L589" s="304">
        <f t="shared" si="536"/>
        <v>0.64693051090141174</v>
      </c>
      <c r="M589" s="304">
        <f t="shared" si="536"/>
        <v>0.55338113559102831</v>
      </c>
      <c r="N589" s="304">
        <f t="shared" si="536"/>
        <v>0.55172410457945265</v>
      </c>
      <c r="O589" s="304">
        <f t="shared" si="536"/>
        <v>6.32803336672586E-4</v>
      </c>
      <c r="P589" s="251">
        <f t="shared" si="536"/>
        <v>6.6141588061359479E-4</v>
      </c>
    </row>
    <row r="590" spans="1:16" x14ac:dyDescent="0.3">
      <c r="A590" s="247" t="s">
        <v>99</v>
      </c>
      <c r="B590" s="248">
        <v>2027</v>
      </c>
      <c r="C590" s="248" t="s">
        <v>714</v>
      </c>
      <c r="D590" s="300">
        <v>7.2233047288741189E-3</v>
      </c>
      <c r="E590" s="300">
        <v>3.562266316009538E-2</v>
      </c>
      <c r="F590" s="300">
        <v>1.8974928406143187E-2</v>
      </c>
      <c r="G590" s="300">
        <v>1.8877825748119366E-2</v>
      </c>
      <c r="H590" s="301">
        <v>3.9741417664391372E-5</v>
      </c>
      <c r="I590" s="302">
        <v>4.1538352241731064E-5</v>
      </c>
      <c r="J590" s="303">
        <v>6</v>
      </c>
      <c r="K590" s="304">
        <f t="shared" ref="K590:P590" si="537">SUM(D590:D613)+$J590*D613</f>
        <v>9.078489323224341E-2</v>
      </c>
      <c r="L590" s="304">
        <f t="shared" si="537"/>
        <v>0.62506936989991757</v>
      </c>
      <c r="M590" s="304">
        <f t="shared" si="537"/>
        <v>0.55258433098390369</v>
      </c>
      <c r="N590" s="304">
        <f t="shared" si="537"/>
        <v>0.55099028372475334</v>
      </c>
      <c r="O590" s="304">
        <f t="shared" si="537"/>
        <v>6.0230855057967264E-4</v>
      </c>
      <c r="P590" s="251">
        <f t="shared" si="537"/>
        <v>6.2954224726218867E-4</v>
      </c>
    </row>
    <row r="591" spans="1:16" x14ac:dyDescent="0.3">
      <c r="A591" s="247" t="s">
        <v>99</v>
      </c>
      <c r="B591" s="248">
        <v>2028</v>
      </c>
      <c r="C591" s="248" t="s">
        <v>715</v>
      </c>
      <c r="D591" s="300">
        <v>6.4695501952302141E-3</v>
      </c>
      <c r="E591" s="300">
        <v>3.2604515566965017E-2</v>
      </c>
      <c r="F591" s="300">
        <v>1.8900722220645455E-2</v>
      </c>
      <c r="G591" s="300">
        <v>1.8809362320960608E-2</v>
      </c>
      <c r="H591" s="301">
        <v>3.374915836189975E-5</v>
      </c>
      <c r="I591" s="302">
        <v>3.5275149459954324E-5</v>
      </c>
      <c r="J591" s="303">
        <v>7</v>
      </c>
      <c r="K591" s="304">
        <f t="shared" ref="K591:P591" si="538">SUM(D591:D613)+$J591*D613</f>
        <v>8.5486357682189762E-2</v>
      </c>
      <c r="L591" s="304">
        <f t="shared" si="538"/>
        <v>0.60693715808002091</v>
      </c>
      <c r="M591" s="304">
        <f t="shared" si="538"/>
        <v>0.55185494380253586</v>
      </c>
      <c r="N591" s="304">
        <f t="shared" si="538"/>
        <v>0.55031871088554873</v>
      </c>
      <c r="O591" s="304">
        <f t="shared" si="538"/>
        <v>5.7848810290392631E-4</v>
      </c>
      <c r="P591" s="251">
        <f t="shared" si="538"/>
        <v>6.0464473709099934E-4</v>
      </c>
    </row>
    <row r="592" spans="1:16" x14ac:dyDescent="0.3">
      <c r="A592" s="247" t="s">
        <v>99</v>
      </c>
      <c r="B592" s="248">
        <v>2029</v>
      </c>
      <c r="C592" s="248" t="s">
        <v>716</v>
      </c>
      <c r="D592" s="300">
        <v>5.8152330566375214E-3</v>
      </c>
      <c r="E592" s="300">
        <v>3.0065486191657539E-2</v>
      </c>
      <c r="F592" s="300">
        <v>1.8830030274845998E-2</v>
      </c>
      <c r="G592" s="300">
        <v>1.8744226526128446E-2</v>
      </c>
      <c r="H592" s="301">
        <v>3.0234916615158967E-5</v>
      </c>
      <c r="I592" s="302">
        <v>3.1602005446196364E-5</v>
      </c>
      <c r="J592" s="303">
        <v>8</v>
      </c>
      <c r="K592" s="304">
        <f t="shared" ref="K592:P592" si="539">SUM(D592:D613)+$J592*D613</f>
        <v>8.094157666578003E-2</v>
      </c>
      <c r="L592" s="304">
        <f t="shared" si="539"/>
        <v>0.59182309385325482</v>
      </c>
      <c r="M592" s="304">
        <f t="shared" si="539"/>
        <v>0.55119976280666583</v>
      </c>
      <c r="N592" s="304">
        <f t="shared" si="539"/>
        <v>0.54971560147350296</v>
      </c>
      <c r="O592" s="304">
        <f t="shared" si="539"/>
        <v>5.6065991453067149E-4</v>
      </c>
      <c r="P592" s="251">
        <f t="shared" si="539"/>
        <v>5.8601042970158679E-4</v>
      </c>
    </row>
    <row r="593" spans="1:16" x14ac:dyDescent="0.3">
      <c r="A593" s="247" t="s">
        <v>99</v>
      </c>
      <c r="B593" s="248">
        <v>2030</v>
      </c>
      <c r="C593" s="248" t="s">
        <v>717</v>
      </c>
      <c r="D593" s="300">
        <v>5.2693119100469792E-3</v>
      </c>
      <c r="E593" s="300">
        <v>2.79817446249385E-2</v>
      </c>
      <c r="F593" s="300">
        <v>1.8763581697271964E-2</v>
      </c>
      <c r="G593" s="300">
        <v>1.8683036198959467E-2</v>
      </c>
      <c r="H593" s="301">
        <v>2.7838595325301107E-5</v>
      </c>
      <c r="I593" s="302">
        <v>2.909733327869839E-5</v>
      </c>
      <c r="J593" s="303">
        <v>9</v>
      </c>
      <c r="K593" s="304">
        <f t="shared" ref="K593:P593" si="540">SUM(D593:D613)+$J593*D613</f>
        <v>7.7051112787962978E-2</v>
      </c>
      <c r="L593" s="304">
        <f t="shared" si="540"/>
        <v>0.5792480590017961</v>
      </c>
      <c r="M593" s="304">
        <f t="shared" si="540"/>
        <v>0.55061527375659514</v>
      </c>
      <c r="N593" s="304">
        <f t="shared" si="540"/>
        <v>0.54917762785628921</v>
      </c>
      <c r="O593" s="304">
        <f t="shared" si="540"/>
        <v>5.4634596790415759E-4</v>
      </c>
      <c r="P593" s="251">
        <f t="shared" si="540"/>
        <v>5.7104926632593213E-4</v>
      </c>
    </row>
    <row r="594" spans="1:16" x14ac:dyDescent="0.3">
      <c r="A594" s="247" t="s">
        <v>99</v>
      </c>
      <c r="B594" s="248">
        <v>2031</v>
      </c>
      <c r="C594" s="248" t="s">
        <v>718</v>
      </c>
      <c r="D594" s="300">
        <v>4.7878865709908925E-3</v>
      </c>
      <c r="E594" s="300">
        <v>2.6176224552658375E-2</v>
      </c>
      <c r="F594" s="300">
        <v>1.8700904283072875E-2</v>
      </c>
      <c r="G594" s="300">
        <v>1.8625339890051825E-2</v>
      </c>
      <c r="H594" s="301">
        <v>2.6128204779461215E-5</v>
      </c>
      <c r="I594" s="302">
        <v>2.7309603062928421E-5</v>
      </c>
      <c r="J594" s="303">
        <v>10</v>
      </c>
      <c r="K594" s="304">
        <f t="shared" ref="K594:P594" si="541">SUM(D594:D613)+$J594*D613</f>
        <v>7.3706570056736476E-2</v>
      </c>
      <c r="L594" s="304">
        <f t="shared" si="541"/>
        <v>0.56875676571705647</v>
      </c>
      <c r="M594" s="304">
        <f t="shared" si="541"/>
        <v>0.55009723328409854</v>
      </c>
      <c r="N594" s="304">
        <f t="shared" si="541"/>
        <v>0.54870084456624468</v>
      </c>
      <c r="O594" s="304">
        <f t="shared" si="541"/>
        <v>5.3442834256750159E-4</v>
      </c>
      <c r="P594" s="251">
        <f t="shared" si="541"/>
        <v>5.5859277511777564E-4</v>
      </c>
    </row>
    <row r="595" spans="1:16" x14ac:dyDescent="0.3">
      <c r="A595" s="247" t="s">
        <v>99</v>
      </c>
      <c r="B595" s="248">
        <v>2032</v>
      </c>
      <c r="C595" s="248" t="s">
        <v>719</v>
      </c>
      <c r="D595" s="300">
        <v>4.3738089133093646E-3</v>
      </c>
      <c r="E595" s="300">
        <v>2.4691458130417593E-2</v>
      </c>
      <c r="F595" s="300">
        <v>1.8642509207530911E-2</v>
      </c>
      <c r="G595" s="300">
        <v>1.8571584183823698E-2</v>
      </c>
      <c r="H595" s="301">
        <v>2.4496776052231643E-5</v>
      </c>
      <c r="I595" s="302">
        <v>2.560441362086994E-5</v>
      </c>
      <c r="J595" s="303">
        <v>11</v>
      </c>
      <c r="K595" s="304">
        <f t="shared" ref="K595:P595" si="542">SUM(D595:D613)+$J595*D613</f>
        <v>7.0843452664566042E-2</v>
      </c>
      <c r="L595" s="304">
        <f t="shared" si="542"/>
        <v>0.5600709925045968</v>
      </c>
      <c r="M595" s="304">
        <f t="shared" si="542"/>
        <v>0.54964187022580102</v>
      </c>
      <c r="N595" s="304">
        <f t="shared" si="542"/>
        <v>0.54828175758510755</v>
      </c>
      <c r="O595" s="304">
        <f t="shared" si="542"/>
        <v>5.2422110777668542E-4</v>
      </c>
      <c r="P595" s="251">
        <f t="shared" si="542"/>
        <v>5.4792401412538888E-4</v>
      </c>
    </row>
    <row r="596" spans="1:16" x14ac:dyDescent="0.3">
      <c r="A596" s="247" t="s">
        <v>99</v>
      </c>
      <c r="B596" s="248">
        <v>2033</v>
      </c>
      <c r="C596" s="248" t="s">
        <v>720</v>
      </c>
      <c r="D596" s="300">
        <v>4.0074524706806306E-3</v>
      </c>
      <c r="E596" s="300">
        <v>2.3421948970495543E-2</v>
      </c>
      <c r="F596" s="300">
        <v>1.8588480648452352E-2</v>
      </c>
      <c r="G596" s="300">
        <v>1.852186041193906E-2</v>
      </c>
      <c r="H596" s="301">
        <v>2.3303163445883435E-5</v>
      </c>
      <c r="I596" s="302">
        <v>2.4356831324405689E-5</v>
      </c>
      <c r="J596" s="303">
        <v>12</v>
      </c>
      <c r="K596" s="304">
        <f t="shared" ref="K596:P596" si="543">SUM(D596:D613)+$J596*D613</f>
        <v>6.8394412930077142E-2</v>
      </c>
      <c r="L596" s="304">
        <f t="shared" si="543"/>
        <v>0.55286998571437806</v>
      </c>
      <c r="M596" s="304">
        <f t="shared" si="543"/>
        <v>0.54924490224304556</v>
      </c>
      <c r="N596" s="304">
        <f t="shared" si="543"/>
        <v>0.54791642631019866</v>
      </c>
      <c r="O596" s="304">
        <f t="shared" si="543"/>
        <v>5.1564530171309885E-4</v>
      </c>
      <c r="P596" s="251">
        <f t="shared" si="543"/>
        <v>5.389604425750608E-4</v>
      </c>
    </row>
    <row r="597" spans="1:16" x14ac:dyDescent="0.3">
      <c r="A597" s="247" t="s">
        <v>99</v>
      </c>
      <c r="B597" s="248">
        <v>2034</v>
      </c>
      <c r="C597" s="248" t="s">
        <v>721</v>
      </c>
      <c r="D597" s="300">
        <v>3.6839657413652986E-3</v>
      </c>
      <c r="E597" s="300">
        <v>2.236287624512541E-2</v>
      </c>
      <c r="F597" s="300">
        <v>1.8538708565012673E-2</v>
      </c>
      <c r="G597" s="300">
        <v>1.8476053462031808E-2</v>
      </c>
      <c r="H597" s="301">
        <v>2.21942674524665E-5</v>
      </c>
      <c r="I597" s="302">
        <v>2.3197792417268096E-5</v>
      </c>
      <c r="J597" s="303">
        <v>13</v>
      </c>
      <c r="K597" s="304">
        <f t="shared" ref="K597:P597" si="544">SUM(D597:D613)+$J597*D613</f>
        <v>6.6311729638216993E-2</v>
      </c>
      <c r="L597" s="304">
        <f t="shared" si="544"/>
        <v>0.5469384880840813</v>
      </c>
      <c r="M597" s="304">
        <f t="shared" si="544"/>
        <v>0.54890196281936854</v>
      </c>
      <c r="N597" s="304">
        <f t="shared" si="544"/>
        <v>0.54760081880717437</v>
      </c>
      <c r="O597" s="304">
        <f t="shared" si="544"/>
        <v>5.0826310825586056E-4</v>
      </c>
      <c r="P597" s="251">
        <f t="shared" si="544"/>
        <v>5.3124445332119682E-4</v>
      </c>
    </row>
    <row r="598" spans="1:16" x14ac:dyDescent="0.3">
      <c r="A598" s="247" t="s">
        <v>99</v>
      </c>
      <c r="B598" s="248">
        <v>2035</v>
      </c>
      <c r="C598" s="248" t="s">
        <v>722</v>
      </c>
      <c r="D598" s="300">
        <v>3.3970110826223119E-3</v>
      </c>
      <c r="E598" s="300">
        <v>2.1472881965793725E-2</v>
      </c>
      <c r="F598" s="300">
        <v>1.8493195744431319E-2</v>
      </c>
      <c r="G598" s="300">
        <v>1.8434164709990663E-2</v>
      </c>
      <c r="H598" s="301">
        <v>2.1127769241288763E-5</v>
      </c>
      <c r="I598" s="302">
        <v>2.2083070943550993E-5</v>
      </c>
      <c r="J598" s="303">
        <v>14</v>
      </c>
      <c r="K598" s="304">
        <f t="shared" ref="K598:P598" si="545">SUM(D598:D613)+$J598*D613</f>
        <v>6.4552533075672158E-2</v>
      </c>
      <c r="L598" s="304">
        <f t="shared" si="545"/>
        <v>0.54206606317915473</v>
      </c>
      <c r="M598" s="304">
        <f t="shared" si="545"/>
        <v>0.54860879547913122</v>
      </c>
      <c r="N598" s="304">
        <f t="shared" si="545"/>
        <v>0.54733101825405739</v>
      </c>
      <c r="O598" s="304">
        <f t="shared" si="545"/>
        <v>5.0198981079203908E-4</v>
      </c>
      <c r="P598" s="251">
        <f t="shared" si="545"/>
        <v>5.2468750297447069E-4</v>
      </c>
    </row>
    <row r="599" spans="1:16" x14ac:dyDescent="0.3">
      <c r="A599" s="247" t="s">
        <v>99</v>
      </c>
      <c r="B599" s="248">
        <v>2036</v>
      </c>
      <c r="C599" s="248" t="s">
        <v>723</v>
      </c>
      <c r="D599" s="300">
        <v>3.1444833160897156E-3</v>
      </c>
      <c r="E599" s="300">
        <v>2.0725271476611126E-2</v>
      </c>
      <c r="F599" s="300">
        <v>1.8453495574079055E-2</v>
      </c>
      <c r="G599" s="300">
        <v>1.8397626418817328E-2</v>
      </c>
      <c r="H599" s="301">
        <v>2.0221565816179143E-5</v>
      </c>
      <c r="I599" s="302">
        <v>2.1135892962244543E-5</v>
      </c>
      <c r="J599" s="303">
        <v>15</v>
      </c>
      <c r="K599" s="304">
        <f t="shared" ref="K599:P599" si="546">SUM(D599:D613)+$J599*D613</f>
        <v>6.3080291171870306E-2</v>
      </c>
      <c r="L599" s="304">
        <f t="shared" si="546"/>
        <v>0.53808363255355984</v>
      </c>
      <c r="M599" s="304">
        <f t="shared" si="546"/>
        <v>0.5483611409594753</v>
      </c>
      <c r="N599" s="304">
        <f t="shared" si="546"/>
        <v>0.54710310645298144</v>
      </c>
      <c r="O599" s="304">
        <f t="shared" si="546"/>
        <v>4.967830115393953E-4</v>
      </c>
      <c r="P599" s="251">
        <f t="shared" si="546"/>
        <v>5.1924527410146136E-4</v>
      </c>
    </row>
    <row r="600" spans="1:16" x14ac:dyDescent="0.3">
      <c r="A600" s="247" t="s">
        <v>99</v>
      </c>
      <c r="B600" s="248">
        <v>2037</v>
      </c>
      <c r="C600" s="248" t="s">
        <v>724</v>
      </c>
      <c r="D600" s="300">
        <v>2.930723198053228E-3</v>
      </c>
      <c r="E600" s="300">
        <v>2.0124258701878468E-2</v>
      </c>
      <c r="F600" s="300">
        <v>1.8418363715925777E-2</v>
      </c>
      <c r="G600" s="300">
        <v>1.8365292955557166E-2</v>
      </c>
      <c r="H600" s="301">
        <v>1.941957265943294E-5</v>
      </c>
      <c r="I600" s="302">
        <v>2.0297644243823883E-5</v>
      </c>
      <c r="J600" s="303">
        <v>16</v>
      </c>
      <c r="K600" s="304">
        <f t="shared" ref="K600:P600" si="547">SUM(D600:D613)+$J600*D613</f>
        <v>6.1860577034601065E-2</v>
      </c>
      <c r="L600" s="304">
        <f t="shared" si="547"/>
        <v>0.53484881241714755</v>
      </c>
      <c r="M600" s="304">
        <f t="shared" si="547"/>
        <v>0.54815318661017165</v>
      </c>
      <c r="N600" s="304">
        <f t="shared" si="547"/>
        <v>0.54691173294307893</v>
      </c>
      <c r="O600" s="304">
        <f t="shared" si="547"/>
        <v>4.9248241571186123E-4</v>
      </c>
      <c r="P600" s="251">
        <f t="shared" si="547"/>
        <v>5.1475022320975864E-4</v>
      </c>
    </row>
    <row r="601" spans="1:16" x14ac:dyDescent="0.3">
      <c r="A601" s="247" t="s">
        <v>99</v>
      </c>
      <c r="B601" s="248">
        <v>2038</v>
      </c>
      <c r="C601" s="248" t="s">
        <v>725</v>
      </c>
      <c r="D601" s="300">
        <v>2.7375901465301398E-3</v>
      </c>
      <c r="E601" s="300">
        <v>1.9581724237762919E-2</v>
      </c>
      <c r="F601" s="300">
        <v>1.8387328263996749E-2</v>
      </c>
      <c r="G601" s="300">
        <v>1.8336729221845843E-2</v>
      </c>
      <c r="H601" s="301">
        <v>1.8723247408977667E-5</v>
      </c>
      <c r="I601" s="302">
        <v>1.956982908981234E-5</v>
      </c>
      <c r="J601" s="303">
        <v>17</v>
      </c>
      <c r="K601" s="304">
        <f t="shared" ref="K601:P601" si="548">SUM(D601:D613)+$J601*D613</f>
        <v>6.08546230153683E-2</v>
      </c>
      <c r="L601" s="304">
        <f t="shared" si="548"/>
        <v>0.53221500505546793</v>
      </c>
      <c r="M601" s="304">
        <f t="shared" si="548"/>
        <v>0.54798036411902118</v>
      </c>
      <c r="N601" s="304">
        <f t="shared" si="548"/>
        <v>0.54675269289643658</v>
      </c>
      <c r="O601" s="304">
        <f t="shared" si="548"/>
        <v>4.8898381304107339E-4</v>
      </c>
      <c r="P601" s="251">
        <f t="shared" si="548"/>
        <v>5.1109342103647652E-4</v>
      </c>
    </row>
    <row r="602" spans="1:16" x14ac:dyDescent="0.3">
      <c r="A602" s="247" t="s">
        <v>99</v>
      </c>
      <c r="B602" s="248">
        <v>2039</v>
      </c>
      <c r="C602" s="248" t="s">
        <v>726</v>
      </c>
      <c r="D602" s="300">
        <v>2.558269120830388E-3</v>
      </c>
      <c r="E602" s="300">
        <v>1.9079748025034097E-2</v>
      </c>
      <c r="F602" s="300">
        <v>1.8360062251271077E-2</v>
      </c>
      <c r="G602" s="300">
        <v>1.8311636983340374E-2</v>
      </c>
      <c r="H602" s="301">
        <v>1.8145340257760207E-5</v>
      </c>
      <c r="I602" s="302">
        <v>1.8965792288859681E-5</v>
      </c>
      <c r="J602" s="303">
        <v>18</v>
      </c>
      <c r="K602" s="304">
        <f t="shared" ref="K602:P602" si="549">SUM(D602:D613)+$J602*D613</f>
        <v>6.0041802047658639E-2</v>
      </c>
      <c r="L602" s="304">
        <f t="shared" si="549"/>
        <v>0.53012373215790376</v>
      </c>
      <c r="M602" s="304">
        <f t="shared" si="549"/>
        <v>0.54783857707979977</v>
      </c>
      <c r="N602" s="304">
        <f t="shared" si="549"/>
        <v>0.54662221658350552</v>
      </c>
      <c r="O602" s="304">
        <f t="shared" si="549"/>
        <v>4.8618153562074071E-4</v>
      </c>
      <c r="P602" s="251">
        <f t="shared" si="549"/>
        <v>5.0816443401720593E-4</v>
      </c>
    </row>
    <row r="603" spans="1:16" x14ac:dyDescent="0.3">
      <c r="A603" s="247" t="s">
        <v>99</v>
      </c>
      <c r="B603" s="248">
        <v>2040</v>
      </c>
      <c r="C603" s="248" t="s">
        <v>727</v>
      </c>
      <c r="D603" s="300">
        <v>2.4079445370120325E-3</v>
      </c>
      <c r="E603" s="300">
        <v>1.8702919232931978E-2</v>
      </c>
      <c r="F603" s="300">
        <v>1.8336671064604404E-2</v>
      </c>
      <c r="G603" s="300">
        <v>1.8290110774716237E-2</v>
      </c>
      <c r="H603" s="301">
        <v>1.7657666085927199E-5</v>
      </c>
      <c r="I603" s="302">
        <v>1.8456063280771439E-5</v>
      </c>
      <c r="J603" s="303">
        <v>19</v>
      </c>
      <c r="K603" s="304">
        <f t="shared" ref="K603:P603" si="550">SUM(D603:D613)+$J603*D613</f>
        <v>5.9408302105648715E-2</v>
      </c>
      <c r="L603" s="304">
        <f t="shared" si="550"/>
        <v>0.52853443547306855</v>
      </c>
      <c r="M603" s="304">
        <f t="shared" si="550"/>
        <v>0.5477240560533041</v>
      </c>
      <c r="N603" s="304">
        <f t="shared" si="550"/>
        <v>0.5465168325090799</v>
      </c>
      <c r="O603" s="304">
        <f t="shared" si="550"/>
        <v>4.8395716535162554E-4</v>
      </c>
      <c r="P603" s="251">
        <f t="shared" si="550"/>
        <v>5.05839483798888E-4</v>
      </c>
    </row>
    <row r="604" spans="1:16" x14ac:dyDescent="0.3">
      <c r="A604" s="247" t="s">
        <v>99</v>
      </c>
      <c r="B604" s="248">
        <v>2041</v>
      </c>
      <c r="C604" s="248" t="s">
        <v>728</v>
      </c>
      <c r="D604" s="300">
        <v>2.2906818946535632E-3</v>
      </c>
      <c r="E604" s="300">
        <v>1.840574431318406E-2</v>
      </c>
      <c r="F604" s="300">
        <v>1.831811503499186E-2</v>
      </c>
      <c r="G604" s="300">
        <v>1.8273033717250975E-2</v>
      </c>
      <c r="H604" s="301">
        <v>1.7254571078813329E-5</v>
      </c>
      <c r="I604" s="302">
        <v>1.8034749207022932E-5</v>
      </c>
      <c r="J604" s="303">
        <v>20</v>
      </c>
      <c r="K604" s="304">
        <f t="shared" ref="K604:P604" si="551">SUM(D604:D613)+$J604*D613</f>
        <v>5.8925126747457153E-2</v>
      </c>
      <c r="L604" s="304">
        <f t="shared" si="551"/>
        <v>0.52732196758033534</v>
      </c>
      <c r="M604" s="304">
        <f t="shared" si="551"/>
        <v>0.54763292621347504</v>
      </c>
      <c r="N604" s="304">
        <f t="shared" si="551"/>
        <v>0.54643297464327845</v>
      </c>
      <c r="O604" s="304">
        <f t="shared" si="551"/>
        <v>4.8222046925434339E-4</v>
      </c>
      <c r="P604" s="251">
        <f t="shared" si="551"/>
        <v>5.0402426258865833E-4</v>
      </c>
    </row>
    <row r="605" spans="1:16" x14ac:dyDescent="0.3">
      <c r="A605" s="247" t="s">
        <v>99</v>
      </c>
      <c r="B605" s="248">
        <v>2042</v>
      </c>
      <c r="C605" s="248" t="s">
        <v>729</v>
      </c>
      <c r="D605" s="300">
        <v>2.1894192595076755E-3</v>
      </c>
      <c r="E605" s="300">
        <v>1.8128589347792833E-2</v>
      </c>
      <c r="F605" s="300">
        <v>1.8302466796030543E-2</v>
      </c>
      <c r="G605" s="300">
        <v>1.8258632701716938E-2</v>
      </c>
      <c r="H605" s="301">
        <v>1.6928456226552005E-5</v>
      </c>
      <c r="I605" s="302">
        <v>1.7693880297609063E-5</v>
      </c>
      <c r="J605" s="303">
        <v>21</v>
      </c>
      <c r="K605" s="304">
        <f t="shared" ref="K605:P605" si="552">SUM(D605:D613)+$J605*D613</f>
        <v>5.8559214031624049E-2</v>
      </c>
      <c r="L605" s="304">
        <f t="shared" si="552"/>
        <v>0.52640667460735013</v>
      </c>
      <c r="M605" s="304">
        <f t="shared" si="552"/>
        <v>0.54756035240325862</v>
      </c>
      <c r="N605" s="304">
        <f t="shared" si="552"/>
        <v>0.54636619383494223</v>
      </c>
      <c r="O605" s="304">
        <f t="shared" si="552"/>
        <v>4.8088686816417513E-4</v>
      </c>
      <c r="P605" s="251">
        <f t="shared" si="552"/>
        <v>5.0263035545217724E-4</v>
      </c>
    </row>
    <row r="606" spans="1:16" x14ac:dyDescent="0.3">
      <c r="A606" s="247" t="s">
        <v>99</v>
      </c>
      <c r="B606" s="248">
        <v>2043</v>
      </c>
      <c r="C606" s="248" t="s">
        <v>730</v>
      </c>
      <c r="D606" s="300">
        <v>2.1140797252592941E-3</v>
      </c>
      <c r="E606" s="300">
        <v>1.7928723809247819E-2</v>
      </c>
      <c r="F606" s="300">
        <v>1.8289453719655933E-2</v>
      </c>
      <c r="G606" s="300">
        <v>1.8246657581075965E-2</v>
      </c>
      <c r="H606" s="301">
        <v>1.6668977554838798E-5</v>
      </c>
      <c r="I606" s="302">
        <v>1.7422671237591613E-5</v>
      </c>
      <c r="J606" s="303">
        <v>22</v>
      </c>
      <c r="K606" s="304">
        <f t="shared" ref="K606:P606" si="553">SUM(D606:D613)+$J606*D613</f>
        <v>5.8294563950936851E-2</v>
      </c>
      <c r="L606" s="304">
        <f t="shared" si="553"/>
        <v>0.5257685365997562</v>
      </c>
      <c r="M606" s="304">
        <f t="shared" si="553"/>
        <v>0.54750342683200337</v>
      </c>
      <c r="N606" s="304">
        <f t="shared" si="553"/>
        <v>0.54631381404214008</v>
      </c>
      <c r="O606" s="304">
        <f t="shared" si="553"/>
        <v>4.7987938192626818E-4</v>
      </c>
      <c r="P606" s="251">
        <f t="shared" si="553"/>
        <v>5.0157731722510991E-4</v>
      </c>
    </row>
    <row r="607" spans="1:16" x14ac:dyDescent="0.3">
      <c r="A607" s="247" t="s">
        <v>99</v>
      </c>
      <c r="B607" s="248">
        <v>2044</v>
      </c>
      <c r="C607" s="248" t="s">
        <v>731</v>
      </c>
      <c r="D607" s="300">
        <v>2.0602692798317476E-3</v>
      </c>
      <c r="E607" s="300">
        <v>1.7784722280076801E-2</v>
      </c>
      <c r="F607" s="300">
        <v>1.8278684071983485E-2</v>
      </c>
      <c r="G607" s="300">
        <v>1.8236747122781359E-2</v>
      </c>
      <c r="H607" s="301">
        <v>1.6464180048857781E-5</v>
      </c>
      <c r="I607" s="302">
        <v>1.7208621541064407E-5</v>
      </c>
      <c r="J607" s="303">
        <v>23</v>
      </c>
      <c r="K607" s="304">
        <f t="shared" ref="K607:P607" si="554">SUM(D607:D613)+$J607*D613</f>
        <v>5.8105253404498021E-2</v>
      </c>
      <c r="L607" s="304">
        <f t="shared" si="554"/>
        <v>0.52533026413070716</v>
      </c>
      <c r="M607" s="304">
        <f t="shared" si="554"/>
        <v>0.54745951433712281</v>
      </c>
      <c r="N607" s="304">
        <f t="shared" si="554"/>
        <v>0.54627340936997892</v>
      </c>
      <c r="O607" s="304">
        <f t="shared" si="554"/>
        <v>4.7913137436007445E-4</v>
      </c>
      <c r="P607" s="251">
        <f t="shared" si="554"/>
        <v>5.0079548805806006E-4</v>
      </c>
    </row>
    <row r="608" spans="1:16" x14ac:dyDescent="0.3">
      <c r="A608" s="247" t="s">
        <v>99</v>
      </c>
      <c r="B608" s="248">
        <v>2045</v>
      </c>
      <c r="C608" s="248" t="s">
        <v>732</v>
      </c>
      <c r="D608" s="300">
        <v>2.0228431070081704E-3</v>
      </c>
      <c r="E608" s="300">
        <v>1.7685981292494411E-2</v>
      </c>
      <c r="F608" s="300">
        <v>1.8269710391649398E-2</v>
      </c>
      <c r="G608" s="300">
        <v>1.8228490349370494E-2</v>
      </c>
      <c r="H608" s="301">
        <v>1.6308871078825906E-5</v>
      </c>
      <c r="I608" s="302">
        <v>1.7046288272361218E-5</v>
      </c>
      <c r="J608" s="303">
        <v>24</v>
      </c>
      <c r="K608" s="304">
        <f t="shared" ref="K608:P608" si="555">SUM(D608:D613)+$J608*D613</f>
        <v>5.7969753303486742E-2</v>
      </c>
      <c r="L608" s="304">
        <f t="shared" si="555"/>
        <v>0.52503599319082916</v>
      </c>
      <c r="M608" s="304">
        <f t="shared" si="555"/>
        <v>0.54742637148991469</v>
      </c>
      <c r="N608" s="304">
        <f t="shared" si="555"/>
        <v>0.54624291515611234</v>
      </c>
      <c r="O608" s="304">
        <f t="shared" si="555"/>
        <v>4.7858816429986175E-4</v>
      </c>
      <c r="P608" s="251">
        <f t="shared" si="555"/>
        <v>5.0022770858753739E-4</v>
      </c>
    </row>
    <row r="609" spans="1:16" x14ac:dyDescent="0.3">
      <c r="A609" s="247" t="s">
        <v>99</v>
      </c>
      <c r="B609" s="248">
        <v>2046</v>
      </c>
      <c r="C609" s="248" t="s">
        <v>733</v>
      </c>
      <c r="D609" s="300">
        <v>1.9910866999066131E-3</v>
      </c>
      <c r="E609" s="300">
        <v>1.7606302981393859E-2</v>
      </c>
      <c r="F609" s="300">
        <v>1.826232456392415E-2</v>
      </c>
      <c r="G609" s="300">
        <v>1.8221694705601827E-2</v>
      </c>
      <c r="H609" s="301">
        <v>1.6188065728034552E-5</v>
      </c>
      <c r="I609" s="302">
        <v>1.6920020107603754E-5</v>
      </c>
      <c r="J609" s="303">
        <v>25</v>
      </c>
      <c r="K609" s="304">
        <f t="shared" ref="K609:P609" si="556">SUM(D609:D613)+$J609*D613</f>
        <v>5.7871679375299037E-2</v>
      </c>
      <c r="L609" s="304">
        <f t="shared" si="556"/>
        <v>0.52484046323853362</v>
      </c>
      <c r="M609" s="304">
        <f t="shared" si="556"/>
        <v>0.5474022023230406</v>
      </c>
      <c r="N609" s="304">
        <f t="shared" si="556"/>
        <v>0.54622067771565652</v>
      </c>
      <c r="O609" s="304">
        <f t="shared" si="556"/>
        <v>4.7820026320968085E-4</v>
      </c>
      <c r="P609" s="251">
        <f t="shared" si="556"/>
        <v>4.99822262385718E-4</v>
      </c>
    </row>
    <row r="610" spans="1:16" x14ac:dyDescent="0.3">
      <c r="A610" s="247" t="s">
        <v>99</v>
      </c>
      <c r="B610" s="248">
        <v>2047</v>
      </c>
      <c r="C610" s="248" t="s">
        <v>734</v>
      </c>
      <c r="D610" s="300">
        <v>1.9636126383454494E-3</v>
      </c>
      <c r="E610" s="300">
        <v>1.7532933256047312E-2</v>
      </c>
      <c r="F610" s="300">
        <v>1.825629547057879E-2</v>
      </c>
      <c r="G610" s="300">
        <v>1.8216147628639344E-2</v>
      </c>
      <c r="H610" s="301">
        <v>1.609162470139831E-5</v>
      </c>
      <c r="I610" s="302">
        <v>1.6819209853065771E-5</v>
      </c>
      <c r="J610" s="303">
        <v>26</v>
      </c>
      <c r="K610" s="304">
        <f t="shared" ref="K610:P610" si="557">SUM(D610:D613)+$J610*D613</f>
        <v>5.7805361854212894E-2</v>
      </c>
      <c r="L610" s="304">
        <f t="shared" si="557"/>
        <v>0.52472461159733852</v>
      </c>
      <c r="M610" s="304">
        <f t="shared" si="557"/>
        <v>0.54738541898389181</v>
      </c>
      <c r="N610" s="304">
        <f t="shared" si="557"/>
        <v>0.54620523591896952</v>
      </c>
      <c r="O610" s="304">
        <f t="shared" si="557"/>
        <v>4.7793316747029137E-4</v>
      </c>
      <c r="P610" s="251">
        <f t="shared" si="557"/>
        <v>4.9954308434865607E-4</v>
      </c>
    </row>
    <row r="611" spans="1:16" x14ac:dyDescent="0.3">
      <c r="A611" s="247" t="s">
        <v>99</v>
      </c>
      <c r="B611" s="248">
        <v>2048</v>
      </c>
      <c r="C611" s="248" t="s">
        <v>735</v>
      </c>
      <c r="D611" s="300">
        <v>1.9410051266640453E-3</v>
      </c>
      <c r="E611" s="300">
        <v>1.7469667007060249E-2</v>
      </c>
      <c r="F611" s="300">
        <v>1.8251389560889713E-2</v>
      </c>
      <c r="G611" s="300">
        <v>1.8211633534414687E-2</v>
      </c>
      <c r="H611" s="301">
        <v>1.601153719216594E-5</v>
      </c>
      <c r="I611" s="302">
        <v>1.6735502344182515E-5</v>
      </c>
      <c r="J611" s="303">
        <v>27</v>
      </c>
      <c r="K611" s="304">
        <f t="shared" ref="K611:P611" si="558">SUM(D611:D613)+$J611*D613</f>
        <v>5.7766518394687917E-2</v>
      </c>
      <c r="L611" s="304">
        <f t="shared" si="558"/>
        <v>0.52468212968149008</v>
      </c>
      <c r="M611" s="304">
        <f t="shared" si="558"/>
        <v>0.54737466473808838</v>
      </c>
      <c r="N611" s="304">
        <f t="shared" si="558"/>
        <v>0.54619534119924495</v>
      </c>
      <c r="O611" s="304">
        <f t="shared" si="558"/>
        <v>4.777625127575381E-4</v>
      </c>
      <c r="P611" s="251">
        <f t="shared" si="558"/>
        <v>4.9936471656613203E-4</v>
      </c>
    </row>
    <row r="612" spans="1:16" x14ac:dyDescent="0.3">
      <c r="A612" s="247" t="s">
        <v>99</v>
      </c>
      <c r="B612" s="248">
        <v>2049</v>
      </c>
      <c r="C612" s="248" t="s">
        <v>736</v>
      </c>
      <c r="D612" s="300">
        <v>1.9319762610507589E-3</v>
      </c>
      <c r="E612" s="300">
        <v>1.7479825148862652E-2</v>
      </c>
      <c r="F612" s="300">
        <v>1.8248120883488577E-2</v>
      </c>
      <c r="G612" s="300">
        <v>1.8208626215216538E-2</v>
      </c>
      <c r="H612" s="301">
        <v>1.5963815883310707E-5</v>
      </c>
      <c r="I612" s="302">
        <v>1.6685636246779749E-5</v>
      </c>
      <c r="J612" s="303">
        <v>28</v>
      </c>
      <c r="K612" s="304">
        <f t="shared" ref="K612:P612" si="559">SUM(D612:D613)+$J612*D613</f>
        <v>5.7750282446844332E-2</v>
      </c>
      <c r="L612" s="304">
        <f t="shared" si="559"/>
        <v>0.52470291401462865</v>
      </c>
      <c r="M612" s="304">
        <f t="shared" si="559"/>
        <v>0.5473688164019741</v>
      </c>
      <c r="N612" s="304">
        <f t="shared" si="559"/>
        <v>0.54618996057374503</v>
      </c>
      <c r="O612" s="304">
        <f t="shared" si="559"/>
        <v>4.7767194555401723E-4</v>
      </c>
      <c r="P612" s="251">
        <f t="shared" si="559"/>
        <v>4.9927005629249129E-4</v>
      </c>
    </row>
    <row r="613" spans="1:16" x14ac:dyDescent="0.3">
      <c r="A613" s="247" t="s">
        <v>99</v>
      </c>
      <c r="B613" s="248">
        <v>2050</v>
      </c>
      <c r="C613" s="248" t="s">
        <v>737</v>
      </c>
      <c r="D613" s="300">
        <v>1.9247691788204682E-3</v>
      </c>
      <c r="E613" s="300">
        <v>1.7490451340198828E-2</v>
      </c>
      <c r="F613" s="300">
        <v>1.8245541224775362E-2</v>
      </c>
      <c r="G613" s="300">
        <v>1.8206252908914776E-2</v>
      </c>
      <c r="H613" s="301">
        <v>1.5920969988645053E-5</v>
      </c>
      <c r="I613" s="302">
        <v>1.6640842070541778E-5</v>
      </c>
      <c r="J613" s="303">
        <v>29</v>
      </c>
      <c r="K613" s="304">
        <f t="shared" ref="K613:P613" si="560">SUM(D613:D613)+$J613*D613</f>
        <v>5.7743075364614045E-2</v>
      </c>
      <c r="L613" s="304">
        <f t="shared" si="560"/>
        <v>0.52471354020596483</v>
      </c>
      <c r="M613" s="304">
        <f t="shared" si="560"/>
        <v>0.5473662367432609</v>
      </c>
      <c r="N613" s="304">
        <f t="shared" si="560"/>
        <v>0.54618758726744321</v>
      </c>
      <c r="O613" s="304">
        <f t="shared" si="560"/>
        <v>4.776290996593516E-4</v>
      </c>
      <c r="P613" s="251">
        <f t="shared" si="560"/>
        <v>4.9922526211625335E-4</v>
      </c>
    </row>
    <row r="614" spans="1:16" x14ac:dyDescent="0.3">
      <c r="A614" s="247" t="s">
        <v>100</v>
      </c>
      <c r="B614" s="248">
        <v>2015</v>
      </c>
      <c r="C614" s="248" t="s">
        <v>2418</v>
      </c>
      <c r="D614" s="300">
        <v>0.11034545692089665</v>
      </c>
      <c r="E614" s="300">
        <v>0.38564736023974716</v>
      </c>
      <c r="F614" s="300">
        <v>2.1435483970382106E-2</v>
      </c>
      <c r="G614" s="300">
        <v>2.1162926054082848E-2</v>
      </c>
      <c r="H614" s="301">
        <v>3.8668613684514211E-4</v>
      </c>
      <c r="I614" s="302">
        <v>4.0417036623893081E-4</v>
      </c>
      <c r="J614" s="305">
        <v>0</v>
      </c>
      <c r="K614" s="304">
        <f>SUM(D614:D643)</f>
        <v>0.74061959731376936</v>
      </c>
      <c r="L614" s="304">
        <f t="shared" ref="L614:L620" si="561">SUM(E614:E643)</f>
        <v>3.0753882555714407</v>
      </c>
      <c r="M614" s="304">
        <f t="shared" ref="M614:M620" si="562">SUM(F614:F643)</f>
        <v>0.58004469041042894</v>
      </c>
      <c r="N614" s="304">
        <f t="shared" ref="N614:N620" si="563">SUM(G614:G643)</f>
        <v>0.57637936068726447</v>
      </c>
      <c r="O614" s="304">
        <f t="shared" ref="O614:O620" si="564">SUM(H614:H643)</f>
        <v>3.5437785004641485E-3</v>
      </c>
      <c r="P614" s="251">
        <f t="shared" ref="P614:P620" si="565">SUM(I614:I643)</f>
        <v>3.7040124039308267E-3</v>
      </c>
    </row>
    <row r="615" spans="1:16" x14ac:dyDescent="0.3">
      <c r="A615" s="247" t="s">
        <v>100</v>
      </c>
      <c r="B615" s="248">
        <v>2016</v>
      </c>
      <c r="C615" s="248" t="s">
        <v>2419</v>
      </c>
      <c r="D615" s="300">
        <v>9.2288804486030801E-2</v>
      </c>
      <c r="E615" s="300">
        <v>0.33705688978211684</v>
      </c>
      <c r="F615" s="300">
        <v>2.107481347188371E-2</v>
      </c>
      <c r="G615" s="300">
        <v>2.0827075241580111E-2</v>
      </c>
      <c r="H615" s="301">
        <v>3.5249188521333208E-4</v>
      </c>
      <c r="I615" s="302">
        <v>3.6843000520161024E-4</v>
      </c>
      <c r="J615" s="303">
        <v>0</v>
      </c>
      <c r="K615" s="304">
        <f t="shared" ref="K615:K620" si="566">SUM(D615:D644)</f>
        <v>0.63263763406219631</v>
      </c>
      <c r="L615" s="304">
        <f t="shared" si="561"/>
        <v>2.7100043460281156</v>
      </c>
      <c r="M615" s="304">
        <f t="shared" si="562"/>
        <v>0.57695449435541768</v>
      </c>
      <c r="N615" s="304">
        <f t="shared" si="563"/>
        <v>0.57351459616670075</v>
      </c>
      <c r="O615" s="304">
        <f t="shared" si="564"/>
        <v>3.1780310885947565E-3</v>
      </c>
      <c r="P615" s="251">
        <f t="shared" si="565"/>
        <v>3.321727528950413E-3</v>
      </c>
    </row>
    <row r="616" spans="1:16" x14ac:dyDescent="0.3">
      <c r="A616" s="247" t="s">
        <v>100</v>
      </c>
      <c r="B616" s="248">
        <v>2017</v>
      </c>
      <c r="C616" s="248" t="s">
        <v>738</v>
      </c>
      <c r="D616" s="300">
        <v>7.7762139161947547E-2</v>
      </c>
      <c r="E616" s="300">
        <v>0.29419677150470941</v>
      </c>
      <c r="F616" s="300">
        <v>2.0815091913753199E-2</v>
      </c>
      <c r="G616" s="300">
        <v>2.0584888090597515E-2</v>
      </c>
      <c r="H616" s="301">
        <v>3.1845403388937489E-4</v>
      </c>
      <c r="I616" s="302">
        <v>3.3285311188790745E-4</v>
      </c>
      <c r="J616" s="303">
        <v>0</v>
      </c>
      <c r="K616" s="304">
        <f t="shared" si="566"/>
        <v>0.54262883828344977</v>
      </c>
      <c r="L616" s="304">
        <f t="shared" si="561"/>
        <v>2.3929322165259017</v>
      </c>
      <c r="M616" s="304">
        <f t="shared" si="562"/>
        <v>0.57421051983396476</v>
      </c>
      <c r="N616" s="304">
        <f t="shared" si="563"/>
        <v>0.57097237799070399</v>
      </c>
      <c r="O616" s="304">
        <f t="shared" si="564"/>
        <v>2.8459740767825541E-3</v>
      </c>
      <c r="P616" s="251">
        <f t="shared" si="565"/>
        <v>2.9746563726770633E-3</v>
      </c>
    </row>
    <row r="617" spans="1:16" x14ac:dyDescent="0.3">
      <c r="A617" s="247" t="s">
        <v>100</v>
      </c>
      <c r="B617" s="248">
        <v>2018</v>
      </c>
      <c r="C617" s="248" t="s">
        <v>739</v>
      </c>
      <c r="D617" s="300">
        <v>6.4758277185625018E-2</v>
      </c>
      <c r="E617" s="300">
        <v>0.25507259040595714</v>
      </c>
      <c r="F617" s="300">
        <v>2.060734524651402E-2</v>
      </c>
      <c r="G617" s="300">
        <v>2.0391074468217148E-2</v>
      </c>
      <c r="H617" s="301">
        <v>2.9103782020166962E-4</v>
      </c>
      <c r="I617" s="302">
        <v>3.041972610038182E-4</v>
      </c>
      <c r="J617" s="303">
        <v>0</v>
      </c>
      <c r="K617" s="304">
        <f t="shared" si="566"/>
        <v>0.46707610729544297</v>
      </c>
      <c r="L617" s="304">
        <f t="shared" si="561"/>
        <v>2.1184819599337197</v>
      </c>
      <c r="M617" s="304">
        <f t="shared" si="562"/>
        <v>0.57171391004254057</v>
      </c>
      <c r="N617" s="304">
        <f t="shared" si="563"/>
        <v>0.56866096556109436</v>
      </c>
      <c r="O617" s="304">
        <f t="shared" si="564"/>
        <v>2.5474564743563927E-3</v>
      </c>
      <c r="P617" s="251">
        <f t="shared" si="565"/>
        <v>2.6626411284642235E-3</v>
      </c>
    </row>
    <row r="618" spans="1:16" x14ac:dyDescent="0.3">
      <c r="A618" s="247" t="s">
        <v>100</v>
      </c>
      <c r="B618" s="248">
        <v>2019</v>
      </c>
      <c r="C618" s="248" t="s">
        <v>740</v>
      </c>
      <c r="D618" s="300">
        <v>5.4182150525871581E-2</v>
      </c>
      <c r="E618" s="300">
        <v>0.22117956962015825</v>
      </c>
      <c r="F618" s="300">
        <v>2.0441194849693513E-2</v>
      </c>
      <c r="G618" s="300">
        <v>2.0236213002720653E-2</v>
      </c>
      <c r="H618" s="301">
        <v>2.6677125732222517E-4</v>
      </c>
      <c r="I618" s="302">
        <v>2.7883347161207804E-4</v>
      </c>
      <c r="J618" s="303">
        <v>0</v>
      </c>
      <c r="K618" s="304">
        <f t="shared" si="566"/>
        <v>0.4044694781694585</v>
      </c>
      <c r="L618" s="304">
        <f t="shared" si="561"/>
        <v>1.8829583643430026</v>
      </c>
      <c r="M618" s="304">
        <f t="shared" si="562"/>
        <v>0.56941448886903512</v>
      </c>
      <c r="N618" s="304">
        <f t="shared" si="563"/>
        <v>0.56653364168909603</v>
      </c>
      <c r="O618" s="304">
        <f t="shared" si="564"/>
        <v>2.2759053212205874E-3</v>
      </c>
      <c r="P618" s="251">
        <f t="shared" si="565"/>
        <v>2.3788116332962707E-3</v>
      </c>
    </row>
    <row r="619" spans="1:16" x14ac:dyDescent="0.3">
      <c r="A619" s="247" t="s">
        <v>100</v>
      </c>
      <c r="B619" s="248">
        <v>2020</v>
      </c>
      <c r="C619" s="248" t="s">
        <v>741</v>
      </c>
      <c r="D619" s="300">
        <v>4.653262600679231E-2</v>
      </c>
      <c r="E619" s="300">
        <v>0.19237744962056558</v>
      </c>
      <c r="F619" s="300">
        <v>2.0284341011230788E-2</v>
      </c>
      <c r="G619" s="300">
        <v>2.0090682359731164E-2</v>
      </c>
      <c r="H619" s="301">
        <v>2.4264435990940819E-4</v>
      </c>
      <c r="I619" s="302">
        <v>2.5361566122851856E-4</v>
      </c>
      <c r="J619" s="303">
        <v>0</v>
      </c>
      <c r="K619" s="304">
        <f t="shared" si="566"/>
        <v>0.35241666958832185</v>
      </c>
      <c r="L619" s="304">
        <f t="shared" si="561"/>
        <v>1.68132493396806</v>
      </c>
      <c r="M619" s="304">
        <f t="shared" si="562"/>
        <v>0.56727452485886798</v>
      </c>
      <c r="N619" s="304">
        <f t="shared" si="563"/>
        <v>0.56455501025109334</v>
      </c>
      <c r="O619" s="304">
        <f t="shared" si="564"/>
        <v>2.0282430272109409E-3</v>
      </c>
      <c r="P619" s="251">
        <f t="shared" si="565"/>
        <v>2.1199511469938586E-3</v>
      </c>
    </row>
    <row r="620" spans="1:16" x14ac:dyDescent="0.3">
      <c r="A620" s="247" t="s">
        <v>100</v>
      </c>
      <c r="B620" s="248">
        <v>2021</v>
      </c>
      <c r="C620" s="248" t="s">
        <v>742</v>
      </c>
      <c r="D620" s="300">
        <v>3.9668755876973584E-2</v>
      </c>
      <c r="E620" s="300">
        <v>0.16603151751677511</v>
      </c>
      <c r="F620" s="300">
        <v>2.010127943825106E-2</v>
      </c>
      <c r="G620" s="300">
        <v>1.9921008834714565E-2</v>
      </c>
      <c r="H620" s="301">
        <v>2.1657249764863649E-4</v>
      </c>
      <c r="I620" s="302">
        <v>2.2636494229923241E-4</v>
      </c>
      <c r="J620" s="303">
        <v>0</v>
      </c>
      <c r="K620" s="304">
        <f t="shared" si="566"/>
        <v>0.30799515764415375</v>
      </c>
      <c r="L620" s="304">
        <f t="shared" si="561"/>
        <v>1.508497485007334</v>
      </c>
      <c r="M620" s="304">
        <f t="shared" si="562"/>
        <v>0.56528596033428802</v>
      </c>
      <c r="N620" s="304">
        <f t="shared" si="563"/>
        <v>0.56271688459526681</v>
      </c>
      <c r="O620" s="304">
        <f t="shared" si="564"/>
        <v>1.8044606416354509E-3</v>
      </c>
      <c r="P620" s="251">
        <f t="shared" si="565"/>
        <v>1.8860503136420691E-3</v>
      </c>
    </row>
    <row r="621" spans="1:16" x14ac:dyDescent="0.3">
      <c r="A621" s="247" t="s">
        <v>100</v>
      </c>
      <c r="B621" s="248">
        <v>2022</v>
      </c>
      <c r="C621" s="248" t="s">
        <v>743</v>
      </c>
      <c r="D621" s="300">
        <v>3.3254495311038093E-2</v>
      </c>
      <c r="E621" s="300">
        <v>0.14285685047129815</v>
      </c>
      <c r="F621" s="300">
        <v>1.9929220673912729E-2</v>
      </c>
      <c r="G621" s="300">
        <v>1.9761503331994293E-2</v>
      </c>
      <c r="H621" s="301">
        <v>1.9370020201151404E-4</v>
      </c>
      <c r="I621" s="302">
        <v>2.0245847138639116E-4</v>
      </c>
      <c r="J621" s="303">
        <v>1</v>
      </c>
      <c r="K621" s="304">
        <f t="shared" ref="K621:P621" si="567">SUM(D621:D649)+$J621*D649</f>
        <v>0.2704375158298043</v>
      </c>
      <c r="L621" s="304">
        <f t="shared" si="567"/>
        <v>1.3620159681503989</v>
      </c>
      <c r="M621" s="304">
        <f t="shared" si="567"/>
        <v>0.56348045738268782</v>
      </c>
      <c r="N621" s="304">
        <f t="shared" si="567"/>
        <v>0.5610484324644569</v>
      </c>
      <c r="O621" s="304">
        <f t="shared" si="567"/>
        <v>1.6067501183207331E-3</v>
      </c>
      <c r="P621" s="251">
        <f t="shared" si="567"/>
        <v>1.6794001992195668E-3</v>
      </c>
    </row>
    <row r="622" spans="1:16" x14ac:dyDescent="0.3">
      <c r="A622" s="247" t="s">
        <v>100</v>
      </c>
      <c r="B622" s="248">
        <v>2023</v>
      </c>
      <c r="C622" s="248" t="s">
        <v>744</v>
      </c>
      <c r="D622" s="300">
        <v>2.8606638131973582E-2</v>
      </c>
      <c r="E622" s="300">
        <v>0.12377029630644588</v>
      </c>
      <c r="F622" s="300">
        <v>1.9774933199885835E-2</v>
      </c>
      <c r="G622" s="300">
        <v>1.9618722934990604E-2</v>
      </c>
      <c r="H622" s="301">
        <v>1.7256233077782328E-4</v>
      </c>
      <c r="I622" s="302">
        <v>1.8036483241762365E-4</v>
      </c>
      <c r="J622" s="303">
        <v>2</v>
      </c>
      <c r="K622" s="304">
        <f t="shared" ref="K622:P622" si="568">SUM(D622:D649)+$J622*D649</f>
        <v>0.2392941345813904</v>
      </c>
      <c r="L622" s="304">
        <f t="shared" si="568"/>
        <v>1.2387091183389407</v>
      </c>
      <c r="M622" s="304">
        <f t="shared" si="568"/>
        <v>0.56184701319542585</v>
      </c>
      <c r="N622" s="304">
        <f t="shared" si="568"/>
        <v>0.55953948583636726</v>
      </c>
      <c r="O622" s="304">
        <f t="shared" si="568"/>
        <v>1.4319118906431377E-3</v>
      </c>
      <c r="P622" s="251">
        <f t="shared" si="568"/>
        <v>1.496656555709905E-3</v>
      </c>
    </row>
    <row r="623" spans="1:16" x14ac:dyDescent="0.3">
      <c r="A623" s="247" t="s">
        <v>100</v>
      </c>
      <c r="B623" s="248">
        <v>2024</v>
      </c>
      <c r="C623" s="248" t="s">
        <v>745</v>
      </c>
      <c r="D623" s="300">
        <v>2.4468051299471043E-2</v>
      </c>
      <c r="E623" s="300">
        <v>0.1070509663362426</v>
      </c>
      <c r="F623" s="300">
        <v>1.9627549355514938E-2</v>
      </c>
      <c r="G623" s="300">
        <v>1.9482143374833297E-2</v>
      </c>
      <c r="H623" s="301">
        <v>1.4817779059702731E-4</v>
      </c>
      <c r="I623" s="302">
        <v>1.5487773430242593E-4</v>
      </c>
      <c r="J623" s="303">
        <v>3</v>
      </c>
      <c r="K623" s="304">
        <f t="shared" ref="K623:P623" si="569">SUM(D623:D649)+$J623*D649</f>
        <v>0.21279861051204102</v>
      </c>
      <c r="L623" s="304">
        <f t="shared" si="569"/>
        <v>1.1344888226923344</v>
      </c>
      <c r="M623" s="304">
        <f t="shared" si="569"/>
        <v>0.5603678564821909</v>
      </c>
      <c r="N623" s="304">
        <f t="shared" si="569"/>
        <v>0.55817331960528127</v>
      </c>
      <c r="O623" s="304">
        <f t="shared" si="569"/>
        <v>1.2782115341992328E-3</v>
      </c>
      <c r="P623" s="251">
        <f t="shared" si="569"/>
        <v>1.3360065511690113E-3</v>
      </c>
    </row>
    <row r="624" spans="1:16" x14ac:dyDescent="0.3">
      <c r="A624" s="247" t="s">
        <v>100</v>
      </c>
      <c r="B624" s="248">
        <v>2025</v>
      </c>
      <c r="C624" s="248" t="s">
        <v>746</v>
      </c>
      <c r="D624" s="300">
        <v>2.1263317322509363E-2</v>
      </c>
      <c r="E624" s="300">
        <v>9.3773456650606685E-2</v>
      </c>
      <c r="F624" s="300">
        <v>1.9518154211086398E-2</v>
      </c>
      <c r="G624" s="300">
        <v>1.9380893829430139E-2</v>
      </c>
      <c r="H624" s="301">
        <v>1.3187480762090316E-4</v>
      </c>
      <c r="I624" s="302">
        <v>1.3783760194613115E-4</v>
      </c>
      <c r="J624" s="303">
        <v>4</v>
      </c>
      <c r="K624" s="304">
        <f t="shared" ref="K624:P624" si="570">SUM(D624:D649)+$J624*D649</f>
        <v>0.19044167327519412</v>
      </c>
      <c r="L624" s="304">
        <f t="shared" si="570"/>
        <v>1.0469878570159317</v>
      </c>
      <c r="M624" s="304">
        <f t="shared" si="570"/>
        <v>0.55903608361332691</v>
      </c>
      <c r="N624" s="304">
        <f t="shared" si="570"/>
        <v>0.55694373293435273</v>
      </c>
      <c r="O624" s="304">
        <f t="shared" si="570"/>
        <v>1.1488957179361242E-3</v>
      </c>
      <c r="P624" s="251">
        <f t="shared" si="570"/>
        <v>1.2008436447433156E-3</v>
      </c>
    </row>
    <row r="625" spans="1:16" x14ac:dyDescent="0.3">
      <c r="A625" s="247" t="s">
        <v>100</v>
      </c>
      <c r="B625" s="248">
        <v>2026</v>
      </c>
      <c r="C625" s="248" t="s">
        <v>747</v>
      </c>
      <c r="D625" s="300">
        <v>1.8649231715995904E-2</v>
      </c>
      <c r="E625" s="300">
        <v>8.2943361689030506E-2</v>
      </c>
      <c r="F625" s="300">
        <v>1.9423465180536996E-2</v>
      </c>
      <c r="G625" s="300">
        <v>1.9293212242817513E-2</v>
      </c>
      <c r="H625" s="301">
        <v>1.1603697993930776E-4</v>
      </c>
      <c r="I625" s="302">
        <v>1.2128365681812738E-4</v>
      </c>
      <c r="J625" s="303">
        <v>5</v>
      </c>
      <c r="K625" s="304">
        <f t="shared" ref="K625:P625" si="571">SUM(D625:D649)+$J625*D649</f>
        <v>0.17128947001530892</v>
      </c>
      <c r="L625" s="304">
        <f t="shared" si="571"/>
        <v>0.97276440102516448</v>
      </c>
      <c r="M625" s="304">
        <f t="shared" si="571"/>
        <v>0.55781370588889145</v>
      </c>
      <c r="N625" s="304">
        <f t="shared" si="571"/>
        <v>0.55581539580882722</v>
      </c>
      <c r="O625" s="304">
        <f t="shared" si="571"/>
        <v>1.0358828846491399E-3</v>
      </c>
      <c r="P625" s="251">
        <f t="shared" si="571"/>
        <v>1.0827208706739139E-3</v>
      </c>
    </row>
    <row r="626" spans="1:16" x14ac:dyDescent="0.3">
      <c r="A626" s="247" t="s">
        <v>100</v>
      </c>
      <c r="B626" s="248">
        <v>2027</v>
      </c>
      <c r="C626" s="248" t="s">
        <v>748</v>
      </c>
      <c r="D626" s="300">
        <v>1.6388299465370272E-2</v>
      </c>
      <c r="E626" s="300">
        <v>7.3582199631963496E-2</v>
      </c>
      <c r="F626" s="300">
        <v>1.9318374567334998E-2</v>
      </c>
      <c r="G626" s="300">
        <v>1.9195632571676693E-2</v>
      </c>
      <c r="H626" s="301">
        <v>9.1615232025894953E-5</v>
      </c>
      <c r="I626" s="302">
        <v>9.5757667971382117E-5</v>
      </c>
      <c r="J626" s="303">
        <v>6</v>
      </c>
      <c r="K626" s="304">
        <f t="shared" ref="K626:P626" si="572">SUM(D626:D649)+$J626*D649</f>
        <v>0.15475135236193721</v>
      </c>
      <c r="L626" s="304">
        <f t="shared" si="572"/>
        <v>0.9093710399959738</v>
      </c>
      <c r="M626" s="304">
        <f t="shared" si="572"/>
        <v>0.55668601719500521</v>
      </c>
      <c r="N626" s="304">
        <f t="shared" si="572"/>
        <v>0.55477474026991447</v>
      </c>
      <c r="O626" s="304">
        <f t="shared" si="572"/>
        <v>9.3870787904375076E-4</v>
      </c>
      <c r="P626" s="251">
        <f t="shared" si="572"/>
        <v>9.8115204173251642E-4</v>
      </c>
    </row>
    <row r="627" spans="1:16" x14ac:dyDescent="0.3">
      <c r="A627" s="247" t="s">
        <v>100</v>
      </c>
      <c r="B627" s="248">
        <v>2028</v>
      </c>
      <c r="C627" s="248" t="s">
        <v>749</v>
      </c>
      <c r="D627" s="300">
        <v>1.4495529689036521E-2</v>
      </c>
      <c r="E627" s="300">
        <v>6.5711432760283711E-2</v>
      </c>
      <c r="F627" s="300">
        <v>1.9217263987089402E-2</v>
      </c>
      <c r="G627" s="300">
        <v>1.9101942201460574E-2</v>
      </c>
      <c r="H627" s="301">
        <v>7.3055018594973649E-5</v>
      </c>
      <c r="I627" s="302">
        <v>7.6358238549699908E-5</v>
      </c>
      <c r="J627" s="303">
        <v>7</v>
      </c>
      <c r="K627" s="304">
        <f t="shared" ref="K627:P627" si="573">SUM(D627:D649)+$J627*D649</f>
        <v>0.1404741669591911</v>
      </c>
      <c r="L627" s="304">
        <f t="shared" si="573"/>
        <v>0.85533884102385005</v>
      </c>
      <c r="M627" s="304">
        <f t="shared" si="573"/>
        <v>0.55566341911432104</v>
      </c>
      <c r="N627" s="304">
        <f t="shared" si="573"/>
        <v>0.55383166440214238</v>
      </c>
      <c r="O627" s="304">
        <f t="shared" si="573"/>
        <v>8.6595462135177455E-4</v>
      </c>
      <c r="P627" s="251">
        <f t="shared" si="573"/>
        <v>9.0510920163786425E-4</v>
      </c>
    </row>
    <row r="628" spans="1:16" x14ac:dyDescent="0.3">
      <c r="A628" s="247" t="s">
        <v>100</v>
      </c>
      <c r="B628" s="248">
        <v>2029</v>
      </c>
      <c r="C628" s="248" t="s">
        <v>750</v>
      </c>
      <c r="D628" s="300">
        <v>1.2768020673656984E-2</v>
      </c>
      <c r="E628" s="300">
        <v>5.866405439036082E-2</v>
      </c>
      <c r="F628" s="300">
        <v>1.9125205404695273E-2</v>
      </c>
      <c r="G628" s="300">
        <v>1.9016924908666966E-2</v>
      </c>
      <c r="H628" s="301">
        <v>6.350201302536913E-5</v>
      </c>
      <c r="I628" s="302">
        <v>6.637328690051193E-5</v>
      </c>
      <c r="J628" s="303">
        <v>8</v>
      </c>
      <c r="K628" s="304">
        <f t="shared" ref="K628:P628" si="574">SUM(D628:D649)+$J628*D649</f>
        <v>0.12808975133277878</v>
      </c>
      <c r="L628" s="304">
        <f t="shared" si="574"/>
        <v>0.80917740892340606</v>
      </c>
      <c r="M628" s="304">
        <f t="shared" si="574"/>
        <v>0.55474193161388263</v>
      </c>
      <c r="N628" s="304">
        <f t="shared" si="574"/>
        <v>0.55298227890458651</v>
      </c>
      <c r="O628" s="304">
        <f t="shared" si="574"/>
        <v>8.1176157709071954E-4</v>
      </c>
      <c r="P628" s="251">
        <f t="shared" si="574"/>
        <v>8.4846579096489424E-4</v>
      </c>
    </row>
    <row r="629" spans="1:16" x14ac:dyDescent="0.3">
      <c r="A629" s="247" t="s">
        <v>100</v>
      </c>
      <c r="B629" s="248">
        <v>2030</v>
      </c>
      <c r="C629" s="248" t="s">
        <v>751</v>
      </c>
      <c r="D629" s="300">
        <v>1.1308152005358977E-2</v>
      </c>
      <c r="E629" s="300">
        <v>5.2678770566263355E-2</v>
      </c>
      <c r="F629" s="300">
        <v>1.9033411160411958E-2</v>
      </c>
      <c r="G629" s="300">
        <v>1.8932046622219291E-2</v>
      </c>
      <c r="H629" s="301">
        <v>5.1244475451146728E-5</v>
      </c>
      <c r="I629" s="302">
        <v>5.3561521262453792E-5</v>
      </c>
      <c r="J629" s="303">
        <v>9</v>
      </c>
      <c r="K629" s="304">
        <f t="shared" ref="K629:P629" si="575">SUM(D629:D649)+$J629*D649</f>
        <v>0.11743284472174598</v>
      </c>
      <c r="L629" s="304">
        <f t="shared" si="575"/>
        <v>0.77006335519288494</v>
      </c>
      <c r="M629" s="304">
        <f t="shared" si="575"/>
        <v>0.55391250269583825</v>
      </c>
      <c r="N629" s="304">
        <f t="shared" si="575"/>
        <v>0.55221791069982418</v>
      </c>
      <c r="O629" s="304">
        <f t="shared" si="575"/>
        <v>7.6712153839926902E-4</v>
      </c>
      <c r="P629" s="251">
        <f t="shared" si="575"/>
        <v>8.0180733194111205E-4</v>
      </c>
    </row>
    <row r="630" spans="1:16" x14ac:dyDescent="0.3">
      <c r="A630" s="247" t="s">
        <v>100</v>
      </c>
      <c r="B630" s="248">
        <v>2031</v>
      </c>
      <c r="C630" s="248" t="s">
        <v>752</v>
      </c>
      <c r="D630" s="300">
        <v>1.0000676087731622E-2</v>
      </c>
      <c r="E630" s="300">
        <v>4.7395371527778368E-2</v>
      </c>
      <c r="F630" s="300">
        <v>1.8951964669647152E-2</v>
      </c>
      <c r="G630" s="300">
        <v>1.8856984911503893E-2</v>
      </c>
      <c r="H630" s="301">
        <v>4.6764525528504545E-5</v>
      </c>
      <c r="I630" s="302">
        <v>4.8879001855725288E-5</v>
      </c>
      <c r="J630" s="303">
        <v>10</v>
      </c>
      <c r="K630" s="304">
        <f t="shared" ref="K630:P630" si="576">SUM(D630:D649)+$J630*D649</f>
        <v>0.10823580677901118</v>
      </c>
      <c r="L630" s="304">
        <f t="shared" si="576"/>
        <v>0.73693458528646139</v>
      </c>
      <c r="M630" s="304">
        <f t="shared" si="576"/>
        <v>0.55317486802207716</v>
      </c>
      <c r="N630" s="304">
        <f t="shared" si="576"/>
        <v>0.55153842078150961</v>
      </c>
      <c r="O630" s="304">
        <f t="shared" si="576"/>
        <v>7.3473903728204105E-4</v>
      </c>
      <c r="P630" s="251">
        <f t="shared" si="576"/>
        <v>7.6796063855538819E-4</v>
      </c>
    </row>
    <row r="631" spans="1:16" x14ac:dyDescent="0.3">
      <c r="A631" s="247" t="s">
        <v>100</v>
      </c>
      <c r="B631" s="248">
        <v>2032</v>
      </c>
      <c r="C631" s="248" t="s">
        <v>753</v>
      </c>
      <c r="D631" s="300">
        <v>8.8762797374188507E-3</v>
      </c>
      <c r="E631" s="300">
        <v>4.2958351361818532E-2</v>
      </c>
      <c r="F631" s="300">
        <v>1.8875745142740919E-2</v>
      </c>
      <c r="G631" s="300">
        <v>1.8786704997072638E-2</v>
      </c>
      <c r="H631" s="301">
        <v>4.1669078170192958E-5</v>
      </c>
      <c r="I631" s="302">
        <v>4.355317310300454E-5</v>
      </c>
      <c r="J631" s="303">
        <v>11</v>
      </c>
      <c r="K631" s="304">
        <f t="shared" ref="K631:P631" si="577">SUM(D631:D649)+$J631*D649</f>
        <v>0.10034624475390375</v>
      </c>
      <c r="L631" s="304">
        <f t="shared" si="577"/>
        <v>0.70908921441852291</v>
      </c>
      <c r="M631" s="304">
        <f t="shared" si="577"/>
        <v>0.55251867983908087</v>
      </c>
      <c r="N631" s="304">
        <f t="shared" si="577"/>
        <v>0.55093399257391029</v>
      </c>
      <c r="O631" s="304">
        <f t="shared" si="577"/>
        <v>7.0683648608745498E-4</v>
      </c>
      <c r="P631" s="251">
        <f t="shared" si="577"/>
        <v>7.3879646457639266E-4</v>
      </c>
    </row>
    <row r="632" spans="1:16" x14ac:dyDescent="0.3">
      <c r="A632" s="247" t="s">
        <v>100</v>
      </c>
      <c r="B632" s="248">
        <v>2033</v>
      </c>
      <c r="C632" s="248" t="s">
        <v>754</v>
      </c>
      <c r="D632" s="300">
        <v>7.9138445997114538E-3</v>
      </c>
      <c r="E632" s="300">
        <v>3.9259406373635737E-2</v>
      </c>
      <c r="F632" s="300">
        <v>1.8806972200177234E-2</v>
      </c>
      <c r="G632" s="300">
        <v>1.8723365999326273E-2</v>
      </c>
      <c r="H632" s="301">
        <v>3.8975120988014351E-5</v>
      </c>
      <c r="I632" s="302">
        <v>4.0737400025575883E-5</v>
      </c>
      <c r="J632" s="303">
        <v>12</v>
      </c>
      <c r="K632" s="304">
        <f t="shared" ref="K632:P632" si="578">SUM(D632:D649)+$J632*D649</f>
        <v>9.3581079079109092E-2</v>
      </c>
      <c r="L632" s="304">
        <f t="shared" si="578"/>
        <v>0.68568086371654413</v>
      </c>
      <c r="M632" s="304">
        <f t="shared" si="578"/>
        <v>0.55193871118299076</v>
      </c>
      <c r="N632" s="304">
        <f t="shared" si="578"/>
        <v>0.5503998442807424</v>
      </c>
      <c r="O632" s="304">
        <f t="shared" si="578"/>
        <v>6.8402938225118064E-4</v>
      </c>
      <c r="P632" s="251">
        <f t="shared" si="578"/>
        <v>7.1495811935011803E-4</v>
      </c>
    </row>
    <row r="633" spans="1:16" x14ac:dyDescent="0.3">
      <c r="A633" s="247" t="s">
        <v>100</v>
      </c>
      <c r="B633" s="248">
        <v>2034</v>
      </c>
      <c r="C633" s="248" t="s">
        <v>755</v>
      </c>
      <c r="D633" s="300">
        <v>7.0546850322664592E-3</v>
      </c>
      <c r="E633" s="300">
        <v>3.6077869209636911E-2</v>
      </c>
      <c r="F633" s="300">
        <v>1.8741702793970232E-2</v>
      </c>
      <c r="G633" s="300">
        <v>1.8663257302847885E-2</v>
      </c>
      <c r="H633" s="301">
        <v>3.6507000823029742E-5</v>
      </c>
      <c r="I633" s="302">
        <v>3.8157679687157259E-5</v>
      </c>
      <c r="J633" s="303">
        <v>13</v>
      </c>
      <c r="K633" s="304">
        <f t="shared" ref="K633:P633" si="579">SUM(D633:D649)+$J633*D649</f>
        <v>8.7778348542021822E-2</v>
      </c>
      <c r="L633" s="304">
        <f t="shared" si="579"/>
        <v>0.66597145800274804</v>
      </c>
      <c r="M633" s="304">
        <f t="shared" si="579"/>
        <v>0.55142751546946445</v>
      </c>
      <c r="N633" s="304">
        <f t="shared" si="579"/>
        <v>0.54992903498532075</v>
      </c>
      <c r="O633" s="304">
        <f t="shared" si="579"/>
        <v>6.6391623559708499E-4</v>
      </c>
      <c r="P633" s="251">
        <f t="shared" si="579"/>
        <v>6.9393554720127205E-4</v>
      </c>
    </row>
    <row r="634" spans="1:16" x14ac:dyDescent="0.3">
      <c r="A634" s="247" t="s">
        <v>100</v>
      </c>
      <c r="B634" s="248">
        <v>2035</v>
      </c>
      <c r="C634" s="248" t="s">
        <v>756</v>
      </c>
      <c r="D634" s="300">
        <v>6.2885541828545813E-3</v>
      </c>
      <c r="E634" s="300">
        <v>3.3358248171946193E-2</v>
      </c>
      <c r="F634" s="300">
        <v>1.8679656355929254E-2</v>
      </c>
      <c r="G634" s="300">
        <v>1.8606108910161508E-2</v>
      </c>
      <c r="H634" s="301">
        <v>3.3979978534318056E-5</v>
      </c>
      <c r="I634" s="302">
        <v>3.551640135870837E-5</v>
      </c>
      <c r="J634" s="303">
        <v>14</v>
      </c>
      <c r="K634" s="304">
        <f t="shared" ref="K634:P634" si="580">SUM(D634:D649)+$J634*D649</f>
        <v>8.2834777572379559E-2</v>
      </c>
      <c r="L634" s="304">
        <f t="shared" si="580"/>
        <v>0.64944358945295089</v>
      </c>
      <c r="M634" s="304">
        <f t="shared" si="580"/>
        <v>0.55098158916214501</v>
      </c>
      <c r="N634" s="304">
        <f t="shared" si="580"/>
        <v>0.54951833438637754</v>
      </c>
      <c r="O634" s="304">
        <f t="shared" si="580"/>
        <v>6.462712091079739E-4</v>
      </c>
      <c r="P634" s="251">
        <f t="shared" si="580"/>
        <v>6.7549269539084471E-4</v>
      </c>
    </row>
    <row r="635" spans="1:16" x14ac:dyDescent="0.3">
      <c r="A635" s="247" t="s">
        <v>100</v>
      </c>
      <c r="B635" s="248">
        <v>2036</v>
      </c>
      <c r="C635" s="248" t="s">
        <v>757</v>
      </c>
      <c r="D635" s="300">
        <v>5.6103288047372217E-3</v>
      </c>
      <c r="E635" s="300">
        <v>3.1016530390894255E-2</v>
      </c>
      <c r="F635" s="300">
        <v>1.8626163092592289E-2</v>
      </c>
      <c r="G635" s="300">
        <v>1.8556808094456274E-2</v>
      </c>
      <c r="H635" s="301">
        <v>3.1001372464974773E-5</v>
      </c>
      <c r="I635" s="302">
        <v>3.240312024695502E-5</v>
      </c>
      <c r="J635" s="303">
        <v>15</v>
      </c>
      <c r="K635" s="304">
        <f t="shared" ref="K635:P635" si="581">SUM(D635:D649)+$J635*D649</f>
        <v>7.8657337452149159E-2</v>
      </c>
      <c r="L635" s="304">
        <f t="shared" si="581"/>
        <v>0.63563534194084448</v>
      </c>
      <c r="M635" s="304">
        <f t="shared" si="581"/>
        <v>0.55059770929286667</v>
      </c>
      <c r="N635" s="304">
        <f t="shared" si="581"/>
        <v>0.54916478218012066</v>
      </c>
      <c r="O635" s="304">
        <f t="shared" si="581"/>
        <v>6.3115320490757449E-4</v>
      </c>
      <c r="P635" s="251">
        <f t="shared" si="581"/>
        <v>6.5969112190886626E-4</v>
      </c>
    </row>
    <row r="636" spans="1:16" x14ac:dyDescent="0.3">
      <c r="A636" s="247" t="s">
        <v>100</v>
      </c>
      <c r="B636" s="248">
        <v>2037</v>
      </c>
      <c r="C636" s="248" t="s">
        <v>758</v>
      </c>
      <c r="D636" s="300">
        <v>5.022532486114669E-3</v>
      </c>
      <c r="E636" s="300">
        <v>2.9032459091482794E-2</v>
      </c>
      <c r="F636" s="300">
        <v>1.8578299167547739E-2</v>
      </c>
      <c r="G636" s="300">
        <v>1.8512730163441744E-2</v>
      </c>
      <c r="H636" s="301">
        <v>2.9240346920809203E-5</v>
      </c>
      <c r="I636" s="302">
        <v>3.0562456020641567E-5</v>
      </c>
      <c r="J636" s="303">
        <v>16</v>
      </c>
      <c r="K636" s="304">
        <f t="shared" ref="K636:P636" si="582">SUM(D636:D649)+$J636*D649</f>
        <v>7.5158122710036121E-2</v>
      </c>
      <c r="L636" s="304">
        <f t="shared" si="582"/>
        <v>0.62416881220978992</v>
      </c>
      <c r="M636" s="304">
        <f t="shared" si="582"/>
        <v>0.55026732268692524</v>
      </c>
      <c r="N636" s="304">
        <f t="shared" si="582"/>
        <v>0.54886053078956909</v>
      </c>
      <c r="O636" s="304">
        <f t="shared" si="582"/>
        <v>6.1901380677651838E-4</v>
      </c>
      <c r="P636" s="251">
        <f t="shared" si="582"/>
        <v>6.4700282953864116E-4</v>
      </c>
    </row>
    <row r="637" spans="1:16" x14ac:dyDescent="0.3">
      <c r="A637" s="247" t="s">
        <v>100</v>
      </c>
      <c r="B637" s="248">
        <v>2038</v>
      </c>
      <c r="C637" s="248" t="s">
        <v>759</v>
      </c>
      <c r="D637" s="300">
        <v>4.492592769837875E-3</v>
      </c>
      <c r="E637" s="300">
        <v>2.7252028015112489E-2</v>
      </c>
      <c r="F637" s="300">
        <v>1.8534219505551803E-2</v>
      </c>
      <c r="G637" s="300">
        <v>1.8472136798989763E-2</v>
      </c>
      <c r="H637" s="301">
        <v>2.7603629393352702E-5</v>
      </c>
      <c r="I637" s="302">
        <v>2.8851743599443053E-5</v>
      </c>
      <c r="J637" s="303">
        <v>17</v>
      </c>
      <c r="K637" s="304">
        <f t="shared" ref="K637:P637" si="583">SUM(D637:D649)+$J637*D649</f>
        <v>7.2246704286545643E-2</v>
      </c>
      <c r="L637" s="304">
        <f t="shared" si="583"/>
        <v>0.61468635377814684</v>
      </c>
      <c r="M637" s="304">
        <f t="shared" si="583"/>
        <v>0.54998480000602845</v>
      </c>
      <c r="N637" s="304">
        <f t="shared" si="583"/>
        <v>0.54860035733003198</v>
      </c>
      <c r="O637" s="304">
        <f t="shared" si="583"/>
        <v>6.0863543418962788E-4</v>
      </c>
      <c r="P637" s="251">
        <f t="shared" si="583"/>
        <v>6.3615520139472946E-4</v>
      </c>
    </row>
    <row r="638" spans="1:16" x14ac:dyDescent="0.3">
      <c r="A638" s="247" t="s">
        <v>100</v>
      </c>
      <c r="B638" s="248">
        <v>2039</v>
      </c>
      <c r="C638" s="248" t="s">
        <v>760</v>
      </c>
      <c r="D638" s="300">
        <v>3.9911366084009218E-3</v>
      </c>
      <c r="E638" s="300">
        <v>2.5590101254147065E-2</v>
      </c>
      <c r="F638" s="300">
        <v>1.849345191817893E-2</v>
      </c>
      <c r="G638" s="300">
        <v>1.8434598622159126E-2</v>
      </c>
      <c r="H638" s="301">
        <v>2.6212738385843197E-5</v>
      </c>
      <c r="I638" s="302">
        <v>2.7397959699614356E-5</v>
      </c>
      <c r="J638" s="303">
        <v>18</v>
      </c>
      <c r="K638" s="304">
        <f t="shared" ref="K638:P638" si="584">SUM(D638:D649)+$J638*D649</f>
        <v>6.9865225579331947E-2</v>
      </c>
      <c r="L638" s="304">
        <f t="shared" si="584"/>
        <v>0.60698432642287414</v>
      </c>
      <c r="M638" s="304">
        <f t="shared" si="584"/>
        <v>0.54974635698712748</v>
      </c>
      <c r="N638" s="304">
        <f t="shared" si="584"/>
        <v>0.54838077723494683</v>
      </c>
      <c r="O638" s="304">
        <f t="shared" si="584"/>
        <v>5.9989377913019374E-4</v>
      </c>
      <c r="P638" s="251">
        <f t="shared" si="584"/>
        <v>6.2701828567201623E-4</v>
      </c>
    </row>
    <row r="639" spans="1:16" x14ac:dyDescent="0.3">
      <c r="A639" s="247" t="s">
        <v>100</v>
      </c>
      <c r="B639" s="248">
        <v>2040</v>
      </c>
      <c r="C639" s="248" t="s">
        <v>761</v>
      </c>
      <c r="D639" s="300">
        <v>3.5278472586677133E-3</v>
      </c>
      <c r="E639" s="300">
        <v>2.4138967282400201E-2</v>
      </c>
      <c r="F639" s="300">
        <v>1.8455700994253765E-2</v>
      </c>
      <c r="G639" s="300">
        <v>1.8399838393685683E-2</v>
      </c>
      <c r="H639" s="301">
        <v>2.4949487817628483E-5</v>
      </c>
      <c r="I639" s="302">
        <v>2.607758696291539E-5</v>
      </c>
      <c r="J639" s="303">
        <v>19</v>
      </c>
      <c r="K639" s="304">
        <f t="shared" ref="K639:P639" si="585">SUM(D639:D649)+$J639*D649</f>
        <v>6.7985203033555208E-2</v>
      </c>
      <c r="L639" s="304">
        <f t="shared" si="585"/>
        <v>0.60094422582856677</v>
      </c>
      <c r="M639" s="304">
        <f t="shared" si="585"/>
        <v>0.54954868155559944</v>
      </c>
      <c r="N639" s="304">
        <f t="shared" si="585"/>
        <v>0.54819873531669239</v>
      </c>
      <c r="O639" s="304">
        <f t="shared" si="585"/>
        <v>5.9254301507826921E-4</v>
      </c>
      <c r="P639" s="251">
        <f t="shared" si="585"/>
        <v>6.1933515384913172E-4</v>
      </c>
    </row>
    <row r="640" spans="1:16" x14ac:dyDescent="0.3">
      <c r="A640" s="247" t="s">
        <v>100</v>
      </c>
      <c r="B640" s="248">
        <v>2041</v>
      </c>
      <c r="C640" s="248" t="s">
        <v>762</v>
      </c>
      <c r="D640" s="300">
        <v>3.1639819403020686E-3</v>
      </c>
      <c r="E640" s="300">
        <v>2.297643650495566E-2</v>
      </c>
      <c r="F640" s="300">
        <v>1.8427740364733124E-2</v>
      </c>
      <c r="G640" s="300">
        <v>1.8374086326616513E-2</v>
      </c>
      <c r="H640" s="301">
        <v>2.3839771061393743E-5</v>
      </c>
      <c r="I640" s="302">
        <v>2.4917704557795043E-5</v>
      </c>
      <c r="J640" s="303">
        <v>20</v>
      </c>
      <c r="K640" s="304">
        <f t="shared" ref="K640:P640" si="586">SUM(D640:D649)+$J640*D649</f>
        <v>6.6568469837511676E-2</v>
      </c>
      <c r="L640" s="304">
        <f t="shared" si="586"/>
        <v>0.59635525920600629</v>
      </c>
      <c r="M640" s="304">
        <f t="shared" si="586"/>
        <v>0.5493887570479965</v>
      </c>
      <c r="N640" s="304">
        <f t="shared" si="586"/>
        <v>0.54805145362691132</v>
      </c>
      <c r="O640" s="304">
        <f t="shared" si="586"/>
        <v>5.8645550159455945E-4</v>
      </c>
      <c r="P640" s="251">
        <f t="shared" si="586"/>
        <v>6.1297239476294633E-4</v>
      </c>
    </row>
    <row r="641" spans="1:16" x14ac:dyDescent="0.3">
      <c r="A641" s="247" t="s">
        <v>100</v>
      </c>
      <c r="B641" s="248">
        <v>2042</v>
      </c>
      <c r="C641" s="248" t="s">
        <v>763</v>
      </c>
      <c r="D641" s="300">
        <v>2.852834830918445E-3</v>
      </c>
      <c r="E641" s="300">
        <v>2.1945404006048906E-2</v>
      </c>
      <c r="F641" s="300">
        <v>1.8402948396589666E-2</v>
      </c>
      <c r="G641" s="300">
        <v>1.8351257647330869E-2</v>
      </c>
      <c r="H641" s="301">
        <v>2.2973222024707073E-5</v>
      </c>
      <c r="I641" s="302">
        <v>2.4011967926837498E-5</v>
      </c>
      <c r="J641" s="303">
        <v>21</v>
      </c>
      <c r="K641" s="304">
        <f t="shared" ref="K641:P641" si="587">SUM(D641:D649)+$J641*D649</f>
        <v>6.5515601959833802E-2</v>
      </c>
      <c r="L641" s="304">
        <f t="shared" si="587"/>
        <v>0.59292882336089048</v>
      </c>
      <c r="M641" s="304">
        <f t="shared" si="587"/>
        <v>0.54925679316991427</v>
      </c>
      <c r="N641" s="304">
        <f t="shared" si="587"/>
        <v>0.54792992400419949</v>
      </c>
      <c r="O641" s="304">
        <f t="shared" si="587"/>
        <v>5.8147770486708435E-4</v>
      </c>
      <c r="P641" s="251">
        <f t="shared" si="587"/>
        <v>6.0776951808188119E-4</v>
      </c>
    </row>
    <row r="642" spans="1:16" x14ac:dyDescent="0.3">
      <c r="A642" s="247" t="s">
        <v>100</v>
      </c>
      <c r="B642" s="248">
        <v>2043</v>
      </c>
      <c r="C642" s="248" t="s">
        <v>764</v>
      </c>
      <c r="D642" s="300">
        <v>2.6229025167512961E-3</v>
      </c>
      <c r="E642" s="300">
        <v>2.1179045241115513E-2</v>
      </c>
      <c r="F642" s="300">
        <v>1.8381055231153923E-2</v>
      </c>
      <c r="G642" s="300">
        <v>1.8331095194363566E-2</v>
      </c>
      <c r="H642" s="301">
        <v>2.2137097636084081E-5</v>
      </c>
      <c r="I642" s="302">
        <v>2.3138038980953967E-5</v>
      </c>
      <c r="J642" s="303">
        <v>22</v>
      </c>
      <c r="K642" s="304">
        <f t="shared" ref="K642:P642" si="588">SUM(D642:D649)+$J642*D649</f>
        <v>6.477388119153954E-2</v>
      </c>
      <c r="L642" s="304">
        <f t="shared" si="588"/>
        <v>0.59053342001468123</v>
      </c>
      <c r="M642" s="304">
        <f t="shared" si="588"/>
        <v>0.54914962125997546</v>
      </c>
      <c r="N642" s="304">
        <f t="shared" si="588"/>
        <v>0.54783122306077325</v>
      </c>
      <c r="O642" s="304">
        <f t="shared" si="588"/>
        <v>5.773664571762959E-4</v>
      </c>
      <c r="P642" s="251">
        <f t="shared" si="588"/>
        <v>6.034723780317735E-4</v>
      </c>
    </row>
    <row r="643" spans="1:16" x14ac:dyDescent="0.3">
      <c r="A643" s="247" t="s">
        <v>100</v>
      </c>
      <c r="B643" s="248">
        <v>2044</v>
      </c>
      <c r="C643" s="248" t="s">
        <v>765</v>
      </c>
      <c r="D643" s="300">
        <v>2.4614546795078312E-3</v>
      </c>
      <c r="E643" s="300">
        <v>2.0614499647943606E-2</v>
      </c>
      <c r="F643" s="300">
        <v>1.8361942935185911E-2</v>
      </c>
      <c r="G643" s="300">
        <v>1.831349725557526E-2</v>
      </c>
      <c r="H643" s="301">
        <v>2.1498289641547373E-5</v>
      </c>
      <c r="I643" s="302">
        <v>2.2470338878655992E-5</v>
      </c>
      <c r="J643" s="303">
        <v>23</v>
      </c>
      <c r="K643" s="304">
        <f t="shared" ref="K643:P643" si="589">SUM(D643:D649)+$J643*D649</f>
        <v>6.426209273741243E-2</v>
      </c>
      <c r="L643" s="304">
        <f t="shared" si="589"/>
        <v>0.58890437543340546</v>
      </c>
      <c r="M643" s="304">
        <f t="shared" si="589"/>
        <v>0.54906434251547243</v>
      </c>
      <c r="N643" s="304">
        <f t="shared" si="589"/>
        <v>0.54775268457031445</v>
      </c>
      <c r="O643" s="304">
        <f t="shared" si="589"/>
        <v>5.7409133387413048E-4</v>
      </c>
      <c r="P643" s="251">
        <f t="shared" si="589"/>
        <v>6.0004916692754933E-4</v>
      </c>
    </row>
    <row r="644" spans="1:16" x14ac:dyDescent="0.3">
      <c r="A644" s="247" t="s">
        <v>100</v>
      </c>
      <c r="B644" s="248">
        <v>2045</v>
      </c>
      <c r="C644" s="248" t="s">
        <v>766</v>
      </c>
      <c r="D644" s="300">
        <v>2.3634936693237101E-3</v>
      </c>
      <c r="E644" s="300">
        <v>2.0263450696421846E-2</v>
      </c>
      <c r="F644" s="300">
        <v>1.8345287915370954E-2</v>
      </c>
      <c r="G644" s="300">
        <v>1.8298161533519135E-2</v>
      </c>
      <c r="H644" s="301">
        <v>2.0938724975750096E-5</v>
      </c>
      <c r="I644" s="302">
        <v>2.1885491258517391E-5</v>
      </c>
      <c r="J644" s="303">
        <v>24</v>
      </c>
      <c r="K644" s="304">
        <f t="shared" ref="K644:P644" si="590">SUM(D644:D649)+$J644*D649</f>
        <v>6.3911752120528784E-2</v>
      </c>
      <c r="L644" s="304">
        <f t="shared" si="590"/>
        <v>0.58783987644530167</v>
      </c>
      <c r="M644" s="304">
        <f t="shared" si="590"/>
        <v>0.54899817606693735</v>
      </c>
      <c r="N644" s="304">
        <f t="shared" si="590"/>
        <v>0.54769174401864384</v>
      </c>
      <c r="O644" s="304">
        <f t="shared" si="590"/>
        <v>5.7145501856650175E-4</v>
      </c>
      <c r="P644" s="251">
        <f t="shared" si="590"/>
        <v>5.9729365592562332E-4</v>
      </c>
    </row>
    <row r="645" spans="1:16" x14ac:dyDescent="0.3">
      <c r="A645" s="247" t="s">
        <v>100</v>
      </c>
      <c r="B645" s="248">
        <v>2046</v>
      </c>
      <c r="C645" s="248" t="s">
        <v>767</v>
      </c>
      <c r="D645" s="300">
        <v>2.2800087072842264E-3</v>
      </c>
      <c r="E645" s="300">
        <v>1.9984760279902921E-2</v>
      </c>
      <c r="F645" s="300">
        <v>1.8330838950430705E-2</v>
      </c>
      <c r="G645" s="300">
        <v>1.8284857065583249E-2</v>
      </c>
      <c r="H645" s="301">
        <v>2.0434873401129843E-5</v>
      </c>
      <c r="I645" s="302">
        <v>2.1358848928260501E-5</v>
      </c>
      <c r="J645" s="303">
        <v>25</v>
      </c>
      <c r="K645" s="304">
        <f t="shared" ref="K645:P645" si="591">SUM(D645:D649)+$J645*D649</f>
        <v>6.3659372513829263E-2</v>
      </c>
      <c r="L645" s="304">
        <f t="shared" si="591"/>
        <v>0.58712642640871948</v>
      </c>
      <c r="M645" s="304">
        <f t="shared" si="591"/>
        <v>0.54894866463821723</v>
      </c>
      <c r="N645" s="304">
        <f t="shared" si="591"/>
        <v>0.54764613918902927</v>
      </c>
      <c r="O645" s="304">
        <f t="shared" si="591"/>
        <v>5.6937826792467035E-4</v>
      </c>
      <c r="P645" s="251">
        <f t="shared" si="591"/>
        <v>5.9512299254383576E-4</v>
      </c>
    </row>
    <row r="646" spans="1:16" x14ac:dyDescent="0.3">
      <c r="A646" s="247" t="s">
        <v>100</v>
      </c>
      <c r="B646" s="248">
        <v>2047</v>
      </c>
      <c r="C646" s="248" t="s">
        <v>768</v>
      </c>
      <c r="D646" s="300">
        <v>2.209408173940709E-3</v>
      </c>
      <c r="E646" s="300">
        <v>1.9746514912527477E-2</v>
      </c>
      <c r="F646" s="300">
        <v>1.831848212232895E-2</v>
      </c>
      <c r="G646" s="300">
        <v>1.8273475660988019E-2</v>
      </c>
      <c r="H646" s="301">
        <v>1.9936431463212912E-5</v>
      </c>
      <c r="I646" s="302">
        <v>2.0837867675067446E-5</v>
      </c>
      <c r="J646" s="303">
        <v>26</v>
      </c>
      <c r="K646" s="304">
        <f t="shared" ref="K646:P646" si="592">SUM(D646:D649)+$J646*D649</f>
        <v>6.3490477869169226E-2</v>
      </c>
      <c r="L646" s="304">
        <f t="shared" si="592"/>
        <v>0.58669166678865636</v>
      </c>
      <c r="M646" s="304">
        <f t="shared" si="592"/>
        <v>0.54891360217443741</v>
      </c>
      <c r="N646" s="304">
        <f t="shared" si="592"/>
        <v>0.54761383882735082</v>
      </c>
      <c r="O646" s="304">
        <f t="shared" si="592"/>
        <v>5.6780536885745912E-4</v>
      </c>
      <c r="P646" s="251">
        <f t="shared" si="592"/>
        <v>5.9347897149230515E-4</v>
      </c>
    </row>
    <row r="647" spans="1:16" x14ac:dyDescent="0.3">
      <c r="A647" s="247" t="s">
        <v>100</v>
      </c>
      <c r="B647" s="248">
        <v>2048</v>
      </c>
      <c r="C647" s="248" t="s">
        <v>769</v>
      </c>
      <c r="D647" s="300">
        <v>2.1516480596406361E-3</v>
      </c>
      <c r="E647" s="300">
        <v>1.9548994815239959E-2</v>
      </c>
      <c r="F647" s="300">
        <v>1.830792407300863E-2</v>
      </c>
      <c r="G647" s="300">
        <v>1.8263750596218924E-2</v>
      </c>
      <c r="H647" s="301">
        <v>1.9486667065863971E-5</v>
      </c>
      <c r="I647" s="302">
        <v>2.0367765835865569E-5</v>
      </c>
      <c r="J647" s="303">
        <v>27</v>
      </c>
      <c r="K647" s="304">
        <f t="shared" ref="K647:P647" si="593">SUM(D647:D649)+$J647*D649</f>
        <v>6.3392183757852688E-2</v>
      </c>
      <c r="L647" s="304">
        <f t="shared" si="593"/>
        <v>0.58649515253596851</v>
      </c>
      <c r="M647" s="304">
        <f t="shared" si="593"/>
        <v>0.54889089653875933</v>
      </c>
      <c r="N647" s="304">
        <f t="shared" si="593"/>
        <v>0.54759291987026737</v>
      </c>
      <c r="O647" s="304">
        <f t="shared" si="593"/>
        <v>5.6673091172816485E-4</v>
      </c>
      <c r="P647" s="251">
        <f t="shared" si="593"/>
        <v>5.9235593169396756E-4</v>
      </c>
    </row>
    <row r="648" spans="1:16" x14ac:dyDescent="0.3">
      <c r="A648" s="247" t="s">
        <v>100</v>
      </c>
      <c r="B648" s="248">
        <v>2049</v>
      </c>
      <c r="C648" s="248" t="s">
        <v>770</v>
      </c>
      <c r="D648" s="300">
        <v>2.1293419447348497E-3</v>
      </c>
      <c r="E648" s="300">
        <v>1.9546139245215893E-2</v>
      </c>
      <c r="F648" s="300">
        <v>1.8301230839526467E-2</v>
      </c>
      <c r="G648" s="300">
        <v>1.8257581564717892E-2</v>
      </c>
      <c r="H648" s="301">
        <v>1.9108963312578693E-5</v>
      </c>
      <c r="I648" s="302">
        <v>1.9972985309665395E-5</v>
      </c>
      <c r="J648" s="303">
        <v>28</v>
      </c>
      <c r="K648" s="304">
        <f t="shared" ref="K648:P648" si="594">SUM(D648:D649)+$J648*D649</f>
        <v>6.3351649760836251E-2</v>
      </c>
      <c r="L648" s="304">
        <f t="shared" si="594"/>
        <v>0.58649615838056834</v>
      </c>
      <c r="M648" s="304">
        <f t="shared" si="594"/>
        <v>0.54887874895240152</v>
      </c>
      <c r="N648" s="304">
        <f t="shared" si="594"/>
        <v>0.54758172597795318</v>
      </c>
      <c r="O648" s="304">
        <f t="shared" si="594"/>
        <v>5.6610621899621952E-4</v>
      </c>
      <c r="P648" s="251">
        <f t="shared" si="594"/>
        <v>5.9170299373483178E-4</v>
      </c>
    </row>
    <row r="649" spans="1:16" x14ac:dyDescent="0.3">
      <c r="A649" s="247" t="s">
        <v>100</v>
      </c>
      <c r="B649" s="248">
        <v>2050</v>
      </c>
      <c r="C649" s="248" t="s">
        <v>771</v>
      </c>
      <c r="D649" s="300">
        <v>2.1111140626241861E-3</v>
      </c>
      <c r="E649" s="300">
        <v>1.955000065983974E-2</v>
      </c>
      <c r="F649" s="300">
        <v>1.8295776486650865E-2</v>
      </c>
      <c r="G649" s="300">
        <v>1.8252556703904663E-2</v>
      </c>
      <c r="H649" s="301">
        <v>1.8861974333918649E-5</v>
      </c>
      <c r="I649" s="302">
        <v>1.9714827876729879E-5</v>
      </c>
      <c r="J649" s="303">
        <v>29</v>
      </c>
      <c r="K649" s="304">
        <f t="shared" ref="K649:P649" si="595">SUM(D649:D649)+$J649*D649</f>
        <v>6.3333421878725579E-2</v>
      </c>
      <c r="L649" s="304">
        <f t="shared" si="595"/>
        <v>0.58650001979519217</v>
      </c>
      <c r="M649" s="304">
        <f t="shared" si="595"/>
        <v>0.54887329459952594</v>
      </c>
      <c r="N649" s="304">
        <f t="shared" si="595"/>
        <v>0.54757670111713996</v>
      </c>
      <c r="O649" s="304">
        <f t="shared" si="595"/>
        <v>5.6585923001755951E-4</v>
      </c>
      <c r="P649" s="251">
        <f t="shared" si="595"/>
        <v>5.9144483630189633E-4</v>
      </c>
    </row>
    <row r="650" spans="1:16" x14ac:dyDescent="0.3">
      <c r="A650" s="247" t="s">
        <v>101</v>
      </c>
      <c r="B650" s="248">
        <v>2015</v>
      </c>
      <c r="C650" s="248" t="s">
        <v>2420</v>
      </c>
      <c r="D650" s="300">
        <v>8.8083385948952306E-2</v>
      </c>
      <c r="E650" s="300">
        <v>0.29533831108346431</v>
      </c>
      <c r="F650" s="300">
        <v>2.0711406535530715E-2</v>
      </c>
      <c r="G650" s="300">
        <v>2.0488298054625022E-2</v>
      </c>
      <c r="H650" s="301">
        <v>2.0861900760792834E-4</v>
      </c>
      <c r="I650" s="302">
        <v>2.1805183202593768E-4</v>
      </c>
      <c r="J650" s="305">
        <v>0</v>
      </c>
      <c r="K650" s="304">
        <f>SUM(D650:D679)</f>
        <v>0.58094153506666057</v>
      </c>
      <c r="L650" s="304">
        <f t="shared" ref="L650:L656" si="596">SUM(E650:E679)</f>
        <v>2.365133964451775</v>
      </c>
      <c r="M650" s="304">
        <f t="shared" ref="M650:M656" si="597">SUM(F650:F679)</f>
        <v>0.5782980816311829</v>
      </c>
      <c r="N650" s="304">
        <f t="shared" ref="N650:N656" si="598">SUM(G650:G679)</f>
        <v>0.5747216155010425</v>
      </c>
      <c r="O650" s="304">
        <f t="shared" ref="O650:O656" si="599">SUM(H650:H679)</f>
        <v>2.2699924364448232E-3</v>
      </c>
      <c r="P650" s="251">
        <f t="shared" ref="P650:P656" si="600">SUM(I650:I679)</f>
        <v>2.3726313712792487E-3</v>
      </c>
    </row>
    <row r="651" spans="1:16" x14ac:dyDescent="0.3">
      <c r="A651" s="247" t="s">
        <v>101</v>
      </c>
      <c r="B651" s="248">
        <v>2016</v>
      </c>
      <c r="C651" s="248" t="s">
        <v>2421</v>
      </c>
      <c r="D651" s="300">
        <v>7.4899276778258875E-2</v>
      </c>
      <c r="E651" s="300">
        <v>0.25767028176242218</v>
      </c>
      <c r="F651" s="300">
        <v>2.0532189704393022E-2</v>
      </c>
      <c r="G651" s="300">
        <v>2.0321435579667022E-2</v>
      </c>
      <c r="H651" s="301">
        <v>1.9838850999087134E-4</v>
      </c>
      <c r="I651" s="302">
        <v>2.0735875750748015E-4</v>
      </c>
      <c r="J651" s="303">
        <v>0</v>
      </c>
      <c r="K651" s="304">
        <f t="shared" ref="K651:K656" si="601">SUM(D651:D680)</f>
        <v>0.4954270850570574</v>
      </c>
      <c r="L651" s="304">
        <f t="shared" si="596"/>
        <v>2.0907580174695832</v>
      </c>
      <c r="M651" s="304">
        <f t="shared" si="597"/>
        <v>0.57599838209089849</v>
      </c>
      <c r="N651" s="304">
        <f t="shared" si="598"/>
        <v>0.57259254229294976</v>
      </c>
      <c r="O651" s="304">
        <f t="shared" si="599"/>
        <v>2.0821416451544269E-3</v>
      </c>
      <c r="P651" s="251">
        <f t="shared" si="600"/>
        <v>2.1762867958347977E-3</v>
      </c>
    </row>
    <row r="652" spans="1:16" x14ac:dyDescent="0.3">
      <c r="A652" s="247" t="s">
        <v>101</v>
      </c>
      <c r="B652" s="248">
        <v>2017</v>
      </c>
      <c r="C652" s="248" t="s">
        <v>772</v>
      </c>
      <c r="D652" s="300">
        <v>6.2671307503341198E-2</v>
      </c>
      <c r="E652" s="300">
        <v>0.22198335080780546</v>
      </c>
      <c r="F652" s="300">
        <v>2.0389285898705055E-2</v>
      </c>
      <c r="G652" s="300">
        <v>2.018785545991373E-2</v>
      </c>
      <c r="H652" s="301">
        <v>1.8158519521811913E-4</v>
      </c>
      <c r="I652" s="302">
        <v>1.8979566990216725E-4</v>
      </c>
      <c r="J652" s="303">
        <v>0</v>
      </c>
      <c r="K652" s="304">
        <f t="shared" si="601"/>
        <v>0.42302982816940549</v>
      </c>
      <c r="L652" s="304">
        <f t="shared" si="596"/>
        <v>1.8538333077064573</v>
      </c>
      <c r="M652" s="304">
        <f t="shared" si="597"/>
        <v>0.57386607812324986</v>
      </c>
      <c r="N652" s="304">
        <f t="shared" si="598"/>
        <v>0.57061944725804659</v>
      </c>
      <c r="O652" s="304">
        <f t="shared" si="599"/>
        <v>1.9041358813271579E-3</v>
      </c>
      <c r="P652" s="251">
        <f t="shared" si="600"/>
        <v>1.990232405008968E-3</v>
      </c>
    </row>
    <row r="653" spans="1:16" x14ac:dyDescent="0.3">
      <c r="A653" s="247" t="s">
        <v>101</v>
      </c>
      <c r="B653" s="248">
        <v>2018</v>
      </c>
      <c r="C653" s="248" t="s">
        <v>773</v>
      </c>
      <c r="D653" s="300">
        <v>5.1896486889788103E-2</v>
      </c>
      <c r="E653" s="300">
        <v>0.19038573132026268</v>
      </c>
      <c r="F653" s="300">
        <v>2.0291900739109102E-2</v>
      </c>
      <c r="G653" s="300">
        <v>2.0096446608626688E-2</v>
      </c>
      <c r="H653" s="301">
        <v>1.6674251015712834E-4</v>
      </c>
      <c r="I653" s="302">
        <v>1.7428186187466664E-4</v>
      </c>
      <c r="J653" s="303">
        <v>0</v>
      </c>
      <c r="K653" s="304">
        <f t="shared" si="601"/>
        <v>0.36280296727016753</v>
      </c>
      <c r="L653" s="304">
        <f t="shared" si="596"/>
        <v>1.6524051439514371</v>
      </c>
      <c r="M653" s="304">
        <f t="shared" si="597"/>
        <v>0.5718668723843342</v>
      </c>
      <c r="N653" s="304">
        <f t="shared" si="598"/>
        <v>0.56877090554362031</v>
      </c>
      <c r="O653" s="304">
        <f t="shared" si="599"/>
        <v>1.7426558364223635E-3</v>
      </c>
      <c r="P653" s="251">
        <f t="shared" si="600"/>
        <v>1.8214509552724478E-3</v>
      </c>
    </row>
    <row r="654" spans="1:16" x14ac:dyDescent="0.3">
      <c r="A654" s="247" t="s">
        <v>101</v>
      </c>
      <c r="B654" s="248">
        <v>2019</v>
      </c>
      <c r="C654" s="248" t="s">
        <v>774</v>
      </c>
      <c r="D654" s="300">
        <v>4.2138821495391998E-2</v>
      </c>
      <c r="E654" s="300">
        <v>0.16274389692743199</v>
      </c>
      <c r="F654" s="300">
        <v>2.0211085267385989E-2</v>
      </c>
      <c r="G654" s="300">
        <v>2.0020417164492245E-2</v>
      </c>
      <c r="H654" s="301">
        <v>1.5325355814512555E-4</v>
      </c>
      <c r="I654" s="302">
        <v>1.601830054149867E-4</v>
      </c>
      <c r="J654" s="303">
        <v>0</v>
      </c>
      <c r="K654" s="304">
        <f t="shared" si="601"/>
        <v>0.31330626344382961</v>
      </c>
      <c r="L654" s="304">
        <f t="shared" si="596"/>
        <v>1.4824261570565904</v>
      </c>
      <c r="M654" s="304">
        <f t="shared" si="597"/>
        <v>0.56995688182026805</v>
      </c>
      <c r="N654" s="304">
        <f t="shared" si="598"/>
        <v>0.56700624921877418</v>
      </c>
      <c r="O654" s="304">
        <f t="shared" si="599"/>
        <v>1.595716269062912E-3</v>
      </c>
      <c r="P654" s="251">
        <f t="shared" si="600"/>
        <v>1.6678674402576268E-3</v>
      </c>
    </row>
    <row r="655" spans="1:16" x14ac:dyDescent="0.3">
      <c r="A655" s="247" t="s">
        <v>101</v>
      </c>
      <c r="B655" s="248">
        <v>2020</v>
      </c>
      <c r="C655" s="248" t="s">
        <v>775</v>
      </c>
      <c r="D655" s="300">
        <v>3.5609621884741073E-2</v>
      </c>
      <c r="E655" s="300">
        <v>0.14026986118170431</v>
      </c>
      <c r="F655" s="300">
        <v>2.0111920801910911E-2</v>
      </c>
      <c r="G655" s="300">
        <v>1.9928299570851234E-2</v>
      </c>
      <c r="H655" s="301">
        <v>1.3955277947546527E-4</v>
      </c>
      <c r="I655" s="302">
        <v>1.4586273275836919E-4</v>
      </c>
      <c r="J655" s="303">
        <v>0</v>
      </c>
      <c r="K655" s="304">
        <f t="shared" si="601"/>
        <v>0.27354939514082977</v>
      </c>
      <c r="L655" s="304">
        <f t="shared" si="596"/>
        <v>1.3400850021064445</v>
      </c>
      <c r="M655" s="304">
        <f t="shared" si="597"/>
        <v>0.56812252622272796</v>
      </c>
      <c r="N655" s="304">
        <f t="shared" si="598"/>
        <v>0.56531285319662272</v>
      </c>
      <c r="O655" s="304">
        <f t="shared" si="599"/>
        <v>1.4621267126316397E-3</v>
      </c>
      <c r="P655" s="251">
        <f t="shared" si="600"/>
        <v>1.5282375627871673E-3</v>
      </c>
    </row>
    <row r="656" spans="1:16" x14ac:dyDescent="0.3">
      <c r="A656" s="247" t="s">
        <v>101</v>
      </c>
      <c r="B656" s="248">
        <v>2021</v>
      </c>
      <c r="C656" s="248" t="s">
        <v>776</v>
      </c>
      <c r="D656" s="300">
        <v>2.9912477611673614E-2</v>
      </c>
      <c r="E656" s="300">
        <v>0.12046340471643469</v>
      </c>
      <c r="F656" s="300">
        <v>1.9973637326054946E-2</v>
      </c>
      <c r="G656" s="300">
        <v>1.9800305297149896E-2</v>
      </c>
      <c r="H656" s="301">
        <v>1.2734433569323462E-4</v>
      </c>
      <c r="I656" s="302">
        <v>1.33102282479908E-4</v>
      </c>
      <c r="J656" s="303">
        <v>0</v>
      </c>
      <c r="K656" s="304">
        <f t="shared" si="601"/>
        <v>0.24030671260060363</v>
      </c>
      <c r="L656" s="304">
        <f t="shared" si="596"/>
        <v>1.2202119155977198</v>
      </c>
      <c r="M656" s="304">
        <f t="shared" si="597"/>
        <v>0.56638300331691349</v>
      </c>
      <c r="N656" s="304">
        <f t="shared" si="598"/>
        <v>0.56370758144030686</v>
      </c>
      <c r="O656" s="304">
        <f t="shared" si="599"/>
        <v>1.3419688698128813E-3</v>
      </c>
      <c r="P656" s="251">
        <f t="shared" si="600"/>
        <v>1.4026467223767474E-3</v>
      </c>
    </row>
    <row r="657" spans="1:16" x14ac:dyDescent="0.3">
      <c r="A657" s="247" t="s">
        <v>101</v>
      </c>
      <c r="B657" s="248">
        <v>2022</v>
      </c>
      <c r="C657" s="248" t="s">
        <v>777</v>
      </c>
      <c r="D657" s="300">
        <v>2.377466979528112E-2</v>
      </c>
      <c r="E657" s="300">
        <v>0.10229536956010224</v>
      </c>
      <c r="F657" s="300">
        <v>1.983743636684793E-2</v>
      </c>
      <c r="G657" s="300">
        <v>1.9674036034750403E-2</v>
      </c>
      <c r="H657" s="301">
        <v>1.1637938392073681E-4</v>
      </c>
      <c r="I657" s="302">
        <v>1.2164154414425871E-4</v>
      </c>
      <c r="J657" s="303">
        <v>1</v>
      </c>
      <c r="K657" s="304">
        <f t="shared" ref="K657:P657" si="602">SUM(D657:D685)+$J657*D685</f>
        <v>0.2127611743334451</v>
      </c>
      <c r="L657" s="304">
        <f t="shared" si="602"/>
        <v>1.1201452855542644</v>
      </c>
      <c r="M657" s="304">
        <f t="shared" si="602"/>
        <v>0.56478176388695489</v>
      </c>
      <c r="N657" s="304">
        <f t="shared" si="602"/>
        <v>0.56223030395769225</v>
      </c>
      <c r="O657" s="304">
        <f t="shared" si="602"/>
        <v>1.2340194707763541E-3</v>
      </c>
      <c r="P657" s="251">
        <f t="shared" si="602"/>
        <v>1.289816332244789E-3</v>
      </c>
    </row>
    <row r="658" spans="1:16" x14ac:dyDescent="0.3">
      <c r="A658" s="247" t="s">
        <v>101</v>
      </c>
      <c r="B658" s="248">
        <v>2023</v>
      </c>
      <c r="C658" s="248" t="s">
        <v>778</v>
      </c>
      <c r="D658" s="300">
        <v>2.0482160829515574E-2</v>
      </c>
      <c r="E658" s="300">
        <v>8.8932923454869348E-2</v>
      </c>
      <c r="F658" s="300">
        <v>1.9722703413944043E-2</v>
      </c>
      <c r="G658" s="300">
        <v>1.9568083210678423E-2</v>
      </c>
      <c r="H658" s="301">
        <v>1.064209712631605E-4</v>
      </c>
      <c r="I658" s="302">
        <v>1.112328538354581E-4</v>
      </c>
      <c r="J658" s="303">
        <v>2</v>
      </c>
      <c r="K658" s="304">
        <f t="shared" ref="K658:P658" si="603">SUM(D658:D685)+$J658*D685</f>
        <v>0.19135344388267897</v>
      </c>
      <c r="L658" s="304">
        <f t="shared" si="603"/>
        <v>1.0382466906671417</v>
      </c>
      <c r="M658" s="304">
        <f t="shared" si="603"/>
        <v>0.56331672541620326</v>
      </c>
      <c r="N658" s="304">
        <f t="shared" si="603"/>
        <v>0.56087929573747719</v>
      </c>
      <c r="O658" s="304">
        <f t="shared" si="603"/>
        <v>1.1370350235123247E-3</v>
      </c>
      <c r="P658" s="251">
        <f t="shared" si="603"/>
        <v>1.1884466804484796E-3</v>
      </c>
    </row>
    <row r="659" spans="1:16" x14ac:dyDescent="0.3">
      <c r="A659" s="247" t="s">
        <v>101</v>
      </c>
      <c r="B659" s="248">
        <v>2024</v>
      </c>
      <c r="C659" s="248" t="s">
        <v>779</v>
      </c>
      <c r="D659" s="300">
        <v>1.7582333218139689E-2</v>
      </c>
      <c r="E659" s="300">
        <v>7.743426041608735E-2</v>
      </c>
      <c r="F659" s="300">
        <v>1.9618274390423074E-2</v>
      </c>
      <c r="G659" s="300">
        <v>1.9471635548615997E-2</v>
      </c>
      <c r="H659" s="301">
        <v>9.7470008121041139E-5</v>
      </c>
      <c r="I659" s="302">
        <v>1.0187717085159938E-4</v>
      </c>
      <c r="J659" s="303">
        <v>3</v>
      </c>
      <c r="K659" s="304">
        <f t="shared" ref="K659:P659" si="604">SUM(D659:D685)+$J659*D685</f>
        <v>0.17323822239767836</v>
      </c>
      <c r="L659" s="304">
        <f t="shared" si="604"/>
        <v>0.96971054188525185</v>
      </c>
      <c r="M659" s="304">
        <f t="shared" si="604"/>
        <v>0.56196641989835583</v>
      </c>
      <c r="N659" s="304">
        <f t="shared" si="604"/>
        <v>0.55963424034133402</v>
      </c>
      <c r="O659" s="304">
        <f t="shared" si="604"/>
        <v>1.0500089889058711E-3</v>
      </c>
      <c r="P659" s="251">
        <f t="shared" si="604"/>
        <v>1.0974857189609707E-3</v>
      </c>
    </row>
    <row r="660" spans="1:16" x14ac:dyDescent="0.3">
      <c r="A660" s="247" t="s">
        <v>101</v>
      </c>
      <c r="B660" s="248">
        <v>2025</v>
      </c>
      <c r="C660" s="248" t="s">
        <v>780</v>
      </c>
      <c r="D660" s="300">
        <v>1.5384355580195234E-2</v>
      </c>
      <c r="E660" s="300">
        <v>6.8559203033745922E-2</v>
      </c>
      <c r="F660" s="300">
        <v>1.9535631563536004E-2</v>
      </c>
      <c r="G660" s="300">
        <v>1.9395280785628192E-2</v>
      </c>
      <c r="H660" s="301">
        <v>8.8660001868926354E-5</v>
      </c>
      <c r="I660" s="302">
        <v>9.266881657390592E-5</v>
      </c>
      <c r="J660" s="303">
        <v>4</v>
      </c>
      <c r="K660" s="304">
        <f t="shared" ref="K660:P660" si="605">SUM(D660:D685)+$J660*D685</f>
        <v>0.15802282852405369</v>
      </c>
      <c r="L660" s="304">
        <f t="shared" si="605"/>
        <v>0.91267305614214411</v>
      </c>
      <c r="M660" s="304">
        <f t="shared" si="605"/>
        <v>0.56072054340402899</v>
      </c>
      <c r="N660" s="304">
        <f t="shared" si="605"/>
        <v>0.55848563260725337</v>
      </c>
      <c r="O660" s="304">
        <f t="shared" si="605"/>
        <v>9.7193391744153737E-4</v>
      </c>
      <c r="P660" s="251">
        <f t="shared" si="605"/>
        <v>1.0158804404573206E-3</v>
      </c>
    </row>
    <row r="661" spans="1:16" x14ac:dyDescent="0.3">
      <c r="A661" s="247" t="s">
        <v>101</v>
      </c>
      <c r="B661" s="248">
        <v>2026</v>
      </c>
      <c r="C661" s="248" t="s">
        <v>781</v>
      </c>
      <c r="D661" s="300">
        <v>1.3612611589199939E-2</v>
      </c>
      <c r="E661" s="300">
        <v>6.1447739675333596E-2</v>
      </c>
      <c r="F661" s="300">
        <v>1.9453844002611721E-2</v>
      </c>
      <c r="G661" s="300">
        <v>1.93196808798459E-2</v>
      </c>
      <c r="H661" s="301">
        <v>7.8474784244818264E-5</v>
      </c>
      <c r="I661" s="302">
        <v>8.2023060943221671E-5</v>
      </c>
      <c r="J661" s="303">
        <v>5</v>
      </c>
      <c r="K661" s="304">
        <f t="shared" ref="K661:P661" si="606">SUM(D661:D685)+$J661*D685</f>
        <v>0.14500541228837352</v>
      </c>
      <c r="L661" s="304">
        <f t="shared" si="606"/>
        <v>0.86451062778137755</v>
      </c>
      <c r="M661" s="304">
        <f t="shared" si="606"/>
        <v>0.55955730973658946</v>
      </c>
      <c r="N661" s="304">
        <f t="shared" si="606"/>
        <v>0.55741337963616044</v>
      </c>
      <c r="O661" s="304">
        <f t="shared" si="606"/>
        <v>9.0266885222931828E-4</v>
      </c>
      <c r="P661" s="251">
        <f t="shared" si="606"/>
        <v>9.4348351623136403E-4</v>
      </c>
    </row>
    <row r="662" spans="1:16" x14ac:dyDescent="0.3">
      <c r="A662" s="247" t="s">
        <v>101</v>
      </c>
      <c r="B662" s="248">
        <v>2027</v>
      </c>
      <c r="C662" s="248" t="s">
        <v>782</v>
      </c>
      <c r="D662" s="300">
        <v>1.2090865900194292E-2</v>
      </c>
      <c r="E662" s="300">
        <v>5.5385817610828149E-2</v>
      </c>
      <c r="F662" s="300">
        <v>1.9362782602554973E-2</v>
      </c>
      <c r="G662" s="300">
        <v>1.923552647477517E-2</v>
      </c>
      <c r="H662" s="301">
        <v>6.755741181331437E-5</v>
      </c>
      <c r="I662" s="302">
        <v>7.0612051719508322E-5</v>
      </c>
      <c r="J662" s="303">
        <v>6</v>
      </c>
      <c r="K662" s="304">
        <f t="shared" ref="K662:P662" si="607">SUM(D662:D685)+$J662*D685</f>
        <v>0.13375974004368862</v>
      </c>
      <c r="L662" s="304">
        <f t="shared" si="607"/>
        <v>0.82345966277902349</v>
      </c>
      <c r="M662" s="304">
        <f t="shared" si="607"/>
        <v>0.55847586363007407</v>
      </c>
      <c r="N662" s="304">
        <f t="shared" si="607"/>
        <v>0.55641672657084984</v>
      </c>
      <c r="O662" s="304">
        <f t="shared" si="607"/>
        <v>8.435890046412074E-4</v>
      </c>
      <c r="P662" s="251">
        <f t="shared" si="607"/>
        <v>8.8173234763609144E-4</v>
      </c>
    </row>
    <row r="663" spans="1:16" x14ac:dyDescent="0.3">
      <c r="A663" s="247" t="s">
        <v>101</v>
      </c>
      <c r="B663" s="248">
        <v>2028</v>
      </c>
      <c r="C663" s="248" t="s">
        <v>783</v>
      </c>
      <c r="D663" s="300">
        <v>1.0792551620032925E-2</v>
      </c>
      <c r="E663" s="300">
        <v>5.0259083476255025E-2</v>
      </c>
      <c r="F663" s="300">
        <v>1.9264490753105566E-2</v>
      </c>
      <c r="G663" s="300">
        <v>1.9144761169631135E-2</v>
      </c>
      <c r="H663" s="301">
        <v>5.7553688013323664E-5</v>
      </c>
      <c r="I663" s="302">
        <v>6.0156014639544918E-5</v>
      </c>
      <c r="J663" s="303">
        <v>7</v>
      </c>
      <c r="K663" s="304">
        <f t="shared" ref="K663:P663" si="608">SUM(D663:D685)+$J663*D685</f>
        <v>0.12403581348800932</v>
      </c>
      <c r="L663" s="304">
        <f t="shared" si="608"/>
        <v>0.78847061984117472</v>
      </c>
      <c r="M663" s="304">
        <f t="shared" si="608"/>
        <v>0.55748547892361544</v>
      </c>
      <c r="N663" s="304">
        <f t="shared" si="608"/>
        <v>0.55550422791060994</v>
      </c>
      <c r="O663" s="304">
        <f t="shared" si="608"/>
        <v>7.9542652948460038E-4</v>
      </c>
      <c r="P663" s="251">
        <f t="shared" si="608"/>
        <v>8.3139218826453246E-4</v>
      </c>
    </row>
    <row r="664" spans="1:16" x14ac:dyDescent="0.3">
      <c r="A664" s="247" t="s">
        <v>101</v>
      </c>
      <c r="B664" s="248">
        <v>2029</v>
      </c>
      <c r="C664" s="248" t="s">
        <v>784</v>
      </c>
      <c r="D664" s="300">
        <v>9.6145435564545332E-3</v>
      </c>
      <c r="E664" s="300">
        <v>4.57456440987127E-2</v>
      </c>
      <c r="F664" s="300">
        <v>1.917072710770678E-2</v>
      </c>
      <c r="G664" s="300">
        <v>1.9058268052517216E-2</v>
      </c>
      <c r="H664" s="301">
        <v>5.0353139852404509E-5</v>
      </c>
      <c r="I664" s="302">
        <v>5.2629889064683595E-5</v>
      </c>
      <c r="J664" s="303">
        <v>8</v>
      </c>
      <c r="K664" s="304">
        <f t="shared" ref="K664:P664" si="609">SUM(D664:D685)+$J664*D685</f>
        <v>0.11561020121249141</v>
      </c>
      <c r="L664" s="304">
        <f t="shared" si="609"/>
        <v>0.75860831103789916</v>
      </c>
      <c r="M664" s="304">
        <f t="shared" si="609"/>
        <v>0.55659338606660624</v>
      </c>
      <c r="N664" s="304">
        <f t="shared" si="609"/>
        <v>0.55468249455551411</v>
      </c>
      <c r="O664" s="304">
        <f t="shared" si="609"/>
        <v>7.5726777812798387E-4</v>
      </c>
      <c r="P664" s="251">
        <f t="shared" si="609"/>
        <v>7.9150806597293709E-4</v>
      </c>
    </row>
    <row r="665" spans="1:16" x14ac:dyDescent="0.3">
      <c r="A665" s="247" t="s">
        <v>101</v>
      </c>
      <c r="B665" s="248">
        <v>2030</v>
      </c>
      <c r="C665" s="248" t="s">
        <v>785</v>
      </c>
      <c r="D665" s="300">
        <v>8.6477813864720143E-3</v>
      </c>
      <c r="E665" s="300">
        <v>4.1925577072530619E-2</v>
      </c>
      <c r="F665" s="300">
        <v>1.9080349605407429E-2</v>
      </c>
      <c r="G665" s="300">
        <v>1.8974859979434853E-2</v>
      </c>
      <c r="H665" s="301">
        <v>4.2409567889114111E-5</v>
      </c>
      <c r="I665" s="302">
        <v>4.4327138191060982E-5</v>
      </c>
      <c r="J665" s="303">
        <v>9</v>
      </c>
      <c r="K665" s="304">
        <f t="shared" ref="K665:P665" si="610">SUM(D665:D685)+$J665*D685</f>
        <v>0.1083625970005519</v>
      </c>
      <c r="L665" s="304">
        <f t="shared" si="610"/>
        <v>0.73325944161216605</v>
      </c>
      <c r="M665" s="304">
        <f t="shared" si="610"/>
        <v>0.55579505685499586</v>
      </c>
      <c r="N665" s="304">
        <f t="shared" si="610"/>
        <v>0.55394725431753233</v>
      </c>
      <c r="O665" s="304">
        <f t="shared" si="610"/>
        <v>7.2630957493228674E-4</v>
      </c>
      <c r="P665" s="251">
        <f t="shared" si="610"/>
        <v>7.5915006925620276E-4</v>
      </c>
    </row>
    <row r="666" spans="1:16" x14ac:dyDescent="0.3">
      <c r="A666" s="247" t="s">
        <v>101</v>
      </c>
      <c r="B666" s="248">
        <v>2031</v>
      </c>
      <c r="C666" s="248" t="s">
        <v>786</v>
      </c>
      <c r="D666" s="300">
        <v>7.8036133430469121E-3</v>
      </c>
      <c r="E666" s="300">
        <v>3.8652384231890782E-2</v>
      </c>
      <c r="F666" s="300">
        <v>1.8998870323576143E-2</v>
      </c>
      <c r="G666" s="300">
        <v>1.8899799294626884E-2</v>
      </c>
      <c r="H666" s="301">
        <v>3.8717157644088473E-5</v>
      </c>
      <c r="I666" s="302">
        <v>4.0467776302495801E-5</v>
      </c>
      <c r="J666" s="303">
        <v>10</v>
      </c>
      <c r="K666" s="304">
        <f t="shared" ref="K666:P666" si="611">SUM(D666:D685)+$J666*D685</f>
        <v>0.10208175495859489</v>
      </c>
      <c r="L666" s="304">
        <f t="shared" si="611"/>
        <v>0.71173063921261481</v>
      </c>
      <c r="M666" s="304">
        <f t="shared" si="611"/>
        <v>0.55508710514568482</v>
      </c>
      <c r="N666" s="304">
        <f t="shared" si="611"/>
        <v>0.55329542215263272</v>
      </c>
      <c r="O666" s="304">
        <f t="shared" si="611"/>
        <v>7.0329494369987978E-4</v>
      </c>
      <c r="P666" s="251">
        <f t="shared" si="611"/>
        <v>7.3509482341309112E-4</v>
      </c>
    </row>
    <row r="667" spans="1:16" x14ac:dyDescent="0.3">
      <c r="A667" s="247" t="s">
        <v>101</v>
      </c>
      <c r="B667" s="248">
        <v>2032</v>
      </c>
      <c r="C667" s="248" t="s">
        <v>787</v>
      </c>
      <c r="D667" s="300">
        <v>7.0583946170027553E-3</v>
      </c>
      <c r="E667" s="300">
        <v>3.5840912561378828E-2</v>
      </c>
      <c r="F667" s="300">
        <v>1.8923389400794122E-2</v>
      </c>
      <c r="G667" s="300">
        <v>1.8830299739669799E-2</v>
      </c>
      <c r="H667" s="301">
        <v>3.6217729188092519E-5</v>
      </c>
      <c r="I667" s="302">
        <v>3.7855329874329725E-5</v>
      </c>
      <c r="J667" s="303">
        <v>11</v>
      </c>
      <c r="K667" s="304">
        <f t="shared" ref="K667:P667" si="612">SUM(D667:D685)+$J667*D685</f>
        <v>9.664508096006301E-2</v>
      </c>
      <c r="L667" s="304">
        <f t="shared" si="612"/>
        <v>0.69347502965370356</v>
      </c>
      <c r="M667" s="304">
        <f t="shared" si="612"/>
        <v>0.55446063271820512</v>
      </c>
      <c r="N667" s="304">
        <f t="shared" si="612"/>
        <v>0.552718650672541</v>
      </c>
      <c r="O667" s="304">
        <f t="shared" si="612"/>
        <v>6.8397272271249849E-4</v>
      </c>
      <c r="P667" s="251">
        <f t="shared" si="612"/>
        <v>7.1489893945854465E-4</v>
      </c>
    </row>
    <row r="668" spans="1:16" x14ac:dyDescent="0.3">
      <c r="A668" s="247" t="s">
        <v>101</v>
      </c>
      <c r="B668" s="248">
        <v>2033</v>
      </c>
      <c r="C668" s="248" t="s">
        <v>788</v>
      </c>
      <c r="D668" s="300">
        <v>6.3904069940803922E-3</v>
      </c>
      <c r="E668" s="300">
        <v>3.3411577171469614E-2</v>
      </c>
      <c r="F668" s="300">
        <v>1.8852387046344923E-2</v>
      </c>
      <c r="G668" s="300">
        <v>1.8764928330770564E-2</v>
      </c>
      <c r="H668" s="301">
        <v>3.3980545810383642E-5</v>
      </c>
      <c r="I668" s="302">
        <v>3.5516989918880107E-5</v>
      </c>
      <c r="J668" s="303">
        <v>12</v>
      </c>
      <c r="K668" s="304">
        <f t="shared" ref="K668:P668" si="613">SUM(D668:D685)+$J668*D685</f>
        <v>9.1953625687575272E-2</v>
      </c>
      <c r="L668" s="304">
        <f t="shared" si="613"/>
        <v>0.67803089176530418</v>
      </c>
      <c r="M668" s="304">
        <f t="shared" si="613"/>
        <v>0.55390964121350728</v>
      </c>
      <c r="N668" s="304">
        <f t="shared" si="613"/>
        <v>0.55221137874740656</v>
      </c>
      <c r="O668" s="304">
        <f t="shared" si="613"/>
        <v>6.6714993018111336E-4</v>
      </c>
      <c r="P668" s="251">
        <f t="shared" si="613"/>
        <v>6.9731550193216424E-4</v>
      </c>
    </row>
    <row r="669" spans="1:16" x14ac:dyDescent="0.3">
      <c r="A669" s="247" t="s">
        <v>101</v>
      </c>
      <c r="B669" s="248">
        <v>2034</v>
      </c>
      <c r="C669" s="248" t="s">
        <v>789</v>
      </c>
      <c r="D669" s="300">
        <v>5.7734986780039769E-3</v>
      </c>
      <c r="E669" s="300">
        <v>3.1248824738125045E-2</v>
      </c>
      <c r="F669" s="300">
        <v>1.878551466999763E-2</v>
      </c>
      <c r="G669" s="300">
        <v>1.8703362191895459E-2</v>
      </c>
      <c r="H669" s="301">
        <v>3.1943900781779919E-5</v>
      </c>
      <c r="I669" s="302">
        <v>3.3388256580559892E-5</v>
      </c>
      <c r="J669" s="303">
        <v>13</v>
      </c>
      <c r="K669" s="304">
        <f t="shared" ref="K669:P669" si="614">SUM(D669:D685)+$J669*D685</f>
        <v>8.7930158038009881E-2</v>
      </c>
      <c r="L669" s="304">
        <f t="shared" si="614"/>
        <v>0.66501608926681399</v>
      </c>
      <c r="M669" s="304">
        <f t="shared" si="614"/>
        <v>0.55342965206325867</v>
      </c>
      <c r="N669" s="304">
        <f t="shared" si="614"/>
        <v>0.5517694782311714</v>
      </c>
      <c r="O669" s="304">
        <f t="shared" si="614"/>
        <v>6.5256432102743706E-4</v>
      </c>
      <c r="P669" s="251">
        <f t="shared" si="614"/>
        <v>6.8207040436123341E-4</v>
      </c>
    </row>
    <row r="670" spans="1:16" x14ac:dyDescent="0.3">
      <c r="A670" s="247" t="s">
        <v>101</v>
      </c>
      <c r="B670" s="248">
        <v>2035</v>
      </c>
      <c r="C670" s="248" t="s">
        <v>790</v>
      </c>
      <c r="D670" s="300">
        <v>5.2401227825073123E-3</v>
      </c>
      <c r="E670" s="300">
        <v>2.9469465100346034E-2</v>
      </c>
      <c r="F670" s="300">
        <v>1.872439741260366E-2</v>
      </c>
      <c r="G670" s="300">
        <v>1.8647095955693839E-2</v>
      </c>
      <c r="H670" s="301">
        <v>3.0113227337846035E-5</v>
      </c>
      <c r="I670" s="302">
        <v>3.1474810971419132E-5</v>
      </c>
      <c r="J670" s="303">
        <v>14</v>
      </c>
      <c r="K670" s="304">
        <f t="shared" ref="K670:P670" si="615">SUM(D670:D685)+$J670*D685</f>
        <v>8.4523598704520919E-2</v>
      </c>
      <c r="L670" s="304">
        <f t="shared" si="615"/>
        <v>0.65416403920166855</v>
      </c>
      <c r="M670" s="304">
        <f t="shared" si="615"/>
        <v>0.55301653528935746</v>
      </c>
      <c r="N670" s="304">
        <f t="shared" si="615"/>
        <v>0.55138914385381121</v>
      </c>
      <c r="O670" s="304">
        <f t="shared" si="615"/>
        <v>6.400153569023644E-4</v>
      </c>
      <c r="P670" s="251">
        <f t="shared" si="615"/>
        <v>6.689540401286229E-4</v>
      </c>
    </row>
    <row r="671" spans="1:16" x14ac:dyDescent="0.3">
      <c r="A671" s="247" t="s">
        <v>101</v>
      </c>
      <c r="B671" s="248">
        <v>2036</v>
      </c>
      <c r="C671" s="248" t="s">
        <v>791</v>
      </c>
      <c r="D671" s="300">
        <v>4.7764808110646456E-3</v>
      </c>
      <c r="E671" s="300">
        <v>2.7972378537744733E-2</v>
      </c>
      <c r="F671" s="300">
        <v>1.8672064954737975E-2</v>
      </c>
      <c r="G671" s="300">
        <v>1.8598915223928529E-2</v>
      </c>
      <c r="H671" s="301">
        <v>2.8492091657570718E-5</v>
      </c>
      <c r="I671" s="302">
        <v>2.9780374077378485E-5</v>
      </c>
      <c r="J671" s="303">
        <v>15</v>
      </c>
      <c r="K671" s="304">
        <f t="shared" ref="K671:P671" si="616">SUM(D671:D685)+$J671*D685</f>
        <v>8.1650415266528609E-2</v>
      </c>
      <c r="L671" s="304">
        <f t="shared" si="616"/>
        <v>0.64509134877430196</v>
      </c>
      <c r="M671" s="304">
        <f t="shared" si="616"/>
        <v>0.55266453577285013</v>
      </c>
      <c r="N671" s="304">
        <f t="shared" si="616"/>
        <v>0.55106507571265262</v>
      </c>
      <c r="O671" s="304">
        <f t="shared" si="616"/>
        <v>6.2929706622122568E-4</v>
      </c>
      <c r="P671" s="251">
        <f t="shared" si="616"/>
        <v>6.5775112150515309E-4</v>
      </c>
    </row>
    <row r="672" spans="1:16" x14ac:dyDescent="0.3">
      <c r="A672" s="247" t="s">
        <v>101</v>
      </c>
      <c r="B672" s="248">
        <v>2037</v>
      </c>
      <c r="C672" s="248" t="s">
        <v>792</v>
      </c>
      <c r="D672" s="300">
        <v>4.3629123570056135E-3</v>
      </c>
      <c r="E672" s="300">
        <v>2.6674294392532955E-2</v>
      </c>
      <c r="F672" s="300">
        <v>1.8624784207632552E-2</v>
      </c>
      <c r="G672" s="300">
        <v>1.8555386925433938E-2</v>
      </c>
      <c r="H672" s="301">
        <v>2.7072676017030966E-5</v>
      </c>
      <c r="I672" s="302">
        <v>2.8296779673229517E-5</v>
      </c>
      <c r="J672" s="303">
        <v>16</v>
      </c>
      <c r="K672" s="304">
        <f t="shared" ref="K672:P672" si="617">SUM(D672:D685)+$J672*D685</f>
        <v>7.9240873799978975E-2</v>
      </c>
      <c r="L672" s="304">
        <f t="shared" si="617"/>
        <v>0.63751574490953677</v>
      </c>
      <c r="M672" s="304">
        <f t="shared" si="617"/>
        <v>0.55236486871420853</v>
      </c>
      <c r="N672" s="304">
        <f t="shared" si="617"/>
        <v>0.5507891883032594</v>
      </c>
      <c r="O672" s="304">
        <f t="shared" si="617"/>
        <v>6.2019991122036228E-4</v>
      </c>
      <c r="P672" s="251">
        <f t="shared" si="617"/>
        <v>6.4824263977572398E-4</v>
      </c>
    </row>
    <row r="673" spans="1:16" x14ac:dyDescent="0.3">
      <c r="A673" s="247" t="s">
        <v>101</v>
      </c>
      <c r="B673" s="248">
        <v>2038</v>
      </c>
      <c r="C673" s="248" t="s">
        <v>793</v>
      </c>
      <c r="D673" s="300">
        <v>3.9871520496096253E-3</v>
      </c>
      <c r="E673" s="300">
        <v>2.5497796841329315E-2</v>
      </c>
      <c r="F673" s="300">
        <v>1.8582219495135392E-2</v>
      </c>
      <c r="G673" s="300">
        <v>1.8516203042160201E-2</v>
      </c>
      <c r="H673" s="301">
        <v>2.5845419115761045E-5</v>
      </c>
      <c r="I673" s="302">
        <v>2.7014030482882033E-5</v>
      </c>
      <c r="J673" s="303">
        <v>17</v>
      </c>
      <c r="K673" s="304">
        <f t="shared" ref="K673:P673" si="618">SUM(D673:D685)+$J673*D685</f>
        <v>7.7244900787488385E-2</v>
      </c>
      <c r="L673" s="304">
        <f t="shared" si="618"/>
        <v>0.63123822518998329</v>
      </c>
      <c r="M673" s="304">
        <f t="shared" si="618"/>
        <v>0.55211248240267241</v>
      </c>
      <c r="N673" s="304">
        <f t="shared" si="618"/>
        <v>0.55055682919236082</v>
      </c>
      <c r="O673" s="304">
        <f t="shared" si="618"/>
        <v>6.1252217186003846E-4</v>
      </c>
      <c r="P673" s="251">
        <f t="shared" si="618"/>
        <v>6.4021775245044375E-4</v>
      </c>
    </row>
    <row r="674" spans="1:16" x14ac:dyDescent="0.3">
      <c r="A674" s="247" t="s">
        <v>101</v>
      </c>
      <c r="B674" s="248">
        <v>2039</v>
      </c>
      <c r="C674" s="248" t="s">
        <v>794</v>
      </c>
      <c r="D674" s="300">
        <v>3.6299283969279937E-3</v>
      </c>
      <c r="E674" s="300">
        <v>2.4369540754317475E-2</v>
      </c>
      <c r="F674" s="300">
        <v>1.8543905003647474E-2</v>
      </c>
      <c r="G674" s="300">
        <v>1.8480932606667638E-2</v>
      </c>
      <c r="H674" s="301">
        <v>2.4789011093841404E-5</v>
      </c>
      <c r="I674" s="302">
        <v>2.5909853940782248E-5</v>
      </c>
      <c r="J674" s="303">
        <v>18</v>
      </c>
      <c r="K674" s="304">
        <f t="shared" ref="K674:P674" si="619">SUM(D674:D685)+$J674*D685</f>
        <v>7.5624688082393782E-2</v>
      </c>
      <c r="L674" s="304">
        <f t="shared" si="619"/>
        <v>0.62613720302163345</v>
      </c>
      <c r="M674" s="304">
        <f t="shared" si="619"/>
        <v>0.55190266080363337</v>
      </c>
      <c r="N674" s="304">
        <f t="shared" si="619"/>
        <v>0.55036365396473585</v>
      </c>
      <c r="O674" s="304">
        <f t="shared" si="619"/>
        <v>6.0607168940098478E-4</v>
      </c>
      <c r="P674" s="251">
        <f t="shared" si="619"/>
        <v>6.334756143155111E-4</v>
      </c>
    </row>
    <row r="675" spans="1:16" x14ac:dyDescent="0.3">
      <c r="A675" s="247" t="s">
        <v>101</v>
      </c>
      <c r="B675" s="248">
        <v>2040</v>
      </c>
      <c r="C675" s="248" t="s">
        <v>795</v>
      </c>
      <c r="D675" s="300">
        <v>3.319696184103914E-3</v>
      </c>
      <c r="E675" s="300">
        <v>2.3447802054417242E-2</v>
      </c>
      <c r="F675" s="300">
        <v>1.8509902943222193E-2</v>
      </c>
      <c r="G675" s="300">
        <v>1.8449630728313654E-2</v>
      </c>
      <c r="H675" s="301">
        <v>2.38152477401516E-5</v>
      </c>
      <c r="I675" s="302">
        <v>2.4892070454388361E-5</v>
      </c>
      <c r="J675" s="303">
        <v>19</v>
      </c>
      <c r="K675" s="304">
        <f t="shared" ref="K675:P675" si="620">SUM(D675:D685)+$J675*D685</f>
        <v>7.4361699029980785E-2</v>
      </c>
      <c r="L675" s="304">
        <f t="shared" si="620"/>
        <v>0.62216443694029544</v>
      </c>
      <c r="M675" s="304">
        <f t="shared" si="620"/>
        <v>0.55173115369608228</v>
      </c>
      <c r="N675" s="304">
        <f t="shared" si="620"/>
        <v>0.55020574917260356</v>
      </c>
      <c r="O675" s="304">
        <f t="shared" si="620"/>
        <v>6.0067761496385066E-4</v>
      </c>
      <c r="P675" s="251">
        <f t="shared" si="620"/>
        <v>6.2783765272267822E-4</v>
      </c>
    </row>
    <row r="676" spans="1:16" x14ac:dyDescent="0.3">
      <c r="A676" s="247" t="s">
        <v>101</v>
      </c>
      <c r="B676" s="248">
        <v>2041</v>
      </c>
      <c r="C676" s="248" t="s">
        <v>796</v>
      </c>
      <c r="D676" s="300">
        <v>3.0967958484991354E-3</v>
      </c>
      <c r="E676" s="300">
        <v>2.2748819406236832E-2</v>
      </c>
      <c r="F676" s="300">
        <v>1.8483885049043042E-2</v>
      </c>
      <c r="G676" s="300">
        <v>1.8425678636101322E-2</v>
      </c>
      <c r="H676" s="301">
        <v>2.3038638933602741E-5</v>
      </c>
      <c r="I676" s="302">
        <v>2.4080343071246037E-5</v>
      </c>
      <c r="J676" s="303">
        <v>20</v>
      </c>
      <c r="K676" s="304">
        <f t="shared" ref="K676:P676" si="621">SUM(D676:D685)+$J676*D685</f>
        <v>7.3408942190391888E-2</v>
      </c>
      <c r="L676" s="304">
        <f t="shared" si="621"/>
        <v>0.61911340955885774</v>
      </c>
      <c r="M676" s="304">
        <f t="shared" si="621"/>
        <v>0.55159364864895644</v>
      </c>
      <c r="N676" s="304">
        <f t="shared" si="621"/>
        <v>0.55007914625882526</v>
      </c>
      <c r="O676" s="304">
        <f t="shared" si="621"/>
        <v>5.9625730388040629E-4</v>
      </c>
      <c r="P676" s="251">
        <f t="shared" si="621"/>
        <v>6.2321747461623923E-4</v>
      </c>
    </row>
    <row r="677" spans="1:16" x14ac:dyDescent="0.3">
      <c r="A677" s="247" t="s">
        <v>101</v>
      </c>
      <c r="B677" s="248">
        <v>2042</v>
      </c>
      <c r="C677" s="248" t="s">
        <v>797</v>
      </c>
      <c r="D677" s="300">
        <v>2.9056059763142828E-3</v>
      </c>
      <c r="E677" s="300">
        <v>2.2114319290661384E-2</v>
      </c>
      <c r="F677" s="300">
        <v>1.8461378941560878E-2</v>
      </c>
      <c r="G677" s="300">
        <v>1.8404957163379691E-2</v>
      </c>
      <c r="H677" s="301">
        <v>2.2332971347878632E-5</v>
      </c>
      <c r="I677" s="302">
        <v>2.3342768349183033E-5</v>
      </c>
      <c r="J677" s="303">
        <v>21</v>
      </c>
      <c r="K677" s="304">
        <f t="shared" ref="K677:P677" si="622">SUM(D677:D685)+$J677*D685</f>
        <v>7.2679085686407768E-2</v>
      </c>
      <c r="L677" s="304">
        <f t="shared" si="622"/>
        <v>0.61676136482560029</v>
      </c>
      <c r="M677" s="304">
        <f t="shared" si="622"/>
        <v>0.55148216149600982</v>
      </c>
      <c r="N677" s="304">
        <f t="shared" si="622"/>
        <v>0.54997649543725924</v>
      </c>
      <c r="O677" s="304">
        <f t="shared" si="622"/>
        <v>5.926136016035109E-4</v>
      </c>
      <c r="P677" s="251">
        <f t="shared" si="622"/>
        <v>6.1940902389294255E-4</v>
      </c>
    </row>
    <row r="678" spans="1:16" x14ac:dyDescent="0.3">
      <c r="A678" s="247" t="s">
        <v>101</v>
      </c>
      <c r="B678" s="248">
        <v>2043</v>
      </c>
      <c r="C678" s="248" t="s">
        <v>798</v>
      </c>
      <c r="D678" s="300">
        <v>2.7578255989018485E-3</v>
      </c>
      <c r="E678" s="300">
        <v>2.1619273375171666E-2</v>
      </c>
      <c r="F678" s="300">
        <v>1.8442108546244375E-2</v>
      </c>
      <c r="G678" s="300">
        <v>1.8387215357117521E-2</v>
      </c>
      <c r="H678" s="301">
        <v>2.1730998552323036E-5</v>
      </c>
      <c r="I678" s="302">
        <v>2.2713567852084295E-5</v>
      </c>
      <c r="J678" s="303">
        <v>22</v>
      </c>
      <c r="K678" s="304">
        <f t="shared" ref="K678:P678" si="623">SUM(D678:D685)+$J678*D685</f>
        <v>7.2140419054608496E-2</v>
      </c>
      <c r="L678" s="304">
        <f t="shared" si="623"/>
        <v>0.61504382020791848</v>
      </c>
      <c r="M678" s="304">
        <f t="shared" si="623"/>
        <v>0.55139318045054531</v>
      </c>
      <c r="N678" s="304">
        <f t="shared" si="623"/>
        <v>0.5498945660884148</v>
      </c>
      <c r="O678" s="304">
        <f t="shared" si="623"/>
        <v>5.8967556691233956E-4</v>
      </c>
      <c r="P678" s="251">
        <f t="shared" si="623"/>
        <v>6.1633814789170877E-4</v>
      </c>
    </row>
    <row r="679" spans="1:16" x14ac:dyDescent="0.3">
      <c r="A679" s="247" t="s">
        <v>101</v>
      </c>
      <c r="B679" s="248">
        <v>2044</v>
      </c>
      <c r="C679" s="248" t="s">
        <v>799</v>
      </c>
      <c r="D679" s="300">
        <v>2.6458498419595876E-3</v>
      </c>
      <c r="E679" s="300">
        <v>2.1226119798162579E-2</v>
      </c>
      <c r="F679" s="300">
        <v>1.8425607557415232E-2</v>
      </c>
      <c r="G679" s="300">
        <v>1.8372020434080292E-2</v>
      </c>
      <c r="H679" s="301">
        <v>2.1137967949760063E-5</v>
      </c>
      <c r="I679" s="302">
        <v>2.2093737803633235E-5</v>
      </c>
      <c r="J679" s="303">
        <v>23</v>
      </c>
      <c r="K679" s="304">
        <f t="shared" ref="K679:P679" si="624">SUM(D679:D685)+$J679*D685</f>
        <v>7.1749532800221658E-2</v>
      </c>
      <c r="L679" s="304">
        <f t="shared" si="624"/>
        <v>0.61382132150572633</v>
      </c>
      <c r="M679" s="304">
        <f t="shared" si="624"/>
        <v>0.55132346980039726</v>
      </c>
      <c r="N679" s="304">
        <f t="shared" si="624"/>
        <v>0.54983037854583261</v>
      </c>
      <c r="O679" s="304">
        <f t="shared" si="624"/>
        <v>5.8733950501672384E-4</v>
      </c>
      <c r="P679" s="251">
        <f t="shared" si="624"/>
        <v>6.1389647238757389E-4</v>
      </c>
    </row>
    <row r="680" spans="1:16" x14ac:dyDescent="0.3">
      <c r="A680" s="247" t="s">
        <v>101</v>
      </c>
      <c r="B680" s="248">
        <v>2045</v>
      </c>
      <c r="C680" s="248" t="s">
        <v>800</v>
      </c>
      <c r="D680" s="300">
        <v>2.5689359393491259E-3</v>
      </c>
      <c r="E680" s="300">
        <v>2.0962364101272907E-2</v>
      </c>
      <c r="F680" s="300">
        <v>1.8411706995246357E-2</v>
      </c>
      <c r="G680" s="300">
        <v>1.8359224846532268E-2</v>
      </c>
      <c r="H680" s="301">
        <v>2.0768216317531818E-5</v>
      </c>
      <c r="I680" s="302">
        <v>2.1707256581486673E-5</v>
      </c>
      <c r="J680" s="303">
        <v>24</v>
      </c>
      <c r="K680" s="304">
        <f t="shared" ref="K680:P680" si="625">SUM(D680:D685)+$J680*D685</f>
        <v>7.1470622302777093E-2</v>
      </c>
      <c r="L680" s="304">
        <f t="shared" si="625"/>
        <v>0.61299197638054326</v>
      </c>
      <c r="M680" s="304">
        <f t="shared" si="625"/>
        <v>0.55127026013907843</v>
      </c>
      <c r="N680" s="304">
        <f t="shared" si="625"/>
        <v>0.54978138592628767</v>
      </c>
      <c r="O680" s="304">
        <f t="shared" si="625"/>
        <v>5.8559647372367104E-4</v>
      </c>
      <c r="P680" s="251">
        <f t="shared" si="625"/>
        <v>6.1207462693188997E-4</v>
      </c>
    </row>
    <row r="681" spans="1:16" x14ac:dyDescent="0.3">
      <c r="A681" s="247" t="s">
        <v>101</v>
      </c>
      <c r="B681" s="248">
        <v>2046</v>
      </c>
      <c r="C681" s="248" t="s">
        <v>801</v>
      </c>
      <c r="D681" s="300">
        <v>2.502019890607009E-3</v>
      </c>
      <c r="E681" s="300">
        <v>2.0745571999295706E-2</v>
      </c>
      <c r="F681" s="300">
        <v>1.839988573674442E-2</v>
      </c>
      <c r="G681" s="300">
        <v>1.8348340544763808E-2</v>
      </c>
      <c r="H681" s="301">
        <v>2.0382746163602265E-5</v>
      </c>
      <c r="I681" s="302">
        <v>2.1304366681649567E-5</v>
      </c>
      <c r="J681" s="303">
        <v>25</v>
      </c>
      <c r="K681" s="304">
        <f t="shared" ref="K681:P681" si="626">SUM(D681:D685)+$J681*D685</f>
        <v>7.126862570794297E-2</v>
      </c>
      <c r="L681" s="304">
        <f t="shared" si="626"/>
        <v>0.61242638695224982</v>
      </c>
      <c r="M681" s="304">
        <f t="shared" si="626"/>
        <v>0.55123095103992847</v>
      </c>
      <c r="N681" s="304">
        <f t="shared" si="626"/>
        <v>0.54974518889429069</v>
      </c>
      <c r="O681" s="304">
        <f t="shared" si="626"/>
        <v>5.8422319406284645E-4</v>
      </c>
      <c r="P681" s="251">
        <f t="shared" si="626"/>
        <v>6.1063926269835261E-4</v>
      </c>
    </row>
    <row r="682" spans="1:16" x14ac:dyDescent="0.3">
      <c r="A682" s="247" t="s">
        <v>101</v>
      </c>
      <c r="B682" s="248">
        <v>2047</v>
      </c>
      <c r="C682" s="248" t="s">
        <v>802</v>
      </c>
      <c r="D682" s="300">
        <v>2.4444466041031758E-3</v>
      </c>
      <c r="E682" s="300">
        <v>2.0555187052785077E-2</v>
      </c>
      <c r="F682" s="300">
        <v>1.839008015978932E-2</v>
      </c>
      <c r="G682" s="300">
        <v>1.8339313745487425E-2</v>
      </c>
      <c r="H682" s="301">
        <v>2.0105150313324862E-5</v>
      </c>
      <c r="I682" s="302">
        <v>2.1014220165647082E-5</v>
      </c>
      <c r="J682" s="303">
        <v>26</v>
      </c>
      <c r="K682" s="304">
        <f t="shared" ref="K682:P682" si="627">SUM(D682:D685)+$J682*D685</f>
        <v>7.113354516185097E-2</v>
      </c>
      <c r="L682" s="304">
        <f t="shared" si="627"/>
        <v>0.61207758962593362</v>
      </c>
      <c r="M682" s="304">
        <f t="shared" si="627"/>
        <v>0.55120346319928037</v>
      </c>
      <c r="N682" s="304">
        <f t="shared" si="627"/>
        <v>0.54971987616406215</v>
      </c>
      <c r="O682" s="304">
        <f t="shared" si="627"/>
        <v>5.8323538455595152E-4</v>
      </c>
      <c r="P682" s="251">
        <f t="shared" si="627"/>
        <v>6.0960678836465237E-4</v>
      </c>
    </row>
    <row r="683" spans="1:16" x14ac:dyDescent="0.3">
      <c r="A683" s="247" t="s">
        <v>101</v>
      </c>
      <c r="B683" s="248">
        <v>2048</v>
      </c>
      <c r="C683" s="248" t="s">
        <v>803</v>
      </c>
      <c r="D683" s="300">
        <v>2.3997830634502871E-3</v>
      </c>
      <c r="E683" s="300">
        <v>2.0406744425416356E-2</v>
      </c>
      <c r="F683" s="300">
        <v>1.8381910175042933E-2</v>
      </c>
      <c r="G683" s="300">
        <v>1.8331790283780552E-2</v>
      </c>
      <c r="H683" s="301">
        <v>1.9802942797676837E-5</v>
      </c>
      <c r="I683" s="302">
        <v>2.0698346859845419E-5</v>
      </c>
      <c r="J683" s="303">
        <v>27</v>
      </c>
      <c r="K683" s="304">
        <f t="shared" ref="K683:P683" si="628">SUM(D683:D685)+$J683*D685</f>
        <v>7.1056037902262822E-2</v>
      </c>
      <c r="L683" s="304">
        <f t="shared" si="628"/>
        <v>0.6119191772461281</v>
      </c>
      <c r="M683" s="304">
        <f t="shared" si="628"/>
        <v>0.55118578093558745</v>
      </c>
      <c r="N683" s="304">
        <f t="shared" si="628"/>
        <v>0.54970359023311</v>
      </c>
      <c r="O683" s="304">
        <f t="shared" si="628"/>
        <v>5.8252517089933393E-4</v>
      </c>
      <c r="P683" s="251">
        <f t="shared" si="628"/>
        <v>6.0886446054695472E-4</v>
      </c>
    </row>
    <row r="684" spans="1:16" x14ac:dyDescent="0.3">
      <c r="A684" s="247" t="s">
        <v>101</v>
      </c>
      <c r="B684" s="248">
        <v>2049</v>
      </c>
      <c r="C684" s="248" t="s">
        <v>804</v>
      </c>
      <c r="D684" s="300">
        <v>2.3819531923921626E-3</v>
      </c>
      <c r="E684" s="300">
        <v>2.0402741977285831E-2</v>
      </c>
      <c r="F684" s="300">
        <v>1.8376729669846083E-2</v>
      </c>
      <c r="G684" s="300">
        <v>1.832702114234093E-2</v>
      </c>
      <c r="H684" s="301">
        <v>1.966400171385314E-5</v>
      </c>
      <c r="I684" s="302">
        <v>2.05531279445278E-5</v>
      </c>
      <c r="J684" s="303">
        <v>28</v>
      </c>
      <c r="K684" s="304">
        <f t="shared" ref="K684:P684" si="629">SUM(D684:D685)+$J684*D685</f>
        <v>7.1023194183327545E-2</v>
      </c>
      <c r="L684" s="304">
        <f t="shared" si="629"/>
        <v>0.61190920749369115</v>
      </c>
      <c r="M684" s="304">
        <f t="shared" si="629"/>
        <v>0.55117626865664082</v>
      </c>
      <c r="N684" s="304">
        <f t="shared" si="629"/>
        <v>0.54969482776386469</v>
      </c>
      <c r="O684" s="304">
        <f t="shared" si="629"/>
        <v>5.8211716475836445E-4</v>
      </c>
      <c r="P684" s="251">
        <f t="shared" si="629"/>
        <v>6.0843800603505851E-4</v>
      </c>
    </row>
    <row r="685" spans="1:16" x14ac:dyDescent="0.3">
      <c r="A685" s="247" t="s">
        <v>101</v>
      </c>
      <c r="B685" s="248">
        <v>2050</v>
      </c>
      <c r="C685" s="248" t="s">
        <v>805</v>
      </c>
      <c r="D685" s="300">
        <v>2.3669393445150131E-3</v>
      </c>
      <c r="E685" s="300">
        <v>2.0396774672979495E-2</v>
      </c>
      <c r="F685" s="300">
        <v>1.8372397896096373E-2</v>
      </c>
      <c r="G685" s="300">
        <v>1.8323027814535306E-2</v>
      </c>
      <c r="H685" s="301">
        <v>1.9394936656707285E-5</v>
      </c>
      <c r="I685" s="302">
        <v>2.0271892347949337E-5</v>
      </c>
      <c r="J685" s="303">
        <v>29</v>
      </c>
      <c r="K685" s="304">
        <f t="shared" ref="K685:P685" si="630">SUM(D685:D685)+$J685*D685</f>
        <v>7.1008180335450394E-2</v>
      </c>
      <c r="L685" s="304">
        <f t="shared" si="630"/>
        <v>0.6119032401893848</v>
      </c>
      <c r="M685" s="304">
        <f t="shared" si="630"/>
        <v>0.55117193688289112</v>
      </c>
      <c r="N685" s="304">
        <f t="shared" si="630"/>
        <v>0.54969083443605915</v>
      </c>
      <c r="O685" s="304">
        <f t="shared" si="630"/>
        <v>5.8184809970121857E-4</v>
      </c>
      <c r="P685" s="251">
        <f t="shared" si="630"/>
        <v>6.0815677043848004E-4</v>
      </c>
    </row>
    <row r="686" spans="1:16" x14ac:dyDescent="0.3">
      <c r="A686" s="247" t="s">
        <v>102</v>
      </c>
      <c r="B686" s="248">
        <v>2015</v>
      </c>
      <c r="C686" s="248" t="s">
        <v>2422</v>
      </c>
      <c r="D686" s="300">
        <v>6.1540645287721088E-2</v>
      </c>
      <c r="E686" s="300">
        <v>0.19202224117996819</v>
      </c>
      <c r="F686" s="300">
        <v>2.0272263049597544E-2</v>
      </c>
      <c r="G686" s="300">
        <v>2.0079581805854896E-2</v>
      </c>
      <c r="H686" s="301">
        <v>1.6106423480193412E-4</v>
      </c>
      <c r="I686" s="302">
        <v>1.6834684348036722E-4</v>
      </c>
      <c r="J686" s="305">
        <v>0</v>
      </c>
      <c r="K686" s="304">
        <f>SUM(D686:D715)</f>
        <v>0.42380729044047921</v>
      </c>
      <c r="L686" s="304">
        <f t="shared" ref="L686:L692" si="631">SUM(E686:E715)</f>
        <v>1.5829370782208714</v>
      </c>
      <c r="M686" s="304">
        <f t="shared" ref="M686:M692" si="632">SUM(F686:F715)</f>
        <v>0.57552413198701147</v>
      </c>
      <c r="N686" s="304">
        <f t="shared" ref="N686:N692" si="633">SUM(G686:G715)</f>
        <v>0.57213419157298018</v>
      </c>
      <c r="O686" s="304">
        <f t="shared" ref="O686:O692" si="634">SUM(H686:H715)</f>
        <v>1.6229727906269557E-3</v>
      </c>
      <c r="P686" s="251">
        <f t="shared" ref="P686:P692" si="635">SUM(I686:I715)</f>
        <v>1.6963564212230701E-3</v>
      </c>
    </row>
    <row r="687" spans="1:16" x14ac:dyDescent="0.3">
      <c r="A687" s="247" t="s">
        <v>102</v>
      </c>
      <c r="B687" s="248">
        <v>2016</v>
      </c>
      <c r="C687" s="248" t="s">
        <v>2423</v>
      </c>
      <c r="D687" s="300">
        <v>5.1071128782804356E-2</v>
      </c>
      <c r="E687" s="300">
        <v>0.16397634007414302</v>
      </c>
      <c r="F687" s="300">
        <v>2.0156733809083668E-2</v>
      </c>
      <c r="G687" s="300">
        <v>1.9971052599985054E-2</v>
      </c>
      <c r="H687" s="301">
        <v>1.3444365512909725E-4</v>
      </c>
      <c r="I687" s="302">
        <v>1.4052260043100859E-4</v>
      </c>
      <c r="J687" s="303">
        <v>0</v>
      </c>
      <c r="K687" s="304">
        <f t="shared" ref="K687:K692" si="636">SUM(D687:D716)</f>
        <v>0.36487271717443442</v>
      </c>
      <c r="L687" s="304">
        <f t="shared" si="631"/>
        <v>1.4090642584548763</v>
      </c>
      <c r="M687" s="304">
        <f t="shared" si="632"/>
        <v>0.57367528076618624</v>
      </c>
      <c r="N687" s="304">
        <f t="shared" si="633"/>
        <v>0.57042458155226228</v>
      </c>
      <c r="O687" s="304">
        <f t="shared" si="634"/>
        <v>1.4822851576306499E-3</v>
      </c>
      <c r="P687" s="251">
        <f t="shared" si="635"/>
        <v>1.5493075104063088E-3</v>
      </c>
    </row>
    <row r="688" spans="1:16" x14ac:dyDescent="0.3">
      <c r="A688" s="247" t="s">
        <v>102</v>
      </c>
      <c r="B688" s="248">
        <v>2017</v>
      </c>
      <c r="C688" s="248" t="s">
        <v>806</v>
      </c>
      <c r="D688" s="300">
        <v>4.2596974126531129E-2</v>
      </c>
      <c r="E688" s="300">
        <v>0.14002551623024262</v>
      </c>
      <c r="F688" s="300">
        <v>2.0100082187402349E-2</v>
      </c>
      <c r="G688" s="300">
        <v>1.9917583714159352E-2</v>
      </c>
      <c r="H688" s="301">
        <v>1.2205562599960966E-4</v>
      </c>
      <c r="I688" s="302">
        <v>1.2757443905288962E-4</v>
      </c>
      <c r="J688" s="303">
        <v>0</v>
      </c>
      <c r="K688" s="304">
        <f t="shared" si="636"/>
        <v>0.31635824032712201</v>
      </c>
      <c r="L688" s="304">
        <f t="shared" si="631"/>
        <v>1.2631097010278372</v>
      </c>
      <c r="M688" s="304">
        <f t="shared" si="632"/>
        <v>0.57193225429057648</v>
      </c>
      <c r="N688" s="304">
        <f t="shared" si="633"/>
        <v>0.56881457228488408</v>
      </c>
      <c r="O688" s="304">
        <f t="shared" si="634"/>
        <v>1.3680893355435865E-3</v>
      </c>
      <c r="P688" s="251">
        <f t="shared" si="635"/>
        <v>1.4299482540006826E-3</v>
      </c>
    </row>
    <row r="689" spans="1:16" x14ac:dyDescent="0.3">
      <c r="A689" s="247" t="s">
        <v>102</v>
      </c>
      <c r="B689" s="248">
        <v>2018</v>
      </c>
      <c r="C689" s="248" t="s">
        <v>807</v>
      </c>
      <c r="D689" s="300">
        <v>3.5143765725636586E-2</v>
      </c>
      <c r="E689" s="300">
        <v>0.11931739167294467</v>
      </c>
      <c r="F689" s="300">
        <v>2.007543890024914E-2</v>
      </c>
      <c r="G689" s="300">
        <v>1.9893747591934467E-2</v>
      </c>
      <c r="H689" s="301">
        <v>1.1235452530759364E-4</v>
      </c>
      <c r="I689" s="302">
        <v>1.1743469803110881E-4</v>
      </c>
      <c r="J689" s="303">
        <v>0</v>
      </c>
      <c r="K689" s="304">
        <f t="shared" si="636"/>
        <v>0.27627215650140835</v>
      </c>
      <c r="L689" s="304">
        <f t="shared" si="631"/>
        <v>1.1409796805026877</v>
      </c>
      <c r="M689" s="304">
        <f t="shared" si="632"/>
        <v>0.57023781998532896</v>
      </c>
      <c r="N689" s="304">
        <f t="shared" si="633"/>
        <v>0.56725061743046035</v>
      </c>
      <c r="O689" s="304">
        <f t="shared" si="634"/>
        <v>1.2661789200131566E-3</v>
      </c>
      <c r="P689" s="251">
        <f t="shared" si="635"/>
        <v>1.3234299051865803E-3</v>
      </c>
    </row>
    <row r="690" spans="1:16" x14ac:dyDescent="0.3">
      <c r="A690" s="247" t="s">
        <v>102</v>
      </c>
      <c r="B690" s="248">
        <v>2019</v>
      </c>
      <c r="C690" s="248" t="s">
        <v>808</v>
      </c>
      <c r="D690" s="300">
        <v>2.8933740527882529E-2</v>
      </c>
      <c r="E690" s="300">
        <v>0.10187607839626685</v>
      </c>
      <c r="F690" s="300">
        <v>2.0038111395160783E-2</v>
      </c>
      <c r="G690" s="300">
        <v>1.9858484468588976E-2</v>
      </c>
      <c r="H690" s="301">
        <v>1.0274561555266013E-4</v>
      </c>
      <c r="I690" s="302">
        <v>1.0739131728536671E-4</v>
      </c>
      <c r="J690" s="303">
        <v>0</v>
      </c>
      <c r="K690" s="304">
        <f t="shared" si="636"/>
        <v>0.24360114836552921</v>
      </c>
      <c r="L690" s="304">
        <f t="shared" si="631"/>
        <v>1.0394478418309465</v>
      </c>
      <c r="M690" s="304">
        <f t="shared" si="632"/>
        <v>0.56856134245198708</v>
      </c>
      <c r="N690" s="304">
        <f t="shared" si="633"/>
        <v>0.56570434762470523</v>
      </c>
      <c r="O690" s="304">
        <f t="shared" si="634"/>
        <v>1.1738874677438846E-3</v>
      </c>
      <c r="P690" s="251">
        <f t="shared" si="635"/>
        <v>1.2269654390774684E-3</v>
      </c>
    </row>
    <row r="691" spans="1:16" x14ac:dyDescent="0.3">
      <c r="A691" s="247" t="s">
        <v>102</v>
      </c>
      <c r="B691" s="248">
        <v>2020</v>
      </c>
      <c r="C691" s="248" t="s">
        <v>809</v>
      </c>
      <c r="D691" s="300">
        <v>2.4488700065968615E-2</v>
      </c>
      <c r="E691" s="300">
        <v>8.7759615946653727E-2</v>
      </c>
      <c r="F691" s="300">
        <v>1.9954355961089562E-2</v>
      </c>
      <c r="G691" s="300">
        <v>1.9780970783657325E-2</v>
      </c>
      <c r="H691" s="301">
        <v>9.5393951382770456E-5</v>
      </c>
      <c r="I691" s="302">
        <v>9.9707243616208545E-5</v>
      </c>
      <c r="J691" s="303">
        <v>0</v>
      </c>
      <c r="K691" s="304">
        <f t="shared" si="636"/>
        <v>0.21712709614995335</v>
      </c>
      <c r="L691" s="304">
        <f t="shared" si="631"/>
        <v>0.95536364724760803</v>
      </c>
      <c r="M691" s="304">
        <f t="shared" si="632"/>
        <v>0.56691804657062494</v>
      </c>
      <c r="N691" s="304">
        <f t="shared" si="633"/>
        <v>0.56418952682010115</v>
      </c>
      <c r="O691" s="304">
        <f t="shared" si="634"/>
        <v>1.0911434559948015E-3</v>
      </c>
      <c r="P691" s="251">
        <f t="shared" si="635"/>
        <v>1.1404801116608344E-3</v>
      </c>
    </row>
    <row r="692" spans="1:16" x14ac:dyDescent="0.3">
      <c r="A692" s="247" t="s">
        <v>102</v>
      </c>
      <c r="B692" s="248">
        <v>2021</v>
      </c>
      <c r="C692" s="248" t="s">
        <v>810</v>
      </c>
      <c r="D692" s="300">
        <v>2.1013649590586967E-2</v>
      </c>
      <c r="E692" s="300">
        <v>7.5984175026373543E-2</v>
      </c>
      <c r="F692" s="300">
        <v>1.9819508025414288E-2</v>
      </c>
      <c r="G692" s="300">
        <v>1.9656507809764398E-2</v>
      </c>
      <c r="H692" s="301">
        <v>8.6636739445979994E-5</v>
      </c>
      <c r="I692" s="302">
        <v>9.0554072653295449E-5</v>
      </c>
      <c r="J692" s="303">
        <v>0</v>
      </c>
      <c r="K692" s="304">
        <f t="shared" si="636"/>
        <v>0.19508802597429412</v>
      </c>
      <c r="L692" s="304">
        <f t="shared" si="631"/>
        <v>0.88540560374949984</v>
      </c>
      <c r="M692" s="304">
        <f t="shared" si="632"/>
        <v>0.56535515850341966</v>
      </c>
      <c r="N692" s="304">
        <f t="shared" si="633"/>
        <v>0.56274914004440302</v>
      </c>
      <c r="O692" s="304">
        <f t="shared" si="634"/>
        <v>1.0156921970508419E-3</v>
      </c>
      <c r="P692" s="251">
        <f t="shared" si="635"/>
        <v>1.0616172850098904E-3</v>
      </c>
    </row>
    <row r="693" spans="1:16" x14ac:dyDescent="0.3">
      <c r="A693" s="247" t="s">
        <v>102</v>
      </c>
      <c r="B693" s="248">
        <v>2022</v>
      </c>
      <c r="C693" s="248" t="s">
        <v>811</v>
      </c>
      <c r="D693" s="300">
        <v>1.7663231236600452E-2</v>
      </c>
      <c r="E693" s="300">
        <v>6.5782881389947714E-2</v>
      </c>
      <c r="F693" s="300">
        <v>1.9696304939352947E-2</v>
      </c>
      <c r="G693" s="300">
        <v>1.9542731794992392E-2</v>
      </c>
      <c r="H693" s="301">
        <v>7.9305111743771449E-5</v>
      </c>
      <c r="I693" s="302">
        <v>8.2890934483484139E-5</v>
      </c>
      <c r="J693" s="303">
        <v>1</v>
      </c>
      <c r="K693" s="304">
        <f t="shared" ref="K693:P693" si="637">SUM(D693:D721)+$J693*D721</f>
        <v>0.17652400627401654</v>
      </c>
      <c r="L693" s="304">
        <f t="shared" si="637"/>
        <v>0.8272230011716718</v>
      </c>
      <c r="M693" s="304">
        <f t="shared" si="637"/>
        <v>0.5639271183718898</v>
      </c>
      <c r="N693" s="304">
        <f t="shared" si="637"/>
        <v>0.5614332162425979</v>
      </c>
      <c r="O693" s="304">
        <f t="shared" si="637"/>
        <v>9.4899815004367307E-4</v>
      </c>
      <c r="P693" s="251">
        <f t="shared" si="637"/>
        <v>9.919076293218598E-4</v>
      </c>
    </row>
    <row r="694" spans="1:16" x14ac:dyDescent="0.3">
      <c r="A694" s="247" t="s">
        <v>102</v>
      </c>
      <c r="B694" s="248">
        <v>2023</v>
      </c>
      <c r="C694" s="248" t="s">
        <v>812</v>
      </c>
      <c r="D694" s="300">
        <v>1.5335617092422281E-2</v>
      </c>
      <c r="E694" s="300">
        <v>5.7695412938572339E-2</v>
      </c>
      <c r="F694" s="300">
        <v>1.9595816485533483E-2</v>
      </c>
      <c r="G694" s="300">
        <v>1.9450011794569087E-2</v>
      </c>
      <c r="H694" s="301">
        <v>7.193448393921366E-5</v>
      </c>
      <c r="I694" s="302">
        <v>7.5187037040001691E-5</v>
      </c>
      <c r="J694" s="303">
        <v>2</v>
      </c>
      <c r="K694" s="304">
        <f t="shared" ref="K694:P694" si="638">SUM(D694:D721)+$J694*D721</f>
        <v>0.16131040492772547</v>
      </c>
      <c r="L694" s="304">
        <f t="shared" si="638"/>
        <v>0.7792416922302694</v>
      </c>
      <c r="M694" s="304">
        <f t="shared" si="638"/>
        <v>0.56262228132642123</v>
      </c>
      <c r="N694" s="304">
        <f t="shared" si="638"/>
        <v>0.5602310684555647</v>
      </c>
      <c r="O694" s="304">
        <f t="shared" si="638"/>
        <v>8.8963573073871276E-4</v>
      </c>
      <c r="P694" s="251">
        <f t="shared" si="638"/>
        <v>9.2986111180364016E-4</v>
      </c>
    </row>
    <row r="695" spans="1:16" x14ac:dyDescent="0.3">
      <c r="A695" s="247" t="s">
        <v>102</v>
      </c>
      <c r="B695" s="248">
        <v>2024</v>
      </c>
      <c r="C695" s="248" t="s">
        <v>813</v>
      </c>
      <c r="D695" s="300">
        <v>1.3544669511246046E-2</v>
      </c>
      <c r="E695" s="300">
        <v>5.1143092819782042E-2</v>
      </c>
      <c r="F695" s="300">
        <v>1.9533634180524673E-2</v>
      </c>
      <c r="G695" s="300">
        <v>1.9392485986043959E-2</v>
      </c>
      <c r="H695" s="301">
        <v>6.3807272662536207E-5</v>
      </c>
      <c r="I695" s="302">
        <v>6.6692354019101812E-5</v>
      </c>
      <c r="J695" s="303">
        <v>3</v>
      </c>
      <c r="K695" s="304">
        <f t="shared" ref="K695:P695" si="639">SUM(D695:D721)+$J695*D721</f>
        <v>0.14842441772561257</v>
      </c>
      <c r="L695" s="304">
        <f t="shared" si="639"/>
        <v>0.73934785174024253</v>
      </c>
      <c r="M695" s="304">
        <f t="shared" si="639"/>
        <v>0.56141793273477214</v>
      </c>
      <c r="N695" s="304">
        <f t="shared" si="639"/>
        <v>0.55912164066895487</v>
      </c>
      <c r="O695" s="304">
        <f t="shared" si="639"/>
        <v>8.3764393923831029E-4</v>
      </c>
      <c r="P695" s="251">
        <f t="shared" si="639"/>
        <v>8.7551849172890297E-4</v>
      </c>
    </row>
    <row r="696" spans="1:16" x14ac:dyDescent="0.3">
      <c r="A696" s="247" t="s">
        <v>102</v>
      </c>
      <c r="B696" s="248">
        <v>2025</v>
      </c>
      <c r="C696" s="248" t="s">
        <v>814</v>
      </c>
      <c r="D696" s="300">
        <v>1.1935363667850427E-2</v>
      </c>
      <c r="E696" s="300">
        <v>4.5773806768790719E-2</v>
      </c>
      <c r="F696" s="300">
        <v>1.9463823409452918E-2</v>
      </c>
      <c r="G696" s="300">
        <v>1.9328054736872224E-2</v>
      </c>
      <c r="H696" s="301">
        <v>5.7864945825957492E-5</v>
      </c>
      <c r="I696" s="302">
        <v>6.0481338805958494E-5</v>
      </c>
      <c r="J696" s="303">
        <v>4</v>
      </c>
      <c r="K696" s="304">
        <f t="shared" ref="K696:P696" si="640">SUM(D696:D721)+$J696*D721</f>
        <v>0.13732937810467591</v>
      </c>
      <c r="L696" s="304">
        <f t="shared" si="640"/>
        <v>0.70600633136900592</v>
      </c>
      <c r="M696" s="304">
        <f t="shared" si="640"/>
        <v>0.56027576644813193</v>
      </c>
      <c r="N696" s="304">
        <f t="shared" si="640"/>
        <v>0.55806973869087018</v>
      </c>
      <c r="O696" s="304">
        <f t="shared" si="640"/>
        <v>7.937793590145853E-4</v>
      </c>
      <c r="P696" s="251">
        <f t="shared" si="640"/>
        <v>8.2967055467506588E-4</v>
      </c>
    </row>
    <row r="697" spans="1:16" x14ac:dyDescent="0.3">
      <c r="A697" s="247" t="s">
        <v>102</v>
      </c>
      <c r="B697" s="248">
        <v>2026</v>
      </c>
      <c r="C697" s="248" t="s">
        <v>815</v>
      </c>
      <c r="D697" s="300">
        <v>1.061370146614422E-2</v>
      </c>
      <c r="E697" s="300">
        <v>4.1448871145806546E-2</v>
      </c>
      <c r="F697" s="300">
        <v>1.9387023668601729E-2</v>
      </c>
      <c r="G697" s="300">
        <v>1.92571937539147E-2</v>
      </c>
      <c r="H697" s="301">
        <v>5.157705031210739E-5</v>
      </c>
      <c r="I697" s="302">
        <v>5.3909135545399383E-5</v>
      </c>
      <c r="J697" s="303">
        <v>5</v>
      </c>
      <c r="K697" s="304">
        <f t="shared" ref="K697:P697" si="641">SUM(D697:D721)+$J697*D721</f>
        <v>0.12784364432713485</v>
      </c>
      <c r="L697" s="304">
        <f t="shared" si="641"/>
        <v>0.67803409704876061</v>
      </c>
      <c r="M697" s="304">
        <f t="shared" si="641"/>
        <v>0.55920341093256332</v>
      </c>
      <c r="N697" s="304">
        <f t="shared" si="641"/>
        <v>0.55708226796195714</v>
      </c>
      <c r="O697" s="304">
        <f t="shared" si="641"/>
        <v>7.5585710562743884E-4</v>
      </c>
      <c r="P697" s="251">
        <f t="shared" si="641"/>
        <v>7.9003363283437192E-4</v>
      </c>
    </row>
    <row r="698" spans="1:16" x14ac:dyDescent="0.3">
      <c r="A698" s="247" t="s">
        <v>102</v>
      </c>
      <c r="B698" s="248">
        <v>2027</v>
      </c>
      <c r="C698" s="248" t="s">
        <v>816</v>
      </c>
      <c r="D698" s="300">
        <v>9.4899754443498203E-3</v>
      </c>
      <c r="E698" s="300">
        <v>3.7809180410727235E-2</v>
      </c>
      <c r="F698" s="300">
        <v>1.9295432541509658E-2</v>
      </c>
      <c r="G698" s="300">
        <v>1.917268917222413E-2</v>
      </c>
      <c r="H698" s="301">
        <v>4.4161678163037668E-5</v>
      </c>
      <c r="I698" s="302">
        <v>4.6158478622555869E-5</v>
      </c>
      <c r="J698" s="303">
        <v>6</v>
      </c>
      <c r="K698" s="304">
        <f t="shared" ref="K698:P698" si="642">SUM(D698:D721)+$J698*D721</f>
        <v>0.11967957275130003</v>
      </c>
      <c r="L698" s="304">
        <f t="shared" si="642"/>
        <v>0.65438679835149927</v>
      </c>
      <c r="M698" s="304">
        <f t="shared" si="642"/>
        <v>0.55820785515784599</v>
      </c>
      <c r="N698" s="304">
        <f t="shared" si="642"/>
        <v>0.55616565821600172</v>
      </c>
      <c r="O698" s="304">
        <f t="shared" si="642"/>
        <v>7.2422274775414263E-4</v>
      </c>
      <c r="P698" s="251">
        <f t="shared" si="642"/>
        <v>7.569689142542371E-4</v>
      </c>
    </row>
    <row r="699" spans="1:16" x14ac:dyDescent="0.3">
      <c r="A699" s="247" t="s">
        <v>102</v>
      </c>
      <c r="B699" s="248">
        <v>2028</v>
      </c>
      <c r="C699" s="248" t="s">
        <v>817</v>
      </c>
      <c r="D699" s="300">
        <v>8.5531707127153057E-3</v>
      </c>
      <c r="E699" s="300">
        <v>3.4789134360230962E-2</v>
      </c>
      <c r="F699" s="300">
        <v>1.9195748223143509E-2</v>
      </c>
      <c r="G699" s="300">
        <v>1.9080820352496794E-2</v>
      </c>
      <c r="H699" s="301">
        <v>3.8689216991953081E-5</v>
      </c>
      <c r="I699" s="302">
        <v>4.0438573318126793E-5</v>
      </c>
      <c r="J699" s="303">
        <v>7</v>
      </c>
      <c r="K699" s="304">
        <f t="shared" ref="K699:P699" si="643">SUM(D699:D721)+$J699*D721</f>
        <v>0.11263922719725959</v>
      </c>
      <c r="L699" s="304">
        <f t="shared" si="643"/>
        <v>0.63437919038931745</v>
      </c>
      <c r="M699" s="304">
        <f t="shared" si="643"/>
        <v>0.55730389051022067</v>
      </c>
      <c r="N699" s="304">
        <f t="shared" si="643"/>
        <v>0.55533355305173693</v>
      </c>
      <c r="O699" s="304">
        <f t="shared" si="643"/>
        <v>7.0000376202991599E-4</v>
      </c>
      <c r="P699" s="251">
        <f t="shared" si="643"/>
        <v>7.3165485259694572E-4</v>
      </c>
    </row>
    <row r="700" spans="1:16" x14ac:dyDescent="0.3">
      <c r="A700" s="247" t="s">
        <v>102</v>
      </c>
      <c r="B700" s="248">
        <v>2029</v>
      </c>
      <c r="C700" s="248" t="s">
        <v>818</v>
      </c>
      <c r="D700" s="300">
        <v>7.7233729355957468E-3</v>
      </c>
      <c r="E700" s="300">
        <v>3.2171861991065837E-2</v>
      </c>
      <c r="F700" s="300">
        <v>1.9104347303487916E-2</v>
      </c>
      <c r="G700" s="300">
        <v>1.8996627675112357E-2</v>
      </c>
      <c r="H700" s="301">
        <v>3.4765944952803651E-5</v>
      </c>
      <c r="I700" s="302">
        <v>3.6337910615566887E-5</v>
      </c>
      <c r="J700" s="303">
        <v>8</v>
      </c>
      <c r="K700" s="304">
        <f t="shared" ref="K700:P700" si="644">SUM(D700:D721)+$J700*D721</f>
        <v>0.10653568637485369</v>
      </c>
      <c r="L700" s="304">
        <f t="shared" si="644"/>
        <v>0.61739162847763185</v>
      </c>
      <c r="M700" s="304">
        <f t="shared" si="644"/>
        <v>0.5564996101809615</v>
      </c>
      <c r="N700" s="304">
        <f t="shared" si="644"/>
        <v>0.55459331670719947</v>
      </c>
      <c r="O700" s="304">
        <f t="shared" si="644"/>
        <v>6.8125723747677403E-4</v>
      </c>
      <c r="P700" s="251">
        <f t="shared" si="644"/>
        <v>7.1206069624408337E-4</v>
      </c>
    </row>
    <row r="701" spans="1:16" x14ac:dyDescent="0.3">
      <c r="A701" s="247" t="s">
        <v>102</v>
      </c>
      <c r="B701" s="248">
        <v>2030</v>
      </c>
      <c r="C701" s="248" t="s">
        <v>819</v>
      </c>
      <c r="D701" s="300">
        <v>7.0216066534921715E-3</v>
      </c>
      <c r="E701" s="300">
        <v>2.9970533980638592E-2</v>
      </c>
      <c r="F701" s="300">
        <v>1.9021133073442647E-2</v>
      </c>
      <c r="G701" s="300">
        <v>1.8919993747657002E-2</v>
      </c>
      <c r="H701" s="301">
        <v>3.165023028652576E-5</v>
      </c>
      <c r="I701" s="302">
        <v>3.3081317214202101E-5</v>
      </c>
      <c r="J701" s="303">
        <v>9</v>
      </c>
      <c r="K701" s="304">
        <f t="shared" ref="K701:P701" si="645">SUM(D701:D721)+$J701*D721</f>
        <v>0.10126194332956734</v>
      </c>
      <c r="L701" s="304">
        <f t="shared" si="645"/>
        <v>0.60302133893511145</v>
      </c>
      <c r="M701" s="304">
        <f t="shared" si="645"/>
        <v>0.55578673077135798</v>
      </c>
      <c r="N701" s="304">
        <f t="shared" si="645"/>
        <v>0.55393727304004625</v>
      </c>
      <c r="O701" s="304">
        <f t="shared" si="645"/>
        <v>6.6643398496278139E-4</v>
      </c>
      <c r="P701" s="251">
        <f t="shared" si="645"/>
        <v>6.9656720259378109E-4</v>
      </c>
    </row>
    <row r="702" spans="1:16" x14ac:dyDescent="0.3">
      <c r="A702" s="247" t="s">
        <v>102</v>
      </c>
      <c r="B702" s="248">
        <v>2031</v>
      </c>
      <c r="C702" s="248" t="s">
        <v>820</v>
      </c>
      <c r="D702" s="300">
        <v>6.4320237026969859E-3</v>
      </c>
      <c r="E702" s="300">
        <v>2.8074049436448437E-2</v>
      </c>
      <c r="F702" s="300">
        <v>1.8951337921627457E-2</v>
      </c>
      <c r="G702" s="300">
        <v>1.8855755325867182E-2</v>
      </c>
      <c r="H702" s="301">
        <v>2.9997172964508236E-5</v>
      </c>
      <c r="I702" s="302">
        <v>3.1353513459518822E-5</v>
      </c>
      <c r="J702" s="303">
        <v>10</v>
      </c>
      <c r="K702" s="304">
        <f t="shared" ref="K702:P702" si="646">SUM(D702:D721)+$J702*D721</f>
        <v>9.6689966566384566E-2</v>
      </c>
      <c r="L702" s="304">
        <f t="shared" si="646"/>
        <v>0.5908523774030181</v>
      </c>
      <c r="M702" s="304">
        <f t="shared" si="646"/>
        <v>0.55515706559179967</v>
      </c>
      <c r="N702" s="304">
        <f t="shared" si="646"/>
        <v>0.55335786330034864</v>
      </c>
      <c r="O702" s="304">
        <f t="shared" si="646"/>
        <v>6.5472644711506676E-4</v>
      </c>
      <c r="P702" s="251">
        <f t="shared" si="646"/>
        <v>6.8433030234484364E-4</v>
      </c>
    </row>
    <row r="703" spans="1:16" x14ac:dyDescent="0.3">
      <c r="A703" s="247" t="s">
        <v>102</v>
      </c>
      <c r="B703" s="248">
        <v>2032</v>
      </c>
      <c r="C703" s="248" t="s">
        <v>821</v>
      </c>
      <c r="D703" s="300">
        <v>5.8888039551370395E-3</v>
      </c>
      <c r="E703" s="300">
        <v>2.6463152324097676E-2</v>
      </c>
      <c r="F703" s="300">
        <v>1.8880675264312616E-2</v>
      </c>
      <c r="G703" s="300">
        <v>1.8790712266451019E-2</v>
      </c>
      <c r="H703" s="301">
        <v>2.8169823462241342E-5</v>
      </c>
      <c r="I703" s="302">
        <v>2.9443534597242172E-5</v>
      </c>
      <c r="J703" s="303">
        <v>11</v>
      </c>
      <c r="K703" s="304">
        <f t="shared" ref="K703:P703" si="647">SUM(D703:D721)+$J703*D721</f>
        <v>9.2707572753996978E-2</v>
      </c>
      <c r="L703" s="304">
        <f t="shared" si="647"/>
        <v>0.58057990041511509</v>
      </c>
      <c r="M703" s="304">
        <f t="shared" si="647"/>
        <v>0.55459719556405662</v>
      </c>
      <c r="N703" s="304">
        <f t="shared" si="647"/>
        <v>0.55284269198244074</v>
      </c>
      <c r="O703" s="304">
        <f t="shared" si="647"/>
        <v>6.4467196658936972E-4</v>
      </c>
      <c r="P703" s="251">
        <f t="shared" si="647"/>
        <v>6.738212058505893E-4</v>
      </c>
    </row>
    <row r="704" spans="1:16" x14ac:dyDescent="0.3">
      <c r="A704" s="247" t="s">
        <v>102</v>
      </c>
      <c r="B704" s="248">
        <v>2033</v>
      </c>
      <c r="C704" s="248" t="s">
        <v>822</v>
      </c>
      <c r="D704" s="300">
        <v>5.4109644122715813E-3</v>
      </c>
      <c r="E704" s="300">
        <v>2.5098949500426605E-2</v>
      </c>
      <c r="F704" s="300">
        <v>1.8815856062648587E-2</v>
      </c>
      <c r="G704" s="300">
        <v>1.8731070330954537E-2</v>
      </c>
      <c r="H704" s="301">
        <v>2.7064924800060635E-5</v>
      </c>
      <c r="I704" s="302">
        <v>2.8288675330683039E-5</v>
      </c>
      <c r="J704" s="303">
        <v>12</v>
      </c>
      <c r="K704" s="304">
        <f t="shared" ref="K704:P704" si="648">SUM(D704:D721)+$J704*D721</f>
        <v>8.9268398689169332E-2</v>
      </c>
      <c r="L704" s="304">
        <f t="shared" si="648"/>
        <v>0.57191832053956282</v>
      </c>
      <c r="M704" s="304">
        <f t="shared" si="648"/>
        <v>0.55410798819362839</v>
      </c>
      <c r="N704" s="304">
        <f t="shared" si="648"/>
        <v>0.55239256372394896</v>
      </c>
      <c r="O704" s="304">
        <f t="shared" si="648"/>
        <v>6.3644483556593947E-4</v>
      </c>
      <c r="P704" s="251">
        <f t="shared" si="648"/>
        <v>6.652220882186117E-4</v>
      </c>
    </row>
    <row r="705" spans="1:16" x14ac:dyDescent="0.3">
      <c r="A705" s="247" t="s">
        <v>102</v>
      </c>
      <c r="B705" s="248">
        <v>2034</v>
      </c>
      <c r="C705" s="248" t="s">
        <v>823</v>
      </c>
      <c r="D705" s="300">
        <v>4.9749372068979359E-3</v>
      </c>
      <c r="E705" s="300">
        <v>2.3919193098156502E-2</v>
      </c>
      <c r="F705" s="300">
        <v>1.8755411463227879E-2</v>
      </c>
      <c r="G705" s="300">
        <v>1.8675454318452328E-2</v>
      </c>
      <c r="H705" s="301">
        <v>2.6045243249606424E-5</v>
      </c>
      <c r="I705" s="302">
        <v>2.7222888480417566E-5</v>
      </c>
      <c r="J705" s="303">
        <v>13</v>
      </c>
      <c r="K705" s="304">
        <f t="shared" ref="K705:P705" si="649">SUM(D705:D721)+$J705*D721</f>
        <v>8.6307064167207126E-2</v>
      </c>
      <c r="L705" s="304">
        <f t="shared" si="649"/>
        <v>0.56462094348768166</v>
      </c>
      <c r="M705" s="304">
        <f t="shared" si="649"/>
        <v>0.55368360002486416</v>
      </c>
      <c r="N705" s="304">
        <f t="shared" si="649"/>
        <v>0.55200207740095364</v>
      </c>
      <c r="O705" s="304">
        <f t="shared" si="649"/>
        <v>6.2932260320468995E-4</v>
      </c>
      <c r="P705" s="251">
        <f t="shared" si="649"/>
        <v>6.5777782985319323E-4</v>
      </c>
    </row>
    <row r="706" spans="1:16" x14ac:dyDescent="0.3">
      <c r="A706" s="247" t="s">
        <v>102</v>
      </c>
      <c r="B706" s="248">
        <v>2035</v>
      </c>
      <c r="C706" s="248" t="s">
        <v>824</v>
      </c>
      <c r="D706" s="300">
        <v>4.5942051172102307E-3</v>
      </c>
      <c r="E706" s="300">
        <v>2.2954186026549243E-2</v>
      </c>
      <c r="F706" s="300">
        <v>1.8700120269524695E-2</v>
      </c>
      <c r="G706" s="300">
        <v>1.8624578555655025E-2</v>
      </c>
      <c r="H706" s="301">
        <v>2.5089411102943205E-5</v>
      </c>
      <c r="I706" s="302">
        <v>2.6223842187599237E-5</v>
      </c>
      <c r="J706" s="303">
        <v>14</v>
      </c>
      <c r="K706" s="304">
        <f t="shared" ref="K706:P706" si="650">SUM(D706:D721)+$J706*D721</f>
        <v>8.3781756850618588E-2</v>
      </c>
      <c r="L706" s="304">
        <f t="shared" si="650"/>
        <v>0.55850332283807047</v>
      </c>
      <c r="M706" s="304">
        <f t="shared" si="650"/>
        <v>0.5533196564555205</v>
      </c>
      <c r="N706" s="304">
        <f t="shared" si="650"/>
        <v>0.55166720709046069</v>
      </c>
      <c r="O706" s="304">
        <f t="shared" si="650"/>
        <v>6.2322005239389463E-4</v>
      </c>
      <c r="P706" s="251">
        <f t="shared" si="650"/>
        <v>6.5139935833804011E-4</v>
      </c>
    </row>
    <row r="707" spans="1:16" x14ac:dyDescent="0.3">
      <c r="A707" s="247" t="s">
        <v>102</v>
      </c>
      <c r="B707" s="248">
        <v>2036</v>
      </c>
      <c r="C707" s="248" t="s">
        <v>825</v>
      </c>
      <c r="D707" s="300">
        <v>4.2503688835183072E-3</v>
      </c>
      <c r="E707" s="300">
        <v>2.2095631004341757E-2</v>
      </c>
      <c r="F707" s="300">
        <v>1.8651912757684616E-2</v>
      </c>
      <c r="G707" s="300">
        <v>1.8580219532465286E-2</v>
      </c>
      <c r="H707" s="301">
        <v>2.4210972811582737E-5</v>
      </c>
      <c r="I707" s="302">
        <v>2.5305684708111325E-5</v>
      </c>
      <c r="J707" s="303">
        <v>15</v>
      </c>
      <c r="K707" s="304">
        <f t="shared" ref="K707:P707" si="651">SUM(D707:D721)+$J707*D721</f>
        <v>8.1637181623717747E-2</v>
      </c>
      <c r="L707" s="304">
        <f t="shared" si="651"/>
        <v>0.55335070926006658</v>
      </c>
      <c r="M707" s="304">
        <f t="shared" si="651"/>
        <v>0.55301100407988035</v>
      </c>
      <c r="N707" s="304">
        <f t="shared" si="651"/>
        <v>0.5513832125427649</v>
      </c>
      <c r="O707" s="304">
        <f t="shared" si="651"/>
        <v>6.1807333372976259E-4</v>
      </c>
      <c r="P707" s="251">
        <f t="shared" si="651"/>
        <v>6.4601993311570554E-4</v>
      </c>
    </row>
    <row r="708" spans="1:16" x14ac:dyDescent="0.3">
      <c r="A708" s="247" t="s">
        <v>102</v>
      </c>
      <c r="B708" s="248">
        <v>2037</v>
      </c>
      <c r="C708" s="248" t="s">
        <v>826</v>
      </c>
      <c r="D708" s="300">
        <v>3.9588672977101044E-3</v>
      </c>
      <c r="E708" s="300">
        <v>2.1398750446927614E-2</v>
      </c>
      <c r="F708" s="300">
        <v>1.8609031762166054E-2</v>
      </c>
      <c r="G708" s="300">
        <v>1.8540761581865229E-2</v>
      </c>
      <c r="H708" s="301">
        <v>2.3448298180733278E-5</v>
      </c>
      <c r="I708" s="302">
        <v>2.4508526493612772E-5</v>
      </c>
      <c r="J708" s="303">
        <v>16</v>
      </c>
      <c r="K708" s="304">
        <f t="shared" ref="K708:P708" si="652">SUM(D708:D721)+$J708*D721</f>
        <v>7.9836442630508819E-2</v>
      </c>
      <c r="L708" s="304">
        <f t="shared" si="652"/>
        <v>0.54905665070427023</v>
      </c>
      <c r="M708" s="304">
        <f t="shared" si="652"/>
        <v>0.55275055921607996</v>
      </c>
      <c r="N708" s="304">
        <f t="shared" si="652"/>
        <v>0.55114357701825889</v>
      </c>
      <c r="O708" s="304">
        <f t="shared" si="652"/>
        <v>6.1380505335699095E-4</v>
      </c>
      <c r="P708" s="251">
        <f t="shared" si="652"/>
        <v>6.4155866537285878E-4</v>
      </c>
    </row>
    <row r="709" spans="1:16" x14ac:dyDescent="0.3">
      <c r="A709" s="247" t="s">
        <v>102</v>
      </c>
      <c r="B709" s="248">
        <v>2038</v>
      </c>
      <c r="C709" s="248" t="s">
        <v>827</v>
      </c>
      <c r="D709" s="300">
        <v>3.6889017292203708E-3</v>
      </c>
      <c r="E709" s="300">
        <v>2.0750132943643737E-2</v>
      </c>
      <c r="F709" s="300">
        <v>1.857087058849248E-2</v>
      </c>
      <c r="G709" s="300">
        <v>1.8505648978058901E-2</v>
      </c>
      <c r="H709" s="301">
        <v>2.2805061459139125E-5</v>
      </c>
      <c r="I709" s="302">
        <v>2.3836202592492939E-5</v>
      </c>
      <c r="J709" s="303">
        <v>17</v>
      </c>
      <c r="K709" s="304">
        <f t="shared" ref="K709:P709" si="653">SUM(D709:D721)+$J709*D721</f>
        <v>7.8327205223108112E-2</v>
      </c>
      <c r="L709" s="304">
        <f t="shared" si="653"/>
        <v>0.54545947270588813</v>
      </c>
      <c r="M709" s="304">
        <f t="shared" si="653"/>
        <v>0.55253299534779832</v>
      </c>
      <c r="N709" s="304">
        <f t="shared" si="653"/>
        <v>0.55094339944435289</v>
      </c>
      <c r="O709" s="304">
        <f t="shared" si="653"/>
        <v>6.1029944761506884E-4</v>
      </c>
      <c r="P709" s="251">
        <f t="shared" si="653"/>
        <v>6.3789455584451057E-4</v>
      </c>
    </row>
    <row r="710" spans="1:16" x14ac:dyDescent="0.3">
      <c r="A710" s="247" t="s">
        <v>102</v>
      </c>
      <c r="B710" s="248">
        <v>2039</v>
      </c>
      <c r="C710" s="248" t="s">
        <v>828</v>
      </c>
      <c r="D710" s="300">
        <v>3.4334731471744569E-3</v>
      </c>
      <c r="E710" s="300">
        <v>2.0137635747925157E-2</v>
      </c>
      <c r="F710" s="300">
        <v>1.853712943683751E-2</v>
      </c>
      <c r="G710" s="300">
        <v>1.8474604009109993E-2</v>
      </c>
      <c r="H710" s="301">
        <v>2.2249863021269679E-5</v>
      </c>
      <c r="I710" s="302">
        <v>2.3255898312022509E-5</v>
      </c>
      <c r="J710" s="303">
        <v>18</v>
      </c>
      <c r="K710" s="304">
        <f t="shared" ref="K710:P710" si="654">SUM(D710:D721)+$J710*D721</f>
        <v>7.7087933384197144E-2</v>
      </c>
      <c r="L710" s="304">
        <f t="shared" si="654"/>
        <v>0.54251091221078962</v>
      </c>
      <c r="M710" s="304">
        <f t="shared" si="654"/>
        <v>0.55235359265319028</v>
      </c>
      <c r="N710" s="304">
        <f t="shared" si="654"/>
        <v>0.55077833447425328</v>
      </c>
      <c r="O710" s="304">
        <f t="shared" si="654"/>
        <v>6.0743707859474091E-4</v>
      </c>
      <c r="P710" s="251">
        <f t="shared" si="654"/>
        <v>6.3490277021728222E-4</v>
      </c>
    </row>
    <row r="711" spans="1:16" x14ac:dyDescent="0.3">
      <c r="A711" s="247" t="s">
        <v>102</v>
      </c>
      <c r="B711" s="248">
        <v>2040</v>
      </c>
      <c r="C711" s="248" t="s">
        <v>829</v>
      </c>
      <c r="D711" s="300">
        <v>3.2008860203370944E-3</v>
      </c>
      <c r="E711" s="300">
        <v>1.9615194300473794E-2</v>
      </c>
      <c r="F711" s="300">
        <v>1.8507575389152858E-2</v>
      </c>
      <c r="G711" s="300">
        <v>1.8447410581959655E-2</v>
      </c>
      <c r="H711" s="301">
        <v>2.1762303469482615E-5</v>
      </c>
      <c r="I711" s="302">
        <v>2.2746303181285963E-5</v>
      </c>
      <c r="J711" s="303">
        <v>19</v>
      </c>
      <c r="K711" s="304">
        <f t="shared" ref="K711:P711" si="655">SUM(D711:D721)+$J711*D721</f>
        <v>7.6104090127332075E-2</v>
      </c>
      <c r="L711" s="304">
        <f t="shared" si="655"/>
        <v>0.54017484891140988</v>
      </c>
      <c r="M711" s="304">
        <f t="shared" si="655"/>
        <v>0.55220793111023714</v>
      </c>
      <c r="N711" s="304">
        <f t="shared" si="655"/>
        <v>0.55064431447310258</v>
      </c>
      <c r="O711" s="304">
        <f t="shared" si="655"/>
        <v>6.0512990801228227E-4</v>
      </c>
      <c r="P711" s="251">
        <f t="shared" si="655"/>
        <v>6.3249128887052429E-4</v>
      </c>
    </row>
    <row r="712" spans="1:16" x14ac:dyDescent="0.3">
      <c r="A712" s="247" t="s">
        <v>102</v>
      </c>
      <c r="B712" s="248">
        <v>2041</v>
      </c>
      <c r="C712" s="248" t="s">
        <v>830</v>
      </c>
      <c r="D712" s="300">
        <v>3.0220768324466839E-3</v>
      </c>
      <c r="E712" s="300">
        <v>1.9208135117695205E-2</v>
      </c>
      <c r="F712" s="300">
        <v>1.8484862799865189E-2</v>
      </c>
      <c r="G712" s="300">
        <v>1.8426512204359383E-2</v>
      </c>
      <c r="H712" s="301">
        <v>2.1357805675029668E-5</v>
      </c>
      <c r="I712" s="302">
        <v>2.2323513973653019E-5</v>
      </c>
      <c r="J712" s="303">
        <v>20</v>
      </c>
      <c r="K712" s="304">
        <f t="shared" ref="K712:P712" si="656">SUM(D712:D721)+$J712*D721</f>
        <v>7.5352833997304372E-2</v>
      </c>
      <c r="L712" s="304">
        <f t="shared" si="656"/>
        <v>0.53836122705948153</v>
      </c>
      <c r="M712" s="304">
        <f t="shared" si="656"/>
        <v>0.55209182361496856</v>
      </c>
      <c r="N712" s="304">
        <f t="shared" si="656"/>
        <v>0.55053748789910217</v>
      </c>
      <c r="O712" s="304">
        <f t="shared" si="656"/>
        <v>6.0331029698161077E-4</v>
      </c>
      <c r="P712" s="251">
        <f t="shared" si="656"/>
        <v>6.3058940265450282E-4</v>
      </c>
    </row>
    <row r="713" spans="1:16" x14ac:dyDescent="0.3">
      <c r="A713" s="247" t="s">
        <v>102</v>
      </c>
      <c r="B713" s="248">
        <v>2042</v>
      </c>
      <c r="C713" s="248" t="s">
        <v>831</v>
      </c>
      <c r="D713" s="300">
        <v>2.867533968304956E-3</v>
      </c>
      <c r="E713" s="300">
        <v>1.8826770821356469E-2</v>
      </c>
      <c r="F713" s="300">
        <v>1.8465438918550334E-2</v>
      </c>
      <c r="G713" s="300">
        <v>1.8408639091277875E-2</v>
      </c>
      <c r="H713" s="301">
        <v>2.1024343878298077E-5</v>
      </c>
      <c r="I713" s="302">
        <v>2.1974970665360545E-5</v>
      </c>
      <c r="J713" s="303">
        <v>21</v>
      </c>
      <c r="K713" s="304">
        <f t="shared" ref="K713:P713" si="657">SUM(D713:D721)+$J713*D721</f>
        <v>7.4780387055167069E-2</v>
      </c>
      <c r="L713" s="304">
        <f t="shared" si="657"/>
        <v>0.53695466439033168</v>
      </c>
      <c r="M713" s="304">
        <f t="shared" si="657"/>
        <v>0.55199842870898774</v>
      </c>
      <c r="N713" s="304">
        <f t="shared" si="657"/>
        <v>0.55045155970270199</v>
      </c>
      <c r="O713" s="304">
        <f t="shared" si="657"/>
        <v>6.0189518374539224E-4</v>
      </c>
      <c r="P713" s="251">
        <f t="shared" si="657"/>
        <v>6.2911030564611432E-4</v>
      </c>
    </row>
    <row r="714" spans="1:16" x14ac:dyDescent="0.3">
      <c r="A714" s="247" t="s">
        <v>102</v>
      </c>
      <c r="B714" s="248">
        <v>2043</v>
      </c>
      <c r="C714" s="248" t="s">
        <v>832</v>
      </c>
      <c r="D714" s="300">
        <v>2.7510454167641221E-3</v>
      </c>
      <c r="E714" s="300">
        <v>1.8540818345562048E-2</v>
      </c>
      <c r="F714" s="300">
        <v>1.8449020313771412E-2</v>
      </c>
      <c r="G714" s="300">
        <v>1.8393532615409026E-2</v>
      </c>
      <c r="H714" s="301">
        <v>2.0755229375910654E-5</v>
      </c>
      <c r="I714" s="302">
        <v>2.1693692415306587E-5</v>
      </c>
      <c r="J714" s="303">
        <v>22</v>
      </c>
      <c r="K714" s="304">
        <f t="shared" ref="K714:P714" si="658">SUM(D714:D721)+$J714*D721</f>
        <v>7.4362482977171504E-2</v>
      </c>
      <c r="L714" s="304">
        <f t="shared" si="658"/>
        <v>0.53592946601752056</v>
      </c>
      <c r="M714" s="304">
        <f t="shared" si="658"/>
        <v>0.55192445768432186</v>
      </c>
      <c r="N714" s="304">
        <f t="shared" si="658"/>
        <v>0.55038350461938346</v>
      </c>
      <c r="O714" s="304">
        <f t="shared" si="658"/>
        <v>6.0081353230590526E-4</v>
      </c>
      <c r="P714" s="251">
        <f t="shared" si="658"/>
        <v>6.2797975194601834E-4</v>
      </c>
    </row>
    <row r="715" spans="1:16" x14ac:dyDescent="0.3">
      <c r="A715" s="247" t="s">
        <v>102</v>
      </c>
      <c r="B715" s="248">
        <v>2044</v>
      </c>
      <c r="C715" s="248" t="s">
        <v>833</v>
      </c>
      <c r="D715" s="300">
        <v>2.6638899232415809E-3</v>
      </c>
      <c r="E715" s="300">
        <v>1.8308344775112371E-2</v>
      </c>
      <c r="F715" s="300">
        <v>1.8435131886102879E-2</v>
      </c>
      <c r="G715" s="300">
        <v>1.8380754393267605E-2</v>
      </c>
      <c r="H715" s="301">
        <v>2.05420546785983E-5</v>
      </c>
      <c r="I715" s="302">
        <v>2.1470880611121563E-5</v>
      </c>
      <c r="J715" s="303">
        <v>23</v>
      </c>
      <c r="K715" s="304">
        <f t="shared" ref="K715:P715" si="659">SUM(D715:D721)+$J715*D721</f>
        <v>7.4061067450716778E-2</v>
      </c>
      <c r="L715" s="304">
        <f t="shared" si="659"/>
        <v>0.53519022012050388</v>
      </c>
      <c r="M715" s="304">
        <f t="shared" si="659"/>
        <v>0.55186690526443472</v>
      </c>
      <c r="N715" s="304">
        <f t="shared" si="659"/>
        <v>0.5503305560119337</v>
      </c>
      <c r="O715" s="304">
        <f t="shared" si="659"/>
        <v>6.0000099536880566E-4</v>
      </c>
      <c r="P715" s="251">
        <f t="shared" si="659"/>
        <v>6.271304764959764E-4</v>
      </c>
    </row>
    <row r="716" spans="1:16" x14ac:dyDescent="0.3">
      <c r="A716" s="247" t="s">
        <v>102</v>
      </c>
      <c r="B716" s="248">
        <v>2045</v>
      </c>
      <c r="C716" s="248" t="s">
        <v>834</v>
      </c>
      <c r="D716" s="300">
        <v>2.6060720216762737E-3</v>
      </c>
      <c r="E716" s="300">
        <v>1.8149421413973112E-2</v>
      </c>
      <c r="F716" s="300">
        <v>1.842341182877226E-2</v>
      </c>
      <c r="G716" s="300">
        <v>1.8369971785136954E-2</v>
      </c>
      <c r="H716" s="301">
        <v>2.0376601805628195E-5</v>
      </c>
      <c r="I716" s="302">
        <v>2.1297932663605912E-5</v>
      </c>
      <c r="J716" s="303">
        <v>24</v>
      </c>
      <c r="K716" s="304">
        <f t="shared" ref="K716:P716" si="660">SUM(D716:D721)+$J716*D721</f>
        <v>7.3846807417784585E-2</v>
      </c>
      <c r="L716" s="304">
        <f t="shared" si="660"/>
        <v>0.53468344779393695</v>
      </c>
      <c r="M716" s="304">
        <f t="shared" si="660"/>
        <v>0.55182324127221627</v>
      </c>
      <c r="N716" s="304">
        <f t="shared" si="660"/>
        <v>0.55029038562662536</v>
      </c>
      <c r="O716" s="304">
        <f t="shared" si="660"/>
        <v>5.9940163312901856E-4</v>
      </c>
      <c r="P716" s="251">
        <f t="shared" si="660"/>
        <v>6.2650401285011936E-4</v>
      </c>
    </row>
    <row r="717" spans="1:16" x14ac:dyDescent="0.3">
      <c r="A717" s="247" t="s">
        <v>102</v>
      </c>
      <c r="B717" s="248">
        <v>2046</v>
      </c>
      <c r="C717" s="248" t="s">
        <v>835</v>
      </c>
      <c r="D717" s="300">
        <v>2.5566519354919938E-3</v>
      </c>
      <c r="E717" s="300">
        <v>1.8021782647104044E-2</v>
      </c>
      <c r="F717" s="300">
        <v>1.8413707333473875E-2</v>
      </c>
      <c r="G717" s="300">
        <v>1.8361043332606901E-2</v>
      </c>
      <c r="H717" s="301">
        <v>2.0247833042033891E-5</v>
      </c>
      <c r="I717" s="302">
        <v>2.1163344025382198E-5</v>
      </c>
      <c r="J717" s="303">
        <v>25</v>
      </c>
      <c r="K717" s="304">
        <f t="shared" ref="K717:P717" si="661">SUM(D717:D721)+$J717*D721</f>
        <v>7.3690365286417717E-2</v>
      </c>
      <c r="L717" s="304">
        <f t="shared" si="661"/>
        <v>0.53433559882850923</v>
      </c>
      <c r="M717" s="304">
        <f t="shared" si="661"/>
        <v>0.55179129733732835</v>
      </c>
      <c r="N717" s="304">
        <f t="shared" si="661"/>
        <v>0.5502609978494476</v>
      </c>
      <c r="O717" s="304">
        <f t="shared" si="661"/>
        <v>5.9896772376220138E-4</v>
      </c>
      <c r="P717" s="251">
        <f t="shared" si="661"/>
        <v>6.2605049715177793E-4</v>
      </c>
    </row>
    <row r="718" spans="1:16" x14ac:dyDescent="0.3">
      <c r="A718" s="247" t="s">
        <v>102</v>
      </c>
      <c r="B718" s="248">
        <v>2047</v>
      </c>
      <c r="C718" s="248" t="s">
        <v>836</v>
      </c>
      <c r="D718" s="300">
        <v>2.5108903008174716E-3</v>
      </c>
      <c r="E718" s="300">
        <v>1.7895495705093134E-2</v>
      </c>
      <c r="F718" s="300">
        <v>1.8405647882154905E-2</v>
      </c>
      <c r="G718" s="300">
        <v>1.8353628859735432E-2</v>
      </c>
      <c r="H718" s="301">
        <v>2.0145210469179493E-5</v>
      </c>
      <c r="I718" s="302">
        <v>2.105609023878742E-5</v>
      </c>
      <c r="J718" s="303">
        <v>26</v>
      </c>
      <c r="K718" s="304">
        <f t="shared" ref="K718:P718" si="662">SUM(D718:D721)+$J718*D721</f>
        <v>7.3583343241235111E-2</v>
      </c>
      <c r="L718" s="304">
        <f t="shared" si="662"/>
        <v>0.53411538862995056</v>
      </c>
      <c r="M718" s="304">
        <f t="shared" si="662"/>
        <v>0.55176905789773878</v>
      </c>
      <c r="N718" s="304">
        <f t="shared" si="662"/>
        <v>0.55024053852480004</v>
      </c>
      <c r="O718" s="304">
        <f t="shared" si="662"/>
        <v>5.986625831589787E-4</v>
      </c>
      <c r="P718" s="251">
        <f t="shared" si="662"/>
        <v>6.2573157009166032E-4</v>
      </c>
    </row>
    <row r="719" spans="1:16" x14ac:dyDescent="0.3">
      <c r="A719" s="247" t="s">
        <v>102</v>
      </c>
      <c r="B719" s="248">
        <v>2048</v>
      </c>
      <c r="C719" s="248" t="s">
        <v>837</v>
      </c>
      <c r="D719" s="300">
        <v>2.4727575897574281E-3</v>
      </c>
      <c r="E719" s="300">
        <v>1.7785553001203724E-2</v>
      </c>
      <c r="F719" s="300">
        <v>1.8398961366907232E-2</v>
      </c>
      <c r="G719" s="300">
        <v>1.8347477786179522E-2</v>
      </c>
      <c r="H719" s="301">
        <v>2.0063073038322E-5</v>
      </c>
      <c r="I719" s="302">
        <v>2.0970231921997267E-5</v>
      </c>
      <c r="J719" s="303">
        <v>27</v>
      </c>
      <c r="K719" s="304">
        <f t="shared" ref="K719:P719" si="663">SUM(D719:D721)+$J719*D721</f>
        <v>7.3522082830727031E-2</v>
      </c>
      <c r="L719" s="304">
        <f t="shared" si="663"/>
        <v>0.53402146537340278</v>
      </c>
      <c r="M719" s="304">
        <f t="shared" si="663"/>
        <v>0.55175487790946831</v>
      </c>
      <c r="N719" s="304">
        <f t="shared" si="663"/>
        <v>0.55022749367302382</v>
      </c>
      <c r="O719" s="304">
        <f t="shared" si="663"/>
        <v>5.9846006512861028E-4</v>
      </c>
      <c r="P719" s="251">
        <f t="shared" si="663"/>
        <v>6.2551989681813749E-4</v>
      </c>
    </row>
    <row r="720" spans="1:16" x14ac:dyDescent="0.3">
      <c r="A720" s="247" t="s">
        <v>102</v>
      </c>
      <c r="B720" s="248">
        <v>2049</v>
      </c>
      <c r="C720" s="248" t="s">
        <v>838</v>
      </c>
      <c r="D720" s="300">
        <v>2.4596883123066313E-3</v>
      </c>
      <c r="E720" s="300">
        <v>1.7791883812928334E-2</v>
      </c>
      <c r="F720" s="300">
        <v>1.8394815513798776E-2</v>
      </c>
      <c r="G720" s="300">
        <v>1.8343663663984874E-2</v>
      </c>
      <c r="H720" s="301">
        <v>2.0001603803576948E-5</v>
      </c>
      <c r="I720" s="302">
        <v>2.090598986873267E-5</v>
      </c>
      <c r="J720" s="303">
        <v>28</v>
      </c>
      <c r="K720" s="304">
        <f t="shared" ref="K720:P720" si="664">SUM(D720:D721)+$J720*D721</f>
        <v>7.3498955131278992E-2</v>
      </c>
      <c r="L720" s="304">
        <f t="shared" si="664"/>
        <v>0.53403748482074442</v>
      </c>
      <c r="M720" s="304">
        <f t="shared" si="664"/>
        <v>0.55174738443644533</v>
      </c>
      <c r="N720" s="304">
        <f t="shared" si="664"/>
        <v>0.55022059989480354</v>
      </c>
      <c r="O720" s="304">
        <f t="shared" si="664"/>
        <v>5.9833968452909934E-4</v>
      </c>
      <c r="P720" s="251">
        <f t="shared" si="664"/>
        <v>6.2539408186140463E-4</v>
      </c>
    </row>
    <row r="721" spans="1:16" x14ac:dyDescent="0.3">
      <c r="A721" s="247" t="s">
        <v>102</v>
      </c>
      <c r="B721" s="248">
        <v>2050</v>
      </c>
      <c r="C721" s="248" t="s">
        <v>839</v>
      </c>
      <c r="D721" s="300">
        <v>2.4496298903093918E-3</v>
      </c>
      <c r="E721" s="300">
        <v>1.7801572448545383E-2</v>
      </c>
      <c r="F721" s="300">
        <v>1.8391467893884367E-2</v>
      </c>
      <c r="G721" s="300">
        <v>1.8340584007959265E-2</v>
      </c>
      <c r="H721" s="301">
        <v>1.994269243881112E-5</v>
      </c>
      <c r="I721" s="302">
        <v>2.0844416965264554E-5</v>
      </c>
      <c r="J721" s="303">
        <v>29</v>
      </c>
      <c r="K721" s="304">
        <f t="shared" ref="K721:P721" si="665">SUM(D721:D721)+$J721*D721</f>
        <v>7.3488896709281756E-2</v>
      </c>
      <c r="L721" s="304">
        <f t="shared" si="665"/>
        <v>0.53404717345636155</v>
      </c>
      <c r="M721" s="304">
        <f t="shared" si="665"/>
        <v>0.55174403681653106</v>
      </c>
      <c r="N721" s="304">
        <f t="shared" si="665"/>
        <v>0.5502175202387779</v>
      </c>
      <c r="O721" s="304">
        <f t="shared" si="665"/>
        <v>5.9828077316433363E-4</v>
      </c>
      <c r="P721" s="251">
        <f t="shared" si="665"/>
        <v>6.253325089579366E-4</v>
      </c>
    </row>
    <row r="722" spans="1:16" x14ac:dyDescent="0.3">
      <c r="A722" s="247" t="s">
        <v>103</v>
      </c>
      <c r="B722" s="248">
        <v>2015</v>
      </c>
      <c r="C722" s="248" t="s">
        <v>2424</v>
      </c>
      <c r="D722" s="300">
        <v>6.4810306968449319E-2</v>
      </c>
      <c r="E722" s="300">
        <v>0.23842694388214791</v>
      </c>
      <c r="F722" s="300">
        <v>2.0105571715485583E-2</v>
      </c>
      <c r="G722" s="300">
        <v>1.9925361757309759E-2</v>
      </c>
      <c r="H722" s="301">
        <v>1.5036956756574033E-4</v>
      </c>
      <c r="I722" s="302">
        <v>1.5716861466604672E-4</v>
      </c>
      <c r="J722" s="305">
        <v>0</v>
      </c>
      <c r="K722" s="304">
        <f>SUM(D722:D751)</f>
        <v>0.44205747881258128</v>
      </c>
      <c r="L722" s="304">
        <f t="shared" ref="L722:L728" si="666">SUM(E722:E751)</f>
        <v>1.8388824395752501</v>
      </c>
      <c r="M722" s="304">
        <f t="shared" ref="M722:M728" si="667">SUM(F722:F751)</f>
        <v>0.57381566252055327</v>
      </c>
      <c r="N722" s="304">
        <f t="shared" ref="N722:N728" si="668">SUM(G722:G751)</f>
        <v>0.57056313842133499</v>
      </c>
      <c r="O722" s="304">
        <f t="shared" ref="O722:O728" si="669">SUM(H722:H751)</f>
        <v>1.6622652520214165E-3</v>
      </c>
      <c r="P722" s="251">
        <f t="shared" ref="P722:P728" si="670">SUM(I722:I751)</f>
        <v>1.7374255143209349E-3</v>
      </c>
    </row>
    <row r="723" spans="1:16" x14ac:dyDescent="0.3">
      <c r="A723" s="247" t="s">
        <v>103</v>
      </c>
      <c r="B723" s="248">
        <v>2016</v>
      </c>
      <c r="C723" s="248" t="s">
        <v>2425</v>
      </c>
      <c r="D723" s="300">
        <v>5.4125547779780896E-2</v>
      </c>
      <c r="E723" s="300">
        <v>0.20400606626168052</v>
      </c>
      <c r="F723" s="300">
        <v>1.9944372955310277E-2</v>
      </c>
      <c r="G723" s="300">
        <v>1.9775231910820593E-2</v>
      </c>
      <c r="H723" s="301">
        <v>1.3008553963457666E-4</v>
      </c>
      <c r="I723" s="302">
        <v>1.3596743089588369E-4</v>
      </c>
      <c r="J723" s="303">
        <v>0</v>
      </c>
      <c r="K723" s="304">
        <f t="shared" ref="K723:K728" si="671">SUM(D723:D752)</f>
        <v>0.37982105648672759</v>
      </c>
      <c r="L723" s="304">
        <f t="shared" si="666"/>
        <v>1.6197248280891356</v>
      </c>
      <c r="M723" s="304">
        <f t="shared" si="667"/>
        <v>0.57212016069253635</v>
      </c>
      <c r="N723" s="304">
        <f t="shared" si="668"/>
        <v>0.56899542965169803</v>
      </c>
      <c r="O723" s="304">
        <f t="shared" si="669"/>
        <v>1.5309572704541E-3</v>
      </c>
      <c r="P723" s="251">
        <f t="shared" si="670"/>
        <v>1.6001803625354037E-3</v>
      </c>
    </row>
    <row r="724" spans="1:16" x14ac:dyDescent="0.3">
      <c r="A724" s="247" t="s">
        <v>103</v>
      </c>
      <c r="B724" s="248">
        <v>2017</v>
      </c>
      <c r="C724" s="248" t="s">
        <v>840</v>
      </c>
      <c r="D724" s="300">
        <v>4.4988576331307782E-2</v>
      </c>
      <c r="E724" s="300">
        <v>0.17350412462434986</v>
      </c>
      <c r="F724" s="300">
        <v>1.9842380756437638E-2</v>
      </c>
      <c r="G724" s="300">
        <v>1.9680113979478709E-2</v>
      </c>
      <c r="H724" s="301">
        <v>1.1776751434270123E-4</v>
      </c>
      <c r="I724" s="302">
        <v>1.2309243835958582E-4</v>
      </c>
      <c r="J724" s="303">
        <v>0</v>
      </c>
      <c r="K724" s="304">
        <f t="shared" si="671"/>
        <v>0.32822716753270104</v>
      </c>
      <c r="L724" s="304">
        <f t="shared" si="666"/>
        <v>1.4349029883376352</v>
      </c>
      <c r="M724" s="304">
        <f t="shared" si="667"/>
        <v>0.57057594855641303</v>
      </c>
      <c r="N724" s="304">
        <f t="shared" si="668"/>
        <v>0.56756873229315097</v>
      </c>
      <c r="O724" s="304">
        <f t="shared" si="669"/>
        <v>1.4197466635276733E-3</v>
      </c>
      <c r="P724" s="251">
        <f t="shared" si="670"/>
        <v>1.4839413103408786E-3</v>
      </c>
    </row>
    <row r="725" spans="1:16" x14ac:dyDescent="0.3">
      <c r="A725" s="247" t="s">
        <v>103</v>
      </c>
      <c r="B725" s="248">
        <v>2018</v>
      </c>
      <c r="C725" s="248" t="s">
        <v>841</v>
      </c>
      <c r="D725" s="300">
        <v>3.8786201657147967E-2</v>
      </c>
      <c r="E725" s="300">
        <v>0.1486353850227691</v>
      </c>
      <c r="F725" s="300">
        <v>1.9868913901476694E-2</v>
      </c>
      <c r="G725" s="300">
        <v>1.970365223584122E-2</v>
      </c>
      <c r="H725" s="301">
        <v>1.1102976508157272E-4</v>
      </c>
      <c r="I725" s="302">
        <v>1.1605003452202439E-4</v>
      </c>
      <c r="J725" s="303">
        <v>0</v>
      </c>
      <c r="K725" s="304">
        <f t="shared" si="671"/>
        <v>0.28573463689944906</v>
      </c>
      <c r="L725" s="304">
        <f t="shared" si="666"/>
        <v>1.2805079434470072</v>
      </c>
      <c r="M725" s="304">
        <f t="shared" si="667"/>
        <v>0.56912573560027613</v>
      </c>
      <c r="N725" s="304">
        <f t="shared" si="668"/>
        <v>0.56622979839907139</v>
      </c>
      <c r="O725" s="304">
        <f t="shared" si="669"/>
        <v>1.3207106936387204E-3</v>
      </c>
      <c r="P725" s="251">
        <f t="shared" si="670"/>
        <v>1.3804273732618052E-3</v>
      </c>
    </row>
    <row r="726" spans="1:16" x14ac:dyDescent="0.3">
      <c r="A726" s="247" t="s">
        <v>103</v>
      </c>
      <c r="B726" s="248">
        <v>2019</v>
      </c>
      <c r="C726" s="248" t="s">
        <v>842</v>
      </c>
      <c r="D726" s="300">
        <v>3.2067719956144561E-2</v>
      </c>
      <c r="E726" s="300">
        <v>0.12589115443676488</v>
      </c>
      <c r="F726" s="300">
        <v>1.9830757942304534E-2</v>
      </c>
      <c r="G726" s="300">
        <v>1.9667748205987788E-2</v>
      </c>
      <c r="H726" s="301">
        <v>1.0214885242642831E-4</v>
      </c>
      <c r="I726" s="302">
        <v>1.0676756761035663E-4</v>
      </c>
      <c r="J726" s="303">
        <v>0</v>
      </c>
      <c r="K726" s="304">
        <f t="shared" si="671"/>
        <v>0.24941651987463814</v>
      </c>
      <c r="L726" s="304">
        <f t="shared" si="666"/>
        <v>1.1509226771568974</v>
      </c>
      <c r="M726" s="304">
        <f t="shared" si="667"/>
        <v>0.56764254757819954</v>
      </c>
      <c r="N726" s="304">
        <f t="shared" si="668"/>
        <v>0.56486139838688054</v>
      </c>
      <c r="O726" s="304">
        <f t="shared" si="669"/>
        <v>1.2282955989285015E-3</v>
      </c>
      <c r="P726" s="251">
        <f t="shared" si="670"/>
        <v>1.2838336865321294E-3</v>
      </c>
    </row>
    <row r="727" spans="1:16" x14ac:dyDescent="0.3">
      <c r="A727" s="247" t="s">
        <v>103</v>
      </c>
      <c r="B727" s="248">
        <v>2020</v>
      </c>
      <c r="C727" s="248" t="s">
        <v>843</v>
      </c>
      <c r="D727" s="300">
        <v>2.6702949944025684E-2</v>
      </c>
      <c r="E727" s="300">
        <v>0.10680382864071142</v>
      </c>
      <c r="F727" s="300">
        <v>1.9770121916896408E-2</v>
      </c>
      <c r="G727" s="300">
        <v>1.9611497949451051E-2</v>
      </c>
      <c r="H727" s="301">
        <v>9.5459036320786651E-5</v>
      </c>
      <c r="I727" s="302">
        <v>9.9775272661511559E-5</v>
      </c>
      <c r="J727" s="303">
        <v>0</v>
      </c>
      <c r="K727" s="304">
        <f t="shared" si="671"/>
        <v>0.21980521290882535</v>
      </c>
      <c r="L727" s="304">
        <f t="shared" si="666"/>
        <v>1.0440916322766307</v>
      </c>
      <c r="M727" s="304">
        <f t="shared" si="667"/>
        <v>0.56619315247685909</v>
      </c>
      <c r="N727" s="304">
        <f t="shared" si="668"/>
        <v>0.56352488729755512</v>
      </c>
      <c r="O727" s="304">
        <f t="shared" si="669"/>
        <v>1.1446703620665132E-3</v>
      </c>
      <c r="P727" s="251">
        <f t="shared" si="670"/>
        <v>1.1964272963410573E-3</v>
      </c>
    </row>
    <row r="728" spans="1:16" x14ac:dyDescent="0.3">
      <c r="A728" s="247" t="s">
        <v>103</v>
      </c>
      <c r="B728" s="248">
        <v>2021</v>
      </c>
      <c r="C728" s="248" t="s">
        <v>844</v>
      </c>
      <c r="D728" s="300">
        <v>2.2012447343897304E-2</v>
      </c>
      <c r="E728" s="300">
        <v>9.012913343715763E-2</v>
      </c>
      <c r="F728" s="300">
        <v>1.9636338776001246E-2</v>
      </c>
      <c r="G728" s="300">
        <v>1.9488036549919301E-2</v>
      </c>
      <c r="H728" s="301">
        <v>8.7216480487054698E-5</v>
      </c>
      <c r="I728" s="302">
        <v>9.1160024805267989E-5</v>
      </c>
      <c r="J728" s="303">
        <v>0</v>
      </c>
      <c r="K728" s="304">
        <f t="shared" si="671"/>
        <v>0.19554963268040501</v>
      </c>
      <c r="L728" s="304">
        <f t="shared" si="666"/>
        <v>0.95635831000355209</v>
      </c>
      <c r="M728" s="304">
        <f t="shared" si="667"/>
        <v>0.56480098019714686</v>
      </c>
      <c r="N728" s="304">
        <f t="shared" si="668"/>
        <v>0.56224148492249348</v>
      </c>
      <c r="O728" s="304">
        <f t="shared" si="669"/>
        <v>1.0676470229675885E-3</v>
      </c>
      <c r="P728" s="251">
        <f t="shared" si="670"/>
        <v>1.1159212976249884E-3</v>
      </c>
    </row>
    <row r="729" spans="1:16" x14ac:dyDescent="0.3">
      <c r="A729" s="247" t="s">
        <v>103</v>
      </c>
      <c r="B729" s="248">
        <v>2022</v>
      </c>
      <c r="C729" s="248" t="s">
        <v>845</v>
      </c>
      <c r="D729" s="300">
        <v>1.8310537216844381E-2</v>
      </c>
      <c r="E729" s="300">
        <v>7.6685948555490879E-2</v>
      </c>
      <c r="F729" s="300">
        <v>1.9544115523460658E-2</v>
      </c>
      <c r="G729" s="300">
        <v>1.9402831397189589E-2</v>
      </c>
      <c r="H729" s="301">
        <v>8.0937727163535455E-5</v>
      </c>
      <c r="I729" s="302">
        <v>8.4597369333837144E-5</v>
      </c>
      <c r="J729" s="303">
        <v>1</v>
      </c>
      <c r="K729" s="304">
        <f t="shared" ref="K729:P729" si="672">SUM(D729:D757)+$J729*D757</f>
        <v>0.17598455505211302</v>
      </c>
      <c r="L729" s="304">
        <f t="shared" si="672"/>
        <v>0.88529968293402739</v>
      </c>
      <c r="M729" s="304">
        <f t="shared" si="672"/>
        <v>0.56354259105832982</v>
      </c>
      <c r="N729" s="304">
        <f t="shared" si="672"/>
        <v>0.56108154394696375</v>
      </c>
      <c r="O729" s="304">
        <f t="shared" si="672"/>
        <v>9.988662397023959E-4</v>
      </c>
      <c r="P729" s="251">
        <f t="shared" si="672"/>
        <v>1.0440305467651631E-3</v>
      </c>
    </row>
    <row r="730" spans="1:16" x14ac:dyDescent="0.3">
      <c r="A730" s="247" t="s">
        <v>103</v>
      </c>
      <c r="B730" s="248">
        <v>2023</v>
      </c>
      <c r="C730" s="248" t="s">
        <v>846</v>
      </c>
      <c r="D730" s="300">
        <v>1.5621695269824253E-2</v>
      </c>
      <c r="E730" s="300">
        <v>6.5910727427660062E-2</v>
      </c>
      <c r="F730" s="300">
        <v>1.9459240965232737E-2</v>
      </c>
      <c r="G730" s="300">
        <v>1.9324499858551343E-2</v>
      </c>
      <c r="H730" s="301">
        <v>7.4067951407590454E-5</v>
      </c>
      <c r="I730" s="302">
        <v>7.7416973583023302E-5</v>
      </c>
      <c r="J730" s="303">
        <v>2</v>
      </c>
      <c r="K730" s="304">
        <f t="shared" ref="K730:P730" si="673">SUM(D730:D757)+$J730*D757</f>
        <v>0.16012138755087396</v>
      </c>
      <c r="L730" s="304">
        <f t="shared" si="673"/>
        <v>0.82768424074616931</v>
      </c>
      <c r="M730" s="304">
        <f t="shared" si="673"/>
        <v>0.56237642517205333</v>
      </c>
      <c r="N730" s="304">
        <f t="shared" si="673"/>
        <v>0.56000680812416348</v>
      </c>
      <c r="O730" s="304">
        <f t="shared" si="673"/>
        <v>9.3636420976072254E-4</v>
      </c>
      <c r="P730" s="251">
        <f t="shared" si="673"/>
        <v>9.7870245137676856E-4</v>
      </c>
    </row>
    <row r="731" spans="1:16" x14ac:dyDescent="0.3">
      <c r="A731" s="247" t="s">
        <v>103</v>
      </c>
      <c r="B731" s="248">
        <v>2024</v>
      </c>
      <c r="C731" s="248" t="s">
        <v>847</v>
      </c>
      <c r="D731" s="300">
        <v>1.3975128170880728E-2</v>
      </c>
      <c r="E731" s="300">
        <v>5.767852665611832E-2</v>
      </c>
      <c r="F731" s="300">
        <v>1.9452928827835315E-2</v>
      </c>
      <c r="G731" s="300">
        <v>1.931845750116739E-2</v>
      </c>
      <c r="H731" s="301">
        <v>6.8503326075519252E-5</v>
      </c>
      <c r="I731" s="302">
        <v>7.1600742033949523E-5</v>
      </c>
      <c r="J731" s="303">
        <v>3</v>
      </c>
      <c r="K731" s="304">
        <f t="shared" ref="K731:P731" si="674">SUM(D731:D757)+$J731*D757</f>
        <v>0.14694706199665503</v>
      </c>
      <c r="L731" s="304">
        <f t="shared" si="674"/>
        <v>0.78084401968614203</v>
      </c>
      <c r="M731" s="304">
        <f t="shared" si="674"/>
        <v>0.56129513384400487</v>
      </c>
      <c r="N731" s="304">
        <f t="shared" si="674"/>
        <v>0.55901040384000167</v>
      </c>
      <c r="O731" s="304">
        <f t="shared" si="674"/>
        <v>8.8073195557499429E-4</v>
      </c>
      <c r="P731" s="251">
        <f t="shared" si="674"/>
        <v>9.2055475173918801E-4</v>
      </c>
    </row>
    <row r="732" spans="1:16" x14ac:dyDescent="0.3">
      <c r="A732" s="247" t="s">
        <v>103</v>
      </c>
      <c r="B732" s="248">
        <v>2025</v>
      </c>
      <c r="C732" s="248" t="s">
        <v>848</v>
      </c>
      <c r="D732" s="300">
        <v>1.2087836736984306E-2</v>
      </c>
      <c r="E732" s="300">
        <v>5.0504298515798351E-2</v>
      </c>
      <c r="F732" s="300">
        <v>1.9385811382531037E-2</v>
      </c>
      <c r="G732" s="300">
        <v>1.9256530800139934E-2</v>
      </c>
      <c r="H732" s="301">
        <v>6.3152643553680162E-5</v>
      </c>
      <c r="I732" s="302">
        <v>6.6008122831489834E-5</v>
      </c>
      <c r="J732" s="303">
        <v>4</v>
      </c>
      <c r="K732" s="304">
        <f t="shared" ref="K732:P732" si="675">SUM(D732:D757)+$J732*D757</f>
        <v>0.13541930354137963</v>
      </c>
      <c r="L732" s="304">
        <f t="shared" si="675"/>
        <v>0.74223599939765639</v>
      </c>
      <c r="M732" s="304">
        <f t="shared" si="675"/>
        <v>0.56022015465335373</v>
      </c>
      <c r="N732" s="304">
        <f t="shared" si="675"/>
        <v>0.55802004191322363</v>
      </c>
      <c r="O732" s="304">
        <f t="shared" si="675"/>
        <v>8.30664326721337E-4</v>
      </c>
      <c r="P732" s="251">
        <f t="shared" si="675"/>
        <v>8.6822328365068117E-4</v>
      </c>
    </row>
    <row r="733" spans="1:16" x14ac:dyDescent="0.3">
      <c r="A733" s="247" t="s">
        <v>103</v>
      </c>
      <c r="B733" s="248">
        <v>2026</v>
      </c>
      <c r="C733" s="248" t="s">
        <v>849</v>
      </c>
      <c r="D733" s="300">
        <v>1.1101167292161179E-2</v>
      </c>
      <c r="E733" s="300">
        <v>4.5392092541600114E-2</v>
      </c>
      <c r="F733" s="300">
        <v>1.9398157936602076E-2</v>
      </c>
      <c r="G733" s="300">
        <v>1.9267757761718095E-2</v>
      </c>
      <c r="H733" s="301">
        <v>5.9972282673941086E-5</v>
      </c>
      <c r="I733" s="302">
        <v>6.268396053094582E-5</v>
      </c>
      <c r="J733" s="303">
        <v>5</v>
      </c>
      <c r="K733" s="304">
        <f t="shared" ref="K733:P733" si="676">SUM(D733:D757)+$J733*D757</f>
        <v>0.12577883652000066</v>
      </c>
      <c r="L733" s="304">
        <f t="shared" si="676"/>
        <v>0.71080220724949084</v>
      </c>
      <c r="M733" s="304">
        <f t="shared" si="676"/>
        <v>0.55921229290800689</v>
      </c>
      <c r="N733" s="304">
        <f t="shared" si="676"/>
        <v>0.55709160668747315</v>
      </c>
      <c r="O733" s="304">
        <f t="shared" si="676"/>
        <v>7.8594738038951898E-4</v>
      </c>
      <c r="P733" s="251">
        <f t="shared" si="676"/>
        <v>8.2148443476463384E-4</v>
      </c>
    </row>
    <row r="734" spans="1:16" x14ac:dyDescent="0.3">
      <c r="A734" s="247" t="s">
        <v>103</v>
      </c>
      <c r="B734" s="248">
        <v>2027</v>
      </c>
      <c r="C734" s="248" t="s">
        <v>850</v>
      </c>
      <c r="D734" s="300">
        <v>9.7463668157431564E-3</v>
      </c>
      <c r="E734" s="300">
        <v>4.0589803286121259E-2</v>
      </c>
      <c r="F734" s="300">
        <v>1.9314844014691475E-2</v>
      </c>
      <c r="G734" s="300">
        <v>1.9190843525955487E-2</v>
      </c>
      <c r="H734" s="301">
        <v>5.2016466212284E-5</v>
      </c>
      <c r="I734" s="302">
        <v>5.4368426015874303E-5</v>
      </c>
      <c r="J734" s="303">
        <v>6</v>
      </c>
      <c r="K734" s="304">
        <f t="shared" ref="K734:P734" si="677">SUM(D734:D757)+$J734*D757</f>
        <v>0.11712503894344482</v>
      </c>
      <c r="L734" s="304">
        <f t="shared" si="677"/>
        <v>0.68448062107552332</v>
      </c>
      <c r="M734" s="304">
        <f t="shared" si="677"/>
        <v>0.55819208460858905</v>
      </c>
      <c r="N734" s="304">
        <f t="shared" si="677"/>
        <v>0.55615194450014438</v>
      </c>
      <c r="O734" s="304">
        <f t="shared" si="677"/>
        <v>7.4441079493743991E-4</v>
      </c>
      <c r="P734" s="251">
        <f t="shared" si="677"/>
        <v>7.7806974817913068E-4</v>
      </c>
    </row>
    <row r="735" spans="1:16" x14ac:dyDescent="0.3">
      <c r="A735" s="247" t="s">
        <v>103</v>
      </c>
      <c r="B735" s="248">
        <v>2028</v>
      </c>
      <c r="C735" s="248" t="s">
        <v>851</v>
      </c>
      <c r="D735" s="300">
        <v>8.6257282578081993E-3</v>
      </c>
      <c r="E735" s="300">
        <v>3.6690407552410841E-2</v>
      </c>
      <c r="F735" s="300">
        <v>1.9224934511125912E-2</v>
      </c>
      <c r="G735" s="300">
        <v>1.910794010468115E-2</v>
      </c>
      <c r="H735" s="301">
        <v>4.5984157449607875E-5</v>
      </c>
      <c r="I735" s="302">
        <v>4.8063359170185859E-5</v>
      </c>
      <c r="J735" s="303">
        <v>7</v>
      </c>
      <c r="K735" s="304">
        <f t="shared" ref="K735:P735" si="678">SUM(D735:D757)+$J735*D757</f>
        <v>0.10982604184330699</v>
      </c>
      <c r="L735" s="304">
        <f t="shared" si="678"/>
        <v>0.66296132415703468</v>
      </c>
      <c r="M735" s="304">
        <f t="shared" si="678"/>
        <v>0.55725519023108172</v>
      </c>
      <c r="N735" s="304">
        <f t="shared" si="678"/>
        <v>0.55528919654857833</v>
      </c>
      <c r="O735" s="304">
        <f t="shared" si="678"/>
        <v>7.1083002594701816E-4</v>
      </c>
      <c r="P735" s="251">
        <f t="shared" si="678"/>
        <v>7.4297059610869899E-4</v>
      </c>
    </row>
    <row r="736" spans="1:16" x14ac:dyDescent="0.3">
      <c r="A736" s="247" t="s">
        <v>103</v>
      </c>
      <c r="B736" s="248">
        <v>2029</v>
      </c>
      <c r="C736" s="248" t="s">
        <v>852</v>
      </c>
      <c r="D736" s="300">
        <v>7.6714858453330185E-3</v>
      </c>
      <c r="E736" s="300">
        <v>3.3465060348052973E-2</v>
      </c>
      <c r="F736" s="300">
        <v>1.9136729230022579E-2</v>
      </c>
      <c r="G736" s="300">
        <v>1.9026624071130285E-2</v>
      </c>
      <c r="H736" s="301">
        <v>4.0482134078203838E-5</v>
      </c>
      <c r="I736" s="302">
        <v>4.2312559292832144E-5</v>
      </c>
      <c r="J736" s="303">
        <v>8</v>
      </c>
      <c r="K736" s="304">
        <f t="shared" ref="K736:P736" si="679">SUM(D736:D757)+$J736*D757</f>
        <v>0.10364768330110413</v>
      </c>
      <c r="L736" s="304">
        <f t="shared" si="679"/>
        <v>0.64534142297225672</v>
      </c>
      <c r="M736" s="304">
        <f t="shared" si="679"/>
        <v>0.55640820535714008</v>
      </c>
      <c r="N736" s="304">
        <f t="shared" si="679"/>
        <v>0.55450935201828666</v>
      </c>
      <c r="O736" s="304">
        <f t="shared" si="679"/>
        <v>6.8328156571927242E-4</v>
      </c>
      <c r="P736" s="251">
        <f t="shared" si="679"/>
        <v>7.1417651088395576E-4</v>
      </c>
    </row>
    <row r="737" spans="1:16" x14ac:dyDescent="0.3">
      <c r="A737" s="247" t="s">
        <v>103</v>
      </c>
      <c r="B737" s="248">
        <v>2030</v>
      </c>
      <c r="C737" s="248" t="s">
        <v>853</v>
      </c>
      <c r="D737" s="300">
        <v>6.8885055391002077E-3</v>
      </c>
      <c r="E737" s="300">
        <v>3.0869260183668774E-2</v>
      </c>
      <c r="F737" s="300">
        <v>1.9053724540426711E-2</v>
      </c>
      <c r="G737" s="300">
        <v>1.8950159216560285E-2</v>
      </c>
      <c r="H737" s="301">
        <v>3.6755253854958257E-5</v>
      </c>
      <c r="I737" s="302">
        <v>3.8417158387266154E-5</v>
      </c>
      <c r="J737" s="303">
        <v>9</v>
      </c>
      <c r="K737" s="304">
        <f t="shared" ref="K737:P737" si="680">SUM(D737:D757)+$J737*D757</f>
        <v>9.842356717137643E-2</v>
      </c>
      <c r="L737" s="304">
        <f t="shared" si="680"/>
        <v>0.63094686899183661</v>
      </c>
      <c r="M737" s="304">
        <f t="shared" si="680"/>
        <v>0.55564942576430165</v>
      </c>
      <c r="N737" s="304">
        <f t="shared" si="680"/>
        <v>0.55381082352154576</v>
      </c>
      <c r="O737" s="304">
        <f t="shared" si="680"/>
        <v>6.6123512886293078E-4</v>
      </c>
      <c r="P737" s="251">
        <f t="shared" si="680"/>
        <v>6.9113322553656644E-4</v>
      </c>
    </row>
    <row r="738" spans="1:16" x14ac:dyDescent="0.3">
      <c r="A738" s="247" t="s">
        <v>103</v>
      </c>
      <c r="B738" s="248">
        <v>2031</v>
      </c>
      <c r="C738" s="248" t="s">
        <v>854</v>
      </c>
      <c r="D738" s="300">
        <v>6.2107861215825429E-3</v>
      </c>
      <c r="E738" s="300">
        <v>2.8685066039795201E-2</v>
      </c>
      <c r="F738" s="300">
        <v>1.8974993156609839E-2</v>
      </c>
      <c r="G738" s="300">
        <v>1.8877670324767819E-2</v>
      </c>
      <c r="H738" s="301">
        <v>3.4223823633832856E-5</v>
      </c>
      <c r="I738" s="302">
        <v>3.5771272739450233E-5</v>
      </c>
      <c r="J738" s="303">
        <v>10</v>
      </c>
      <c r="K738" s="304">
        <f t="shared" ref="K738:P738" si="681">SUM(D738:D757)+$J738*D757</f>
        <v>9.3982431347881548E-2</v>
      </c>
      <c r="L738" s="304">
        <f t="shared" si="681"/>
        <v>0.6191481151758006</v>
      </c>
      <c r="M738" s="304">
        <f t="shared" si="681"/>
        <v>0.5549736508610591</v>
      </c>
      <c r="N738" s="304">
        <f t="shared" si="681"/>
        <v>0.55318875987937488</v>
      </c>
      <c r="O738" s="304">
        <f t="shared" si="681"/>
        <v>6.4291557222983457E-4</v>
      </c>
      <c r="P738" s="251">
        <f t="shared" si="681"/>
        <v>6.7198534109474289E-4</v>
      </c>
    </row>
    <row r="739" spans="1:16" x14ac:dyDescent="0.3">
      <c r="A739" s="247" t="s">
        <v>103</v>
      </c>
      <c r="B739" s="248">
        <v>2032</v>
      </c>
      <c r="C739" s="248" t="s">
        <v>855</v>
      </c>
      <c r="D739" s="300">
        <v>5.6370973145184666E-3</v>
      </c>
      <c r="E739" s="300">
        <v>2.6920879442433272E-2</v>
      </c>
      <c r="F739" s="300">
        <v>1.8901142784558244E-2</v>
      </c>
      <c r="G739" s="300">
        <v>1.8809680320926298E-2</v>
      </c>
      <c r="H739" s="301">
        <v>3.199770207840391E-5</v>
      </c>
      <c r="I739" s="302">
        <v>3.3444496350232813E-5</v>
      </c>
      <c r="J739" s="303">
        <v>11</v>
      </c>
      <c r="K739" s="304">
        <f t="shared" ref="K739:P739" si="682">SUM(D739:D757)+$J739*D757</f>
        <v>9.0219014941904319E-2</v>
      </c>
      <c r="L739" s="304">
        <f t="shared" si="682"/>
        <v>0.60953355550363819</v>
      </c>
      <c r="M739" s="304">
        <f t="shared" si="682"/>
        <v>0.55437660734163352</v>
      </c>
      <c r="N739" s="304">
        <f t="shared" si="682"/>
        <v>0.55263918512899646</v>
      </c>
      <c r="O739" s="304">
        <f t="shared" si="682"/>
        <v>6.2712744581786386E-4</v>
      </c>
      <c r="P739" s="251">
        <f t="shared" si="682"/>
        <v>6.5548334230073528E-4</v>
      </c>
    </row>
    <row r="740" spans="1:16" x14ac:dyDescent="0.3">
      <c r="A740" s="247" t="s">
        <v>103</v>
      </c>
      <c r="B740" s="248">
        <v>2033</v>
      </c>
      <c r="C740" s="248" t="s">
        <v>856</v>
      </c>
      <c r="D740" s="300">
        <v>5.137595562324045E-3</v>
      </c>
      <c r="E740" s="300">
        <v>2.5449219268115032E-2</v>
      </c>
      <c r="F740" s="300">
        <v>1.8831880899509545E-2</v>
      </c>
      <c r="G740" s="300">
        <v>1.8745923636924747E-2</v>
      </c>
      <c r="H740" s="301">
        <v>3.0122427284500619E-5</v>
      </c>
      <c r="I740" s="302">
        <v>3.1484432807987345E-5</v>
      </c>
      <c r="J740" s="303">
        <v>12</v>
      </c>
      <c r="K740" s="304">
        <f t="shared" ref="K740:P740" si="683">SUM(D740:D757)+$J740*D757</f>
        <v>8.7029287342991174E-2</v>
      </c>
      <c r="L740" s="304">
        <f t="shared" si="683"/>
        <v>0.60168318242883767</v>
      </c>
      <c r="M740" s="304">
        <f t="shared" si="683"/>
        <v>0.55385341419425949</v>
      </c>
      <c r="N740" s="304">
        <f t="shared" si="683"/>
        <v>0.55215760038245953</v>
      </c>
      <c r="O740" s="304">
        <f t="shared" si="683"/>
        <v>6.1356544096132209E-4</v>
      </c>
      <c r="P740" s="251">
        <f t="shared" si="683"/>
        <v>6.41308119895945E-4</v>
      </c>
    </row>
    <row r="741" spans="1:16" x14ac:dyDescent="0.3">
      <c r="A741" s="247" t="s">
        <v>103</v>
      </c>
      <c r="B741" s="248">
        <v>2034</v>
      </c>
      <c r="C741" s="248" t="s">
        <v>857</v>
      </c>
      <c r="D741" s="300">
        <v>4.7039669823280682E-3</v>
      </c>
      <c r="E741" s="300">
        <v>2.4245664458836576E-2</v>
      </c>
      <c r="F741" s="300">
        <v>1.8767722677614108E-2</v>
      </c>
      <c r="G741" s="300">
        <v>1.8686864877253975E-2</v>
      </c>
      <c r="H741" s="301">
        <v>2.8377990212944745E-5</v>
      </c>
      <c r="I741" s="302">
        <v>2.9661115793414021E-5</v>
      </c>
      <c r="J741" s="303">
        <v>13</v>
      </c>
      <c r="K741" s="304">
        <f t="shared" ref="K741:P741" si="684">SUM(D741:D757)+$J741*D757</f>
        <v>8.4339061496272447E-2</v>
      </c>
      <c r="L741" s="304">
        <f t="shared" si="684"/>
        <v>0.59530446952835547</v>
      </c>
      <c r="M741" s="304">
        <f t="shared" si="684"/>
        <v>0.55339948293193419</v>
      </c>
      <c r="N741" s="304">
        <f t="shared" si="684"/>
        <v>0.55173977231992422</v>
      </c>
      <c r="O741" s="304">
        <f t="shared" si="684"/>
        <v>6.0187871089868348E-4</v>
      </c>
      <c r="P741" s="251">
        <f t="shared" si="684"/>
        <v>6.2909296103340014E-4</v>
      </c>
    </row>
    <row r="742" spans="1:16" x14ac:dyDescent="0.3">
      <c r="A742" s="247" t="s">
        <v>103</v>
      </c>
      <c r="B742" s="248">
        <v>2035</v>
      </c>
      <c r="C742" s="248" t="s">
        <v>858</v>
      </c>
      <c r="D742" s="300">
        <v>4.3281158848252907E-3</v>
      </c>
      <c r="E742" s="300">
        <v>2.3264649576787859E-2</v>
      </c>
      <c r="F742" s="300">
        <v>1.8708884957827639E-2</v>
      </c>
      <c r="G742" s="300">
        <v>1.8632700412536174E-2</v>
      </c>
      <c r="H742" s="301">
        <v>2.6715889214899502E-5</v>
      </c>
      <c r="I742" s="302">
        <v>2.7923862367295991E-5</v>
      </c>
      <c r="J742" s="303">
        <v>14</v>
      </c>
      <c r="K742" s="304">
        <f t="shared" ref="K742:P742" si="685">SUM(D742:D757)+$J742*D757</f>
        <v>8.2082464229549706E-2</v>
      </c>
      <c r="L742" s="304">
        <f t="shared" si="685"/>
        <v>0.59012931143715175</v>
      </c>
      <c r="M742" s="304">
        <f t="shared" si="685"/>
        <v>0.55300970989150433</v>
      </c>
      <c r="N742" s="304">
        <f t="shared" si="685"/>
        <v>0.55138100301705961</v>
      </c>
      <c r="O742" s="304">
        <f t="shared" si="685"/>
        <v>5.9193641790760093E-4</v>
      </c>
      <c r="P742" s="251">
        <f t="shared" si="685"/>
        <v>6.1870111918542882E-4</v>
      </c>
    </row>
    <row r="743" spans="1:16" x14ac:dyDescent="0.3">
      <c r="A743" s="247" t="s">
        <v>103</v>
      </c>
      <c r="B743" s="248">
        <v>2036</v>
      </c>
      <c r="C743" s="248" t="s">
        <v>859</v>
      </c>
      <c r="D743" s="300">
        <v>4.0008722161409454E-3</v>
      </c>
      <c r="E743" s="300">
        <v>2.2450001581957507E-2</v>
      </c>
      <c r="F743" s="300">
        <v>1.8657006279782333E-2</v>
      </c>
      <c r="G743" s="300">
        <v>1.8584943350546744E-2</v>
      </c>
      <c r="H743" s="301">
        <v>2.5260013135738528E-5</v>
      </c>
      <c r="I743" s="302">
        <v>2.6402161682423128E-5</v>
      </c>
      <c r="J743" s="303">
        <v>15</v>
      </c>
      <c r="K743" s="304">
        <f t="shared" ref="K743:P743" si="686">SUM(D743:D757)+$J743*D757</f>
        <v>8.0201718060329746E-2</v>
      </c>
      <c r="L743" s="304">
        <f t="shared" si="686"/>
        <v>0.58593516822799663</v>
      </c>
      <c r="M743" s="304">
        <f t="shared" si="686"/>
        <v>0.55267877457086079</v>
      </c>
      <c r="N743" s="304">
        <f t="shared" si="686"/>
        <v>0.55107639817891285</v>
      </c>
      <c r="O743" s="304">
        <f t="shared" si="686"/>
        <v>5.8365622591456353E-4</v>
      </c>
      <c r="P743" s="251">
        <f t="shared" si="686"/>
        <v>6.100465307635755E-4</v>
      </c>
    </row>
    <row r="744" spans="1:16" x14ac:dyDescent="0.3">
      <c r="A744" s="247" t="s">
        <v>103</v>
      </c>
      <c r="B744" s="248">
        <v>2037</v>
      </c>
      <c r="C744" s="248" t="s">
        <v>860</v>
      </c>
      <c r="D744" s="300">
        <v>3.722682621218928E-3</v>
      </c>
      <c r="E744" s="300">
        <v>2.1798111988080248E-2</v>
      </c>
      <c r="F744" s="300">
        <v>1.8610756848520791E-2</v>
      </c>
      <c r="G744" s="300">
        <v>1.8542370074270752E-2</v>
      </c>
      <c r="H744" s="301">
        <v>2.4007244667087492E-5</v>
      </c>
      <c r="I744" s="302">
        <v>2.5092750167205986E-5</v>
      </c>
      <c r="J744" s="303">
        <v>16</v>
      </c>
      <c r="K744" s="304">
        <f t="shared" ref="K744:P744" si="687">SUM(D744:D757)+$J744*D757</f>
        <v>7.8648215559794121E-2</v>
      </c>
      <c r="L744" s="304">
        <f t="shared" si="687"/>
        <v>0.58255567301367184</v>
      </c>
      <c r="M744" s="304">
        <f t="shared" si="687"/>
        <v>0.5523997179282627</v>
      </c>
      <c r="N744" s="304">
        <f t="shared" si="687"/>
        <v>0.55081955040275554</v>
      </c>
      <c r="O744" s="304">
        <f t="shared" si="687"/>
        <v>5.7683191000068709E-4</v>
      </c>
      <c r="P744" s="251">
        <f t="shared" si="687"/>
        <v>6.0291364302659492E-4</v>
      </c>
    </row>
    <row r="745" spans="1:16" x14ac:dyDescent="0.3">
      <c r="A745" s="247" t="s">
        <v>103</v>
      </c>
      <c r="B745" s="248">
        <v>2038</v>
      </c>
      <c r="C745" s="248" t="s">
        <v>861</v>
      </c>
      <c r="D745" s="300">
        <v>3.4751369647538282E-3</v>
      </c>
      <c r="E745" s="300">
        <v>2.1229376642525017E-2</v>
      </c>
      <c r="F745" s="300">
        <v>1.8569570009380205E-2</v>
      </c>
      <c r="G745" s="300">
        <v>1.8504457578062995E-2</v>
      </c>
      <c r="H745" s="301">
        <v>2.290640966206192E-5</v>
      </c>
      <c r="I745" s="302">
        <v>2.3942138254643362E-5</v>
      </c>
      <c r="J745" s="303">
        <v>17</v>
      </c>
      <c r="K745" s="304">
        <f t="shared" ref="K745:P745" si="688">SUM(D745:D757)+$J745*D757</f>
        <v>7.7372902654180509E-2</v>
      </c>
      <c r="L745" s="304">
        <f t="shared" si="688"/>
        <v>0.57982806739322446</v>
      </c>
      <c r="M745" s="304">
        <f t="shared" si="688"/>
        <v>0.55216691071692614</v>
      </c>
      <c r="N745" s="304">
        <f t="shared" si="688"/>
        <v>0.55060527590287422</v>
      </c>
      <c r="O745" s="304">
        <f t="shared" si="688"/>
        <v>5.7126036255546165E-4</v>
      </c>
      <c r="P745" s="251">
        <f t="shared" si="688"/>
        <v>5.9709016680483166E-4</v>
      </c>
    </row>
    <row r="746" spans="1:16" x14ac:dyDescent="0.3">
      <c r="A746" s="247" t="s">
        <v>103</v>
      </c>
      <c r="B746" s="248">
        <v>2039</v>
      </c>
      <c r="C746" s="248" t="s">
        <v>862</v>
      </c>
      <c r="D746" s="300">
        <v>3.2486193072155159E-3</v>
      </c>
      <c r="E746" s="300">
        <v>2.0713662089962011E-2</v>
      </c>
      <c r="F746" s="300">
        <v>1.8533158776324051E-2</v>
      </c>
      <c r="G746" s="300">
        <v>1.8470942135485276E-2</v>
      </c>
      <c r="H746" s="301">
        <v>2.1982470483962421E-5</v>
      </c>
      <c r="I746" s="302">
        <v>2.2976424610753664E-5</v>
      </c>
      <c r="J746" s="303">
        <v>18</v>
      </c>
      <c r="K746" s="304">
        <f t="shared" ref="K746:P746" si="689">SUM(D746:D757)+$J746*D757</f>
        <v>7.6345135405032002E-2</v>
      </c>
      <c r="L746" s="304">
        <f t="shared" si="689"/>
        <v>0.57766919711833209</v>
      </c>
      <c r="M746" s="304">
        <f t="shared" si="689"/>
        <v>0.55197529034473014</v>
      </c>
      <c r="N746" s="304">
        <f t="shared" si="689"/>
        <v>0.55042891389920068</v>
      </c>
      <c r="O746" s="304">
        <f t="shared" si="689"/>
        <v>5.6678965011526191E-4</v>
      </c>
      <c r="P746" s="251">
        <f t="shared" si="689"/>
        <v>5.92417302495631E-4</v>
      </c>
    </row>
    <row r="747" spans="1:16" x14ac:dyDescent="0.3">
      <c r="A747" s="247" t="s">
        <v>103</v>
      </c>
      <c r="B747" s="248">
        <v>2040</v>
      </c>
      <c r="C747" s="248" t="s">
        <v>863</v>
      </c>
      <c r="D747" s="300">
        <v>3.0548700459009982E-3</v>
      </c>
      <c r="E747" s="300">
        <v>2.030519512953757E-2</v>
      </c>
      <c r="F747" s="300">
        <v>1.8501531082628208E-2</v>
      </c>
      <c r="G747" s="300">
        <v>1.8441831269249292E-2</v>
      </c>
      <c r="H747" s="301">
        <v>2.1201269574946556E-5</v>
      </c>
      <c r="I747" s="302">
        <v>2.2159892136261275E-5</v>
      </c>
      <c r="J747" s="303">
        <v>19</v>
      </c>
      <c r="K747" s="304">
        <f t="shared" ref="K747:P747" si="690">SUM(D747:D757)+$J747*D757</f>
        <v>7.5543885813421807E-2</v>
      </c>
      <c r="L747" s="304">
        <f t="shared" si="690"/>
        <v>0.576026041396003</v>
      </c>
      <c r="M747" s="304">
        <f t="shared" si="690"/>
        <v>0.55182008120559023</v>
      </c>
      <c r="N747" s="304">
        <f t="shared" si="690"/>
        <v>0.5502860673381047</v>
      </c>
      <c r="O747" s="304">
        <f t="shared" si="690"/>
        <v>5.6324287685316152E-4</v>
      </c>
      <c r="P747" s="251">
        <f t="shared" si="690"/>
        <v>5.887101518303199E-4</v>
      </c>
    </row>
    <row r="748" spans="1:16" x14ac:dyDescent="0.3">
      <c r="A748" s="247" t="s">
        <v>103</v>
      </c>
      <c r="B748" s="248">
        <v>2041</v>
      </c>
      <c r="C748" s="248" t="s">
        <v>864</v>
      </c>
      <c r="D748" s="300">
        <v>2.9105653139074742E-3</v>
      </c>
      <c r="E748" s="300">
        <v>2.000394744428137E-2</v>
      </c>
      <c r="F748" s="300">
        <v>1.8476133049357059E-2</v>
      </c>
      <c r="G748" s="300">
        <v>1.8418454062986537E-2</v>
      </c>
      <c r="H748" s="301">
        <v>2.055260776892875E-5</v>
      </c>
      <c r="I748" s="302">
        <v>2.1481906242642164E-5</v>
      </c>
      <c r="J748" s="303">
        <v>20</v>
      </c>
      <c r="K748" s="304">
        <f t="shared" ref="K748:P748" si="691">SUM(D748:D757)+$J748*D757</f>
        <v>7.4936385483126144E-2</v>
      </c>
      <c r="L748" s="304">
        <f t="shared" si="691"/>
        <v>0.5747913526340982</v>
      </c>
      <c r="M748" s="304">
        <f t="shared" si="691"/>
        <v>0.55169649976014623</v>
      </c>
      <c r="N748" s="304">
        <f t="shared" si="691"/>
        <v>0.55017233164324486</v>
      </c>
      <c r="O748" s="304">
        <f t="shared" si="691"/>
        <v>5.6047730450007715E-4</v>
      </c>
      <c r="P748" s="251">
        <f t="shared" si="691"/>
        <v>5.858195336395013E-4</v>
      </c>
    </row>
    <row r="749" spans="1:16" x14ac:dyDescent="0.3">
      <c r="A749" s="247" t="s">
        <v>103</v>
      </c>
      <c r="B749" s="248">
        <v>2042</v>
      </c>
      <c r="C749" s="248" t="s">
        <v>865</v>
      </c>
      <c r="D749" s="300">
        <v>2.786912511687559E-3</v>
      </c>
      <c r="E749" s="300">
        <v>1.9727662322396092E-2</v>
      </c>
      <c r="F749" s="300">
        <v>1.8454750678044383E-2</v>
      </c>
      <c r="G749" s="300">
        <v>1.8398773291460759E-2</v>
      </c>
      <c r="H749" s="301">
        <v>2.0033635915043069E-5</v>
      </c>
      <c r="I749" s="302">
        <v>2.093946729957465E-5</v>
      </c>
      <c r="J749" s="303">
        <v>21</v>
      </c>
      <c r="K749" s="304">
        <f t="shared" ref="K749:P749" si="692">SUM(D749:D757)+$J749*D757</f>
        <v>7.4473189884823987E-2</v>
      </c>
      <c r="L749" s="304">
        <f t="shared" si="692"/>
        <v>0.57385791155744958</v>
      </c>
      <c r="M749" s="304">
        <f t="shared" si="692"/>
        <v>0.55159831634797341</v>
      </c>
      <c r="N749" s="304">
        <f t="shared" si="692"/>
        <v>0.55008197315464769</v>
      </c>
      <c r="O749" s="304">
        <f t="shared" si="692"/>
        <v>5.5836039395301045E-4</v>
      </c>
      <c r="P749" s="251">
        <f t="shared" si="692"/>
        <v>5.8360690134230176E-4</v>
      </c>
    </row>
    <row r="750" spans="1:16" x14ac:dyDescent="0.3">
      <c r="A750" s="247" t="s">
        <v>103</v>
      </c>
      <c r="B750" s="248">
        <v>2043</v>
      </c>
      <c r="C750" s="248" t="s">
        <v>866</v>
      </c>
      <c r="D750" s="300">
        <v>2.6945584562417303E-3</v>
      </c>
      <c r="E750" s="300">
        <v>1.9532707649114404E-2</v>
      </c>
      <c r="F750" s="300">
        <v>1.8436975355453338E-2</v>
      </c>
      <c r="G750" s="300">
        <v>1.8382414063702453E-2</v>
      </c>
      <c r="H750" s="301">
        <v>1.9628116691860814E-5</v>
      </c>
      <c r="I750" s="302">
        <v>2.0515613176281027E-5</v>
      </c>
      <c r="J750" s="303">
        <v>22</v>
      </c>
      <c r="K750" s="304">
        <f t="shared" ref="K750:P750" si="693">SUM(D750:D757)+$J750*D757</f>
        <v>7.4133647088741747E-2</v>
      </c>
      <c r="L750" s="304">
        <f t="shared" si="693"/>
        <v>0.57320075560268624</v>
      </c>
      <c r="M750" s="304">
        <f t="shared" si="693"/>
        <v>0.55152151530711313</v>
      </c>
      <c r="N750" s="304">
        <f t="shared" si="693"/>
        <v>0.55001129543757632</v>
      </c>
      <c r="O750" s="304">
        <f t="shared" si="693"/>
        <v>5.5676245525982954E-4</v>
      </c>
      <c r="P750" s="251">
        <f t="shared" si="693"/>
        <v>5.8193670798816974E-4</v>
      </c>
    </row>
    <row r="751" spans="1:16" x14ac:dyDescent="0.3">
      <c r="A751" s="247" t="s">
        <v>103</v>
      </c>
      <c r="B751" s="248">
        <v>2044</v>
      </c>
      <c r="C751" s="248" t="s">
        <v>867</v>
      </c>
      <c r="D751" s="300">
        <v>2.6234983845029401E-3</v>
      </c>
      <c r="E751" s="300">
        <v>1.9373534568924614E-2</v>
      </c>
      <c r="F751" s="300">
        <v>1.842221106910279E-2</v>
      </c>
      <c r="G751" s="300">
        <v>1.8368826197259193E-2</v>
      </c>
      <c r="H751" s="301">
        <v>1.9306953369024338E-5</v>
      </c>
      <c r="I751" s="302">
        <v>2.0179925992688802E-5</v>
      </c>
      <c r="J751" s="303">
        <v>23</v>
      </c>
      <c r="K751" s="304">
        <f t="shared" ref="K751:P751" si="694">SUM(D751:D757)+$J751*D757</f>
        <v>7.3886458348105338E-2</v>
      </c>
      <c r="L751" s="304">
        <f t="shared" si="694"/>
        <v>0.57273855432120457</v>
      </c>
      <c r="M751" s="304">
        <f t="shared" si="694"/>
        <v>0.55146248958884403</v>
      </c>
      <c r="N751" s="304">
        <f t="shared" si="694"/>
        <v>0.54995697694826329</v>
      </c>
      <c r="O751" s="304">
        <f t="shared" si="694"/>
        <v>5.5557003578983076E-4</v>
      </c>
      <c r="P751" s="251">
        <f t="shared" si="694"/>
        <v>5.8069036875733134E-4</v>
      </c>
    </row>
    <row r="752" spans="1:16" x14ac:dyDescent="0.3">
      <c r="A752" s="247" t="s">
        <v>103</v>
      </c>
      <c r="B752" s="248">
        <v>2045</v>
      </c>
      <c r="C752" s="248" t="s">
        <v>868</v>
      </c>
      <c r="D752" s="300">
        <v>2.5738846425956839E-3</v>
      </c>
      <c r="E752" s="300">
        <v>1.9269332396033418E-2</v>
      </c>
      <c r="F752" s="300">
        <v>1.8410069887468569E-2</v>
      </c>
      <c r="G752" s="300">
        <v>1.8357652987672914E-2</v>
      </c>
      <c r="H752" s="301">
        <v>1.9061585998423677E-5</v>
      </c>
      <c r="I752" s="302">
        <v>1.9923462880515498E-5</v>
      </c>
      <c r="J752" s="303">
        <v>24</v>
      </c>
      <c r="K752" s="304">
        <f t="shared" ref="K752:P752" si="695">SUM(D752:D757)+$J752*D757</f>
        <v>7.3710329679207723E-2</v>
      </c>
      <c r="L752" s="304">
        <f t="shared" si="695"/>
        <v>0.57243552611991277</v>
      </c>
      <c r="M752" s="304">
        <f t="shared" si="695"/>
        <v>0.55141822815692554</v>
      </c>
      <c r="N752" s="304">
        <f t="shared" si="695"/>
        <v>0.54991624632539349</v>
      </c>
      <c r="O752" s="304">
        <f t="shared" si="695"/>
        <v>5.5469877964266852E-4</v>
      </c>
      <c r="P752" s="251">
        <f t="shared" si="695"/>
        <v>5.7977971671008515E-4</v>
      </c>
    </row>
    <row r="753" spans="1:16" x14ac:dyDescent="0.3">
      <c r="A753" s="247" t="s">
        <v>103</v>
      </c>
      <c r="B753" s="248">
        <v>2046</v>
      </c>
      <c r="C753" s="248" t="s">
        <v>869</v>
      </c>
      <c r="D753" s="300">
        <v>2.5316588257543308E-3</v>
      </c>
      <c r="E753" s="300">
        <v>1.9184226510180334E-2</v>
      </c>
      <c r="F753" s="300">
        <v>1.8400160819186908E-2</v>
      </c>
      <c r="G753" s="300">
        <v>1.8348534552273504E-2</v>
      </c>
      <c r="H753" s="301">
        <v>1.887493270814965E-5</v>
      </c>
      <c r="I753" s="302">
        <v>1.9728378701358387E-5</v>
      </c>
      <c r="J753" s="303">
        <v>25</v>
      </c>
      <c r="K753" s="304">
        <f t="shared" ref="K753:P753" si="696">SUM(D753:D757)+$J753*D757</f>
        <v>7.3583814752217369E-2</v>
      </c>
      <c r="L753" s="304">
        <f t="shared" si="696"/>
        <v>0.57223670009151217</v>
      </c>
      <c r="M753" s="304">
        <f t="shared" si="696"/>
        <v>0.55138610790664111</v>
      </c>
      <c r="N753" s="304">
        <f t="shared" si="696"/>
        <v>0.54988668891211001</v>
      </c>
      <c r="O753" s="304">
        <f t="shared" si="696"/>
        <v>5.5407289086610698E-4</v>
      </c>
      <c r="P753" s="251">
        <f t="shared" si="696"/>
        <v>5.7912552777501227E-4</v>
      </c>
    </row>
    <row r="754" spans="1:16" x14ac:dyDescent="0.3">
      <c r="A754" s="247" t="s">
        <v>103</v>
      </c>
      <c r="B754" s="248">
        <v>2047</v>
      </c>
      <c r="C754" s="248" t="s">
        <v>870</v>
      </c>
      <c r="D754" s="300">
        <v>2.4960456980557648E-3</v>
      </c>
      <c r="E754" s="300">
        <v>1.9109079733722389E-2</v>
      </c>
      <c r="F754" s="300">
        <v>1.8392167800300691E-2</v>
      </c>
      <c r="G754" s="300">
        <v>1.8341180085399034E-2</v>
      </c>
      <c r="H754" s="301">
        <v>1.873154445374839E-5</v>
      </c>
      <c r="I754" s="302">
        <v>1.9578501280512431E-5</v>
      </c>
      <c r="J754" s="303">
        <v>26</v>
      </c>
      <c r="K754" s="304">
        <f t="shared" ref="K754:P754" si="697">SUM(D754:D757)+$J754*D757</f>
        <v>7.3499525642068353E-2</v>
      </c>
      <c r="L754" s="304">
        <f t="shared" si="697"/>
        <v>0.57212297994896455</v>
      </c>
      <c r="M754" s="304">
        <f t="shared" si="697"/>
        <v>0.55136389672463848</v>
      </c>
      <c r="N754" s="304">
        <f t="shared" si="697"/>
        <v>0.54986624993422595</v>
      </c>
      <c r="O754" s="304">
        <f t="shared" si="697"/>
        <v>5.5363365537981941E-4</v>
      </c>
      <c r="P754" s="251">
        <f t="shared" si="697"/>
        <v>5.7866642301909656E-4</v>
      </c>
    </row>
    <row r="755" spans="1:16" x14ac:dyDescent="0.3">
      <c r="A755" s="247" t="s">
        <v>103</v>
      </c>
      <c r="B755" s="248">
        <v>2048</v>
      </c>
      <c r="C755" s="248" t="s">
        <v>871</v>
      </c>
      <c r="D755" s="300">
        <v>2.4680846323371459E-3</v>
      </c>
      <c r="E755" s="300">
        <v>1.905011873265948E-2</v>
      </c>
      <c r="F755" s="300">
        <v>1.838572587940018E-2</v>
      </c>
      <c r="G755" s="300">
        <v>1.8335252223650556E-2</v>
      </c>
      <c r="H755" s="301">
        <v>1.8614670371353868E-5</v>
      </c>
      <c r="I755" s="302">
        <v>1.9456347792348409E-5</v>
      </c>
      <c r="J755" s="303">
        <v>27</v>
      </c>
      <c r="K755" s="304">
        <f t="shared" ref="K755:P755" si="698">SUM(D755:D757)+$J755*D757</f>
        <v>7.3450849659617901E-2</v>
      </c>
      <c r="L755" s="304">
        <f t="shared" si="698"/>
        <v>0.57208440658287496</v>
      </c>
      <c r="M755" s="304">
        <f t="shared" si="698"/>
        <v>0.55134967856152195</v>
      </c>
      <c r="N755" s="304">
        <f t="shared" si="698"/>
        <v>0.54985316542321627</v>
      </c>
      <c r="O755" s="304">
        <f t="shared" si="698"/>
        <v>5.5333780814793322E-4</v>
      </c>
      <c r="P755" s="251">
        <f t="shared" si="698"/>
        <v>5.7835719568402675E-4</v>
      </c>
    </row>
    <row r="756" spans="1:16" x14ac:dyDescent="0.3">
      <c r="A756" s="247" t="s">
        <v>103</v>
      </c>
      <c r="B756" s="248">
        <v>2049</v>
      </c>
      <c r="C756" s="248" t="s">
        <v>872</v>
      </c>
      <c r="D756" s="300">
        <v>2.4564129903317279E-3</v>
      </c>
      <c r="E756" s="300">
        <v>1.906010955649769E-2</v>
      </c>
      <c r="F756" s="300">
        <v>1.8381362840964081E-2</v>
      </c>
      <c r="G756" s="300">
        <v>1.8331237116662336E-2</v>
      </c>
      <c r="H756" s="301">
        <v>1.8523615564440338E-5</v>
      </c>
      <c r="I756" s="302">
        <v>1.9361177419284484E-5</v>
      </c>
      <c r="J756" s="303">
        <v>28</v>
      </c>
      <c r="K756" s="304">
        <f t="shared" ref="K756:P756" si="699">SUM(D756:D757)+$J756*D757</f>
        <v>7.3430134742886094E-2</v>
      </c>
      <c r="L756" s="304">
        <f t="shared" si="699"/>
        <v>0.57210479421784832</v>
      </c>
      <c r="M756" s="304">
        <f t="shared" si="699"/>
        <v>0.55134190231930602</v>
      </c>
      <c r="N756" s="304">
        <f t="shared" si="699"/>
        <v>0.54984600877395506</v>
      </c>
      <c r="O756" s="304">
        <f t="shared" si="699"/>
        <v>5.5315883499844137E-4</v>
      </c>
      <c r="P756" s="251">
        <f t="shared" si="699"/>
        <v>5.7817012183712104E-4</v>
      </c>
    </row>
    <row r="757" spans="1:16" x14ac:dyDescent="0.3">
      <c r="A757" s="247" t="s">
        <v>103</v>
      </c>
      <c r="B757" s="248">
        <v>2050</v>
      </c>
      <c r="C757" s="248" t="s">
        <v>873</v>
      </c>
      <c r="D757" s="300">
        <v>2.4473697156053228E-3</v>
      </c>
      <c r="E757" s="300">
        <v>1.9070506367632779E-2</v>
      </c>
      <c r="F757" s="300">
        <v>1.8377949637184202E-2</v>
      </c>
      <c r="G757" s="300">
        <v>1.8328095574389407E-2</v>
      </c>
      <c r="H757" s="301">
        <v>1.8435697221862105E-5</v>
      </c>
      <c r="I757" s="302">
        <v>1.9269273945442639E-5</v>
      </c>
      <c r="J757" s="303">
        <v>29</v>
      </c>
      <c r="K757" s="304">
        <f t="shared" ref="K757:P757" si="700">SUM(D757:D757)+$J757*D757</f>
        <v>7.3421091468159699E-2</v>
      </c>
      <c r="L757" s="304">
        <f t="shared" si="700"/>
        <v>0.57211519102898334</v>
      </c>
      <c r="M757" s="304">
        <f t="shared" si="700"/>
        <v>0.55133848911552608</v>
      </c>
      <c r="N757" s="304">
        <f t="shared" si="700"/>
        <v>0.54984286723168219</v>
      </c>
      <c r="O757" s="304">
        <f t="shared" si="700"/>
        <v>5.530709166558631E-4</v>
      </c>
      <c r="P757" s="251">
        <f t="shared" si="700"/>
        <v>5.7807821836327916E-4</v>
      </c>
    </row>
    <row r="758" spans="1:16" x14ac:dyDescent="0.3">
      <c r="A758" s="247" t="s">
        <v>104</v>
      </c>
      <c r="B758" s="248">
        <v>2015</v>
      </c>
      <c r="C758" s="248" t="s">
        <v>2426</v>
      </c>
      <c r="D758" s="300">
        <v>4.7714334188515603E-2</v>
      </c>
      <c r="E758" s="300">
        <v>0.18458951869043419</v>
      </c>
      <c r="F758" s="300">
        <v>1.9850643415837796E-2</v>
      </c>
      <c r="G758" s="300">
        <v>1.9695732663447464E-2</v>
      </c>
      <c r="H758" s="301">
        <v>2.8261385388869269E-4</v>
      </c>
      <c r="I758" s="302">
        <v>2.953923934134289E-4</v>
      </c>
      <c r="J758" s="305">
        <v>0</v>
      </c>
      <c r="K758" s="304">
        <f>SUM(D758:D787)</f>
        <v>0.31576153084108355</v>
      </c>
      <c r="L758" s="304">
        <f t="shared" ref="L758:L764" si="701">SUM(E758:E787)</f>
        <v>1.482185107708812</v>
      </c>
      <c r="M758" s="304">
        <f t="shared" ref="M758:M764" si="702">SUM(F758:F787)</f>
        <v>0.56783848189862618</v>
      </c>
      <c r="N758" s="304">
        <f t="shared" ref="N758:N764" si="703">SUM(G758:G787)</f>
        <v>0.56509991383840141</v>
      </c>
      <c r="O758" s="304">
        <f t="shared" ref="O758:O764" si="704">SUM(H758:H787)</f>
        <v>2.5526125539444122E-3</v>
      </c>
      <c r="P758" s="251">
        <f t="shared" ref="P758:P764" si="705">SUM(I758:I787)</f>
        <v>2.6680303791412723E-3</v>
      </c>
    </row>
    <row r="759" spans="1:16" x14ac:dyDescent="0.3">
      <c r="A759" s="247" t="s">
        <v>104</v>
      </c>
      <c r="B759" s="248">
        <v>2016</v>
      </c>
      <c r="C759" s="248" t="s">
        <v>2427</v>
      </c>
      <c r="D759" s="300">
        <v>3.8648278629794697E-2</v>
      </c>
      <c r="E759" s="300">
        <v>0.15696557700581215</v>
      </c>
      <c r="F759" s="300">
        <v>1.9725051078394326E-2</v>
      </c>
      <c r="G759" s="300">
        <v>1.9577444896483744E-2</v>
      </c>
      <c r="H759" s="301">
        <v>2.4400924698788783E-4</v>
      </c>
      <c r="I759" s="302">
        <v>2.5504226631028359E-4</v>
      </c>
      <c r="J759" s="303">
        <v>0</v>
      </c>
      <c r="K759" s="304">
        <f t="shared" ref="K759:K764" si="706">SUM(D759:D788)</f>
        <v>0.2700335368688358</v>
      </c>
      <c r="L759" s="304">
        <f t="shared" si="701"/>
        <v>1.3154001026635129</v>
      </c>
      <c r="M759" s="304">
        <f t="shared" si="702"/>
        <v>0.56627776488827575</v>
      </c>
      <c r="N759" s="304">
        <f t="shared" si="703"/>
        <v>0.56365131771607713</v>
      </c>
      <c r="O759" s="304">
        <f t="shared" si="704"/>
        <v>2.2878076790760911E-3</v>
      </c>
      <c r="P759" s="251">
        <f t="shared" si="705"/>
        <v>2.3912522104156189E-3</v>
      </c>
    </row>
    <row r="760" spans="1:16" x14ac:dyDescent="0.3">
      <c r="A760" s="247" t="s">
        <v>104</v>
      </c>
      <c r="B760" s="248">
        <v>2017</v>
      </c>
      <c r="C760" s="248" t="s">
        <v>874</v>
      </c>
      <c r="D760" s="300">
        <v>3.1988331840181627E-2</v>
      </c>
      <c r="E760" s="300">
        <v>0.13311670014118882</v>
      </c>
      <c r="F760" s="300">
        <v>1.9664051365410037E-2</v>
      </c>
      <c r="G760" s="300">
        <v>1.9519769421686307E-2</v>
      </c>
      <c r="H760" s="301">
        <v>2.2030092044183014E-4</v>
      </c>
      <c r="I760" s="302">
        <v>2.3026194130203683E-4</v>
      </c>
      <c r="J760" s="303">
        <v>0</v>
      </c>
      <c r="K760" s="304">
        <f t="shared" si="706"/>
        <v>0.23334219320438798</v>
      </c>
      <c r="L760" s="304">
        <f t="shared" si="701"/>
        <v>1.1761704185634088</v>
      </c>
      <c r="M760" s="304">
        <f t="shared" si="702"/>
        <v>0.56483512575851236</v>
      </c>
      <c r="N760" s="304">
        <f t="shared" si="703"/>
        <v>0.56231409017288159</v>
      </c>
      <c r="O760" s="304">
        <f t="shared" si="704"/>
        <v>2.0613611120614706E-3</v>
      </c>
      <c r="P760" s="251">
        <f t="shared" si="705"/>
        <v>2.1545667301574099E-3</v>
      </c>
    </row>
    <row r="761" spans="1:16" x14ac:dyDescent="0.3">
      <c r="A761" s="247" t="s">
        <v>104</v>
      </c>
      <c r="B761" s="248">
        <v>2018</v>
      </c>
      <c r="C761" s="248" t="s">
        <v>875</v>
      </c>
      <c r="D761" s="300">
        <v>2.6279678648076996E-2</v>
      </c>
      <c r="E761" s="300">
        <v>0.11268212668284248</v>
      </c>
      <c r="F761" s="300">
        <v>1.9637020341351442E-2</v>
      </c>
      <c r="G761" s="300">
        <v>1.9493566571482206E-2</v>
      </c>
      <c r="H761" s="301">
        <v>1.9974697730375509E-4</v>
      </c>
      <c r="I761" s="302">
        <v>2.0877864793452405E-4</v>
      </c>
      <c r="J761" s="303">
        <v>0</v>
      </c>
      <c r="K761" s="304">
        <f t="shared" si="706"/>
        <v>0.20328498879853124</v>
      </c>
      <c r="L761" s="304">
        <f t="shared" si="701"/>
        <v>1.0607242938529242</v>
      </c>
      <c r="M761" s="304">
        <f t="shared" si="702"/>
        <v>0.56344731442785945</v>
      </c>
      <c r="N761" s="304">
        <f t="shared" si="703"/>
        <v>0.56102885530816171</v>
      </c>
      <c r="O761" s="304">
        <f t="shared" si="704"/>
        <v>1.8584075177156883E-3</v>
      </c>
      <c r="P761" s="251">
        <f t="shared" si="705"/>
        <v>1.9424364869354881E-3</v>
      </c>
    </row>
    <row r="762" spans="1:16" x14ac:dyDescent="0.3">
      <c r="A762" s="247" t="s">
        <v>104</v>
      </c>
      <c r="B762" s="248">
        <v>2019</v>
      </c>
      <c r="C762" s="248" t="s">
        <v>876</v>
      </c>
      <c r="D762" s="300">
        <v>2.1618942573021598E-2</v>
      </c>
      <c r="E762" s="300">
        <v>9.5684323337691446E-2</v>
      </c>
      <c r="F762" s="300">
        <v>1.9618995053447309E-2</v>
      </c>
      <c r="G762" s="300">
        <v>1.9475856317433843E-2</v>
      </c>
      <c r="H762" s="301">
        <v>1.8058073082869941E-4</v>
      </c>
      <c r="I762" s="302">
        <v>1.8874578941278748E-4</v>
      </c>
      <c r="J762" s="303">
        <v>0</v>
      </c>
      <c r="K762" s="304">
        <f t="shared" si="706"/>
        <v>0.17891584209681255</v>
      </c>
      <c r="L762" s="304">
        <f t="shared" si="701"/>
        <v>0.96566007559495171</v>
      </c>
      <c r="M762" s="304">
        <f t="shared" si="702"/>
        <v>0.56208147273604692</v>
      </c>
      <c r="N762" s="304">
        <f t="shared" si="703"/>
        <v>0.55976516183544056</v>
      </c>
      <c r="O762" s="304">
        <f t="shared" si="704"/>
        <v>1.6758103064113444E-3</v>
      </c>
      <c r="P762" s="251">
        <f t="shared" si="705"/>
        <v>1.7515830431185729E-3</v>
      </c>
    </row>
    <row r="763" spans="1:16" x14ac:dyDescent="0.3">
      <c r="A763" s="247" t="s">
        <v>104</v>
      </c>
      <c r="B763" s="248">
        <v>2020</v>
      </c>
      <c r="C763" s="248" t="s">
        <v>877</v>
      </c>
      <c r="D763" s="300">
        <v>1.8223783270038048E-2</v>
      </c>
      <c r="E763" s="300">
        <v>8.1747752435512758E-2</v>
      </c>
      <c r="F763" s="300">
        <v>1.9565985326407527E-2</v>
      </c>
      <c r="G763" s="300">
        <v>1.9426347944105433E-2</v>
      </c>
      <c r="H763" s="301">
        <v>1.6402626103891328E-4</v>
      </c>
      <c r="I763" s="302">
        <v>1.7144280697698502E-4</v>
      </c>
      <c r="J763" s="303">
        <v>0</v>
      </c>
      <c r="K763" s="304">
        <f t="shared" si="706"/>
        <v>0.15919861781030745</v>
      </c>
      <c r="L763" s="304">
        <f t="shared" si="701"/>
        <v>0.88760466809225513</v>
      </c>
      <c r="M763" s="304">
        <f t="shared" si="702"/>
        <v>0.56073025164638723</v>
      </c>
      <c r="N763" s="304">
        <f t="shared" si="703"/>
        <v>0.55851604221556883</v>
      </c>
      <c r="O763" s="304">
        <f t="shared" si="704"/>
        <v>1.5122319862614908E-3</v>
      </c>
      <c r="P763" s="251">
        <f t="shared" si="705"/>
        <v>1.5806084369993161E-3</v>
      </c>
    </row>
    <row r="764" spans="1:16" x14ac:dyDescent="0.3">
      <c r="A764" s="247" t="s">
        <v>104</v>
      </c>
      <c r="B764" s="248">
        <v>2021</v>
      </c>
      <c r="C764" s="248" t="s">
        <v>878</v>
      </c>
      <c r="D764" s="300">
        <v>1.5480512271375159E-2</v>
      </c>
      <c r="E764" s="300">
        <v>7.0174541327108722E-2</v>
      </c>
      <c r="F764" s="300">
        <v>1.9471748555462923E-2</v>
      </c>
      <c r="G764" s="300">
        <v>1.9339054537771579E-2</v>
      </c>
      <c r="H764" s="301">
        <v>1.4960628521954619E-4</v>
      </c>
      <c r="I764" s="302">
        <v>1.5637081800273572E-4</v>
      </c>
      <c r="J764" s="303">
        <v>0</v>
      </c>
      <c r="K764" s="304">
        <f t="shared" si="706"/>
        <v>0.14286948133178798</v>
      </c>
      <c r="L764" s="304">
        <f t="shared" si="701"/>
        <v>0.82349630749734137</v>
      </c>
      <c r="M764" s="304">
        <f t="shared" si="702"/>
        <v>0.55942930502462751</v>
      </c>
      <c r="N764" s="304">
        <f t="shared" si="703"/>
        <v>0.55731391060602731</v>
      </c>
      <c r="O764" s="304">
        <f t="shared" si="704"/>
        <v>1.3650635136565939E-3</v>
      </c>
      <c r="P764" s="251">
        <f t="shared" si="705"/>
        <v>1.4267856498930683E-3</v>
      </c>
    </row>
    <row r="765" spans="1:16" x14ac:dyDescent="0.3">
      <c r="A765" s="247" t="s">
        <v>104</v>
      </c>
      <c r="B765" s="248">
        <v>2022</v>
      </c>
      <c r="C765" s="248" t="s">
        <v>879</v>
      </c>
      <c r="D765" s="300">
        <v>1.3103203591843521E-2</v>
      </c>
      <c r="E765" s="300">
        <v>6.0620378056410087E-2</v>
      </c>
      <c r="F765" s="300">
        <v>1.9383175468943369E-2</v>
      </c>
      <c r="G765" s="300">
        <v>1.92569413702274E-2</v>
      </c>
      <c r="H765" s="301">
        <v>1.3491287568812217E-4</v>
      </c>
      <c r="I765" s="302">
        <v>1.4101304281101547E-4</v>
      </c>
      <c r="J765" s="303">
        <v>1</v>
      </c>
      <c r="K765" s="304">
        <f t="shared" ref="K765:P765" si="707">SUM(D765:D793)+$J765*D793</f>
        <v>0.12928361585193138</v>
      </c>
      <c r="L765" s="304">
        <f t="shared" si="707"/>
        <v>0.77096115801083132</v>
      </c>
      <c r="M765" s="304">
        <f t="shared" si="707"/>
        <v>0.55822259517381234</v>
      </c>
      <c r="N765" s="304">
        <f t="shared" si="707"/>
        <v>0.55619907240281985</v>
      </c>
      <c r="O765" s="304">
        <f t="shared" si="707"/>
        <v>1.2323150168710641E-3</v>
      </c>
      <c r="P765" s="251">
        <f t="shared" si="707"/>
        <v>1.2880348517610698E-3</v>
      </c>
    </row>
    <row r="766" spans="1:16" x14ac:dyDescent="0.3">
      <c r="A766" s="247" t="s">
        <v>104</v>
      </c>
      <c r="B766" s="248">
        <v>2023</v>
      </c>
      <c r="C766" s="248" t="s">
        <v>880</v>
      </c>
      <c r="D766" s="300">
        <v>1.1363186911112206E-2</v>
      </c>
      <c r="E766" s="300">
        <v>5.2985910264528389E-2</v>
      </c>
      <c r="F766" s="300">
        <v>1.9306519123883578E-2</v>
      </c>
      <c r="G766" s="300">
        <v>1.918593932166212E-2</v>
      </c>
      <c r="H766" s="301">
        <v>1.2202794130755426E-4</v>
      </c>
      <c r="I766" s="302">
        <v>1.2754550994740964E-4</v>
      </c>
      <c r="J766" s="303">
        <v>2</v>
      </c>
      <c r="K766" s="304">
        <f t="shared" ref="K766:P766" si="708">SUM(D766:D793)+$J766*D793</f>
        <v>0.1180750590516064</v>
      </c>
      <c r="L766" s="304">
        <f t="shared" si="708"/>
        <v>0.72798017179502028</v>
      </c>
      <c r="M766" s="304">
        <f t="shared" si="708"/>
        <v>0.55710445840951672</v>
      </c>
      <c r="N766" s="304">
        <f t="shared" si="708"/>
        <v>0.55516634736715631</v>
      </c>
      <c r="O766" s="304">
        <f t="shared" si="708"/>
        <v>1.1142599296169581E-3</v>
      </c>
      <c r="P766" s="251">
        <f t="shared" si="708"/>
        <v>1.164641828820791E-3</v>
      </c>
    </row>
    <row r="767" spans="1:16" x14ac:dyDescent="0.3">
      <c r="A767" s="247" t="s">
        <v>104</v>
      </c>
      <c r="B767" s="248">
        <v>2024</v>
      </c>
      <c r="C767" s="248" t="s">
        <v>881</v>
      </c>
      <c r="D767" s="300">
        <v>9.8923846493498228E-3</v>
      </c>
      <c r="E767" s="300">
        <v>4.6676371457623156E-2</v>
      </c>
      <c r="F767" s="300">
        <v>1.9235560084587825E-2</v>
      </c>
      <c r="G767" s="300">
        <v>1.9120103539290043E-2</v>
      </c>
      <c r="H767" s="301">
        <v>1.0728746828961428E-4</v>
      </c>
      <c r="I767" s="302">
        <v>1.1213853907119139E-4</v>
      </c>
      <c r="J767" s="303">
        <v>3</v>
      </c>
      <c r="K767" s="304">
        <f t="shared" ref="K767:P767" si="709">SUM(D767:D793)+$J767*D793</f>
        <v>0.10860651893201274</v>
      </c>
      <c r="L767" s="304">
        <f t="shared" si="709"/>
        <v>0.69263365337109073</v>
      </c>
      <c r="M767" s="304">
        <f t="shared" si="709"/>
        <v>0.55606297799028082</v>
      </c>
      <c r="N767" s="304">
        <f t="shared" si="709"/>
        <v>0.55420462438005813</v>
      </c>
      <c r="O767" s="304">
        <f t="shared" si="709"/>
        <v>1.0090897767434199E-3</v>
      </c>
      <c r="P767" s="251">
        <f t="shared" si="709"/>
        <v>1.0547163387441181E-3</v>
      </c>
    </row>
    <row r="768" spans="1:16" x14ac:dyDescent="0.3">
      <c r="A768" s="247" t="s">
        <v>104</v>
      </c>
      <c r="B768" s="248">
        <v>2025</v>
      </c>
      <c r="C768" s="248" t="s">
        <v>882</v>
      </c>
      <c r="D768" s="300">
        <v>8.6923251826231795E-3</v>
      </c>
      <c r="E768" s="300">
        <v>4.1604337654867471E-2</v>
      </c>
      <c r="F768" s="300">
        <v>1.9174618553260237E-2</v>
      </c>
      <c r="G768" s="300">
        <v>1.9063581491741581E-2</v>
      </c>
      <c r="H768" s="301">
        <v>9.4860393713123813E-5</v>
      </c>
      <c r="I768" s="302">
        <v>9.9149559223020019E-5</v>
      </c>
      <c r="J768" s="303">
        <v>4</v>
      </c>
      <c r="K768" s="304">
        <f t="shared" ref="K768:P768" si="710">SUM(D768:D793)+$J768*D793</f>
        <v>0.10060878107418146</v>
      </c>
      <c r="L768" s="304">
        <f t="shared" si="710"/>
        <v>0.66359667375406628</v>
      </c>
      <c r="M768" s="304">
        <f t="shared" si="710"/>
        <v>0.55509245661034079</v>
      </c>
      <c r="N768" s="304">
        <f t="shared" si="710"/>
        <v>0.55330873717533202</v>
      </c>
      <c r="O768" s="304">
        <f t="shared" si="710"/>
        <v>9.1866009688782195E-4</v>
      </c>
      <c r="P768" s="251">
        <f t="shared" si="710"/>
        <v>9.6019781954366393E-4</v>
      </c>
    </row>
    <row r="769" spans="1:16" x14ac:dyDescent="0.3">
      <c r="A769" s="247" t="s">
        <v>104</v>
      </c>
      <c r="B769" s="248">
        <v>2026</v>
      </c>
      <c r="C769" s="248" t="s">
        <v>883</v>
      </c>
      <c r="D769" s="300">
        <v>7.7064697627571071E-3</v>
      </c>
      <c r="E769" s="300">
        <v>3.7535808786607103E-2</v>
      </c>
      <c r="F769" s="300">
        <v>1.9109374570785251E-2</v>
      </c>
      <c r="G769" s="300">
        <v>1.9003112553408724E-2</v>
      </c>
      <c r="H769" s="301">
        <v>8.2567621977763006E-5</v>
      </c>
      <c r="I769" s="302">
        <v>8.6300962781053853E-5</v>
      </c>
      <c r="J769" s="303">
        <v>5</v>
      </c>
      <c r="K769" s="304">
        <f t="shared" ref="K769:P769" si="711">SUM(D769:D793)+$J769*D793</f>
        <v>9.3811102683076825E-2</v>
      </c>
      <c r="L769" s="304">
        <f t="shared" si="711"/>
        <v>0.63963172793979772</v>
      </c>
      <c r="M769" s="304">
        <f t="shared" si="711"/>
        <v>0.55418287676172828</v>
      </c>
      <c r="N769" s="304">
        <f t="shared" si="711"/>
        <v>0.5524693720181546</v>
      </c>
      <c r="O769" s="304">
        <f t="shared" si="711"/>
        <v>8.4065749160871421E-4</v>
      </c>
      <c r="P769" s="251">
        <f t="shared" si="711"/>
        <v>8.7866828019138104E-4</v>
      </c>
    </row>
    <row r="770" spans="1:16" x14ac:dyDescent="0.3">
      <c r="A770" s="247" t="s">
        <v>104</v>
      </c>
      <c r="B770" s="248">
        <v>2027</v>
      </c>
      <c r="C770" s="248" t="s">
        <v>884</v>
      </c>
      <c r="D770" s="300">
        <v>6.8663494921064258E-3</v>
      </c>
      <c r="E770" s="300">
        <v>3.4141593783235495E-2</v>
      </c>
      <c r="F770" s="300">
        <v>1.9033539187390147E-2</v>
      </c>
      <c r="G770" s="300">
        <v>1.8932886251197989E-2</v>
      </c>
      <c r="H770" s="301">
        <v>6.9783102874566578E-5</v>
      </c>
      <c r="I770" s="302">
        <v>7.2938390517783257E-5</v>
      </c>
      <c r="J770" s="303">
        <v>6</v>
      </c>
      <c r="K770" s="304">
        <f t="shared" ref="K770:P770" si="712">SUM(D770:D793)+$J770*D793</f>
        <v>8.7999279711838269E-2</v>
      </c>
      <c r="L770" s="304">
        <f t="shared" si="712"/>
        <v>0.61973531099378953</v>
      </c>
      <c r="M770" s="304">
        <f t="shared" si="712"/>
        <v>0.55333854089559087</v>
      </c>
      <c r="N770" s="304">
        <f t="shared" si="712"/>
        <v>0.55169047579930985</v>
      </c>
      <c r="O770" s="304">
        <f t="shared" si="712"/>
        <v>7.7494765806496732E-4</v>
      </c>
      <c r="P770" s="251">
        <f t="shared" si="712"/>
        <v>8.0998733728106416E-4</v>
      </c>
    </row>
    <row r="771" spans="1:16" x14ac:dyDescent="0.3">
      <c r="A771" s="247" t="s">
        <v>104</v>
      </c>
      <c r="B771" s="248">
        <v>2028</v>
      </c>
      <c r="C771" s="248" t="s">
        <v>885</v>
      </c>
      <c r="D771" s="300">
        <v>6.165215415854095E-3</v>
      </c>
      <c r="E771" s="300">
        <v>3.1354723709401677E-2</v>
      </c>
      <c r="F771" s="300">
        <v>1.8950005016436296E-2</v>
      </c>
      <c r="G771" s="300">
        <v>1.8855618777735433E-2</v>
      </c>
      <c r="H771" s="301">
        <v>5.7957986362154871E-5</v>
      </c>
      <c r="I771" s="302">
        <v>6.0578591768227717E-5</v>
      </c>
      <c r="J771" s="303">
        <v>7</v>
      </c>
      <c r="K771" s="304">
        <f t="shared" ref="K771:P771" si="713">SUM(D771:D793)+$J771*D793</f>
        <v>8.3027577011250381E-2</v>
      </c>
      <c r="L771" s="304">
        <f t="shared" si="713"/>
        <v>0.6032331090511529</v>
      </c>
      <c r="M771" s="304">
        <f t="shared" si="713"/>
        <v>0.55257004041284852</v>
      </c>
      <c r="N771" s="304">
        <f t="shared" si="713"/>
        <v>0.55098180588267576</v>
      </c>
      <c r="O771" s="304">
        <f t="shared" si="713"/>
        <v>7.2202234362441701E-4</v>
      </c>
      <c r="P771" s="251">
        <f t="shared" si="713"/>
        <v>7.5466896663401806E-4</v>
      </c>
    </row>
    <row r="772" spans="1:16" x14ac:dyDescent="0.3">
      <c r="A772" s="247" t="s">
        <v>104</v>
      </c>
      <c r="B772" s="248">
        <v>2029</v>
      </c>
      <c r="C772" s="248" t="s">
        <v>886</v>
      </c>
      <c r="D772" s="300">
        <v>5.550563245646397E-3</v>
      </c>
      <c r="E772" s="300">
        <v>2.8990057585510671E-2</v>
      </c>
      <c r="F772" s="300">
        <v>1.8872389483365719E-2</v>
      </c>
      <c r="G772" s="300">
        <v>1.8783949012074093E-2</v>
      </c>
      <c r="H772" s="301">
        <v>5.0128835034205815E-5</v>
      </c>
      <c r="I772" s="302">
        <v>5.2395437106753356E-5</v>
      </c>
      <c r="J772" s="303">
        <v>8</v>
      </c>
      <c r="K772" s="304">
        <f t="shared" ref="K772:P772" si="714">SUM(D772:D793)+$J772*D793</f>
        <v>7.8757008386914837E-2</v>
      </c>
      <c r="L772" s="304">
        <f t="shared" si="714"/>
        <v>0.58951777718234999</v>
      </c>
      <c r="M772" s="304">
        <f t="shared" si="714"/>
        <v>0.55188507410105991</v>
      </c>
      <c r="N772" s="304">
        <f t="shared" si="714"/>
        <v>0.55035040343950425</v>
      </c>
      <c r="O772" s="304">
        <f t="shared" si="714"/>
        <v>6.8092214569627843E-4</v>
      </c>
      <c r="P772" s="251">
        <f t="shared" si="714"/>
        <v>7.1171039473652737E-4</v>
      </c>
    </row>
    <row r="773" spans="1:16" x14ac:dyDescent="0.3">
      <c r="A773" s="247" t="s">
        <v>104</v>
      </c>
      <c r="B773" s="248">
        <v>2030</v>
      </c>
      <c r="C773" s="248" t="s">
        <v>887</v>
      </c>
      <c r="D773" s="300">
        <v>5.0371185639490204E-3</v>
      </c>
      <c r="E773" s="300">
        <v>2.7061709577304114E-2</v>
      </c>
      <c r="F773" s="300">
        <v>1.8800023709866182E-2</v>
      </c>
      <c r="G773" s="300">
        <v>1.8717149634286095E-2</v>
      </c>
      <c r="H773" s="301">
        <v>4.3404578111003384E-5</v>
      </c>
      <c r="I773" s="302">
        <v>4.536713831937182E-5</v>
      </c>
      <c r="J773" s="303">
        <v>9</v>
      </c>
      <c r="K773" s="304">
        <f t="shared" ref="K773:P773" si="715">SUM(D773:D793)+$J773*D793</f>
        <v>7.5101091932786981E-2</v>
      </c>
      <c r="L773" s="304">
        <f t="shared" si="715"/>
        <v>0.57816711143743815</v>
      </c>
      <c r="M773" s="304">
        <f t="shared" si="715"/>
        <v>0.55127772332234204</v>
      </c>
      <c r="N773" s="304">
        <f t="shared" si="715"/>
        <v>0.54979067076199417</v>
      </c>
      <c r="O773" s="304">
        <f t="shared" si="715"/>
        <v>6.4765109909608893E-4</v>
      </c>
      <c r="P773" s="251">
        <f t="shared" si="715"/>
        <v>6.7693497750051111E-4</v>
      </c>
    </row>
    <row r="774" spans="1:16" x14ac:dyDescent="0.3">
      <c r="A774" s="247" t="s">
        <v>104</v>
      </c>
      <c r="B774" s="248">
        <v>2031</v>
      </c>
      <c r="C774" s="248" t="s">
        <v>888</v>
      </c>
      <c r="D774" s="300">
        <v>4.5811718125993691E-3</v>
      </c>
      <c r="E774" s="300">
        <v>2.5397437598036029E-2</v>
      </c>
      <c r="F774" s="300">
        <v>1.8733687057224911E-2</v>
      </c>
      <c r="G774" s="300">
        <v>1.8655985710232931E-2</v>
      </c>
      <c r="H774" s="301">
        <v>3.9050180063675268E-5</v>
      </c>
      <c r="I774" s="302">
        <v>4.0815853779777869E-5</v>
      </c>
      <c r="J774" s="303">
        <v>10</v>
      </c>
      <c r="K774" s="304">
        <f t="shared" ref="K774:P774" si="716">SUM(D774:D793)+$J774*D793</f>
        <v>7.1958620160356535E-2</v>
      </c>
      <c r="L774" s="304">
        <f t="shared" si="716"/>
        <v>0.56874479370073283</v>
      </c>
      <c r="M774" s="304">
        <f t="shared" si="716"/>
        <v>0.5507427383171235</v>
      </c>
      <c r="N774" s="304">
        <f t="shared" si="716"/>
        <v>0.54929773746227206</v>
      </c>
      <c r="O774" s="304">
        <f t="shared" si="716"/>
        <v>6.2110430941910192E-4</v>
      </c>
      <c r="P774" s="251">
        <f t="shared" si="716"/>
        <v>6.4918785905187636E-4</v>
      </c>
    </row>
    <row r="775" spans="1:16" x14ac:dyDescent="0.3">
      <c r="A775" s="247" t="s">
        <v>104</v>
      </c>
      <c r="B775" s="248">
        <v>2032</v>
      </c>
      <c r="C775" s="248" t="s">
        <v>889</v>
      </c>
      <c r="D775" s="300">
        <v>4.1886388879830896E-3</v>
      </c>
      <c r="E775" s="300">
        <v>2.4039332449041537E-2</v>
      </c>
      <c r="F775" s="300">
        <v>1.8671543349415155E-2</v>
      </c>
      <c r="G775" s="300">
        <v>1.859866814229566E-2</v>
      </c>
      <c r="H775" s="301">
        <v>3.4445016865686487E-5</v>
      </c>
      <c r="I775" s="302">
        <v>3.6002466031573627E-5</v>
      </c>
      <c r="J775" s="303">
        <v>11</v>
      </c>
      <c r="K775" s="304">
        <f t="shared" ref="K775:P775" si="717">SUM(D775:D793)+$J775*D793</f>
        <v>6.9272095139275708E-2</v>
      </c>
      <c r="L775" s="304">
        <f t="shared" si="717"/>
        <v>0.56098674794329573</v>
      </c>
      <c r="M775" s="304">
        <f t="shared" si="717"/>
        <v>0.55027408996454641</v>
      </c>
      <c r="N775" s="304">
        <f t="shared" si="717"/>
        <v>0.54886596808660304</v>
      </c>
      <c r="O775" s="304">
        <f t="shared" si="717"/>
        <v>5.9891191778944279E-4</v>
      </c>
      <c r="P775" s="251">
        <f t="shared" si="717"/>
        <v>6.2599202514283553E-4</v>
      </c>
    </row>
    <row r="776" spans="1:16" x14ac:dyDescent="0.3">
      <c r="A776" s="247" t="s">
        <v>104</v>
      </c>
      <c r="B776" s="248">
        <v>2033</v>
      </c>
      <c r="C776" s="248" t="s">
        <v>890</v>
      </c>
      <c r="D776" s="300">
        <v>3.8496275724456928E-3</v>
      </c>
      <c r="E776" s="300">
        <v>2.2922689643659941E-2</v>
      </c>
      <c r="F776" s="300">
        <v>1.8615658007066327E-2</v>
      </c>
      <c r="G776" s="300">
        <v>1.8547175881791122E-2</v>
      </c>
      <c r="H776" s="301">
        <v>3.1689084042321822E-5</v>
      </c>
      <c r="I776" s="302">
        <v>3.3121923256606932E-5</v>
      </c>
      <c r="J776" s="303">
        <v>12</v>
      </c>
      <c r="K776" s="304">
        <f t="shared" ref="K776:P776" si="718">SUM(D776:D793)+$J776*D793</f>
        <v>6.6978103042811168E-2</v>
      </c>
      <c r="L776" s="304">
        <f t="shared" si="718"/>
        <v>0.55458680733485299</v>
      </c>
      <c r="M776" s="304">
        <f t="shared" si="718"/>
        <v>0.54986758531977908</v>
      </c>
      <c r="N776" s="304">
        <f t="shared" si="718"/>
        <v>0.54849151627887138</v>
      </c>
      <c r="O776" s="304">
        <f t="shared" si="718"/>
        <v>5.813246893577725E-4</v>
      </c>
      <c r="P776" s="251">
        <f t="shared" si="718"/>
        <v>6.0760957898199901E-4</v>
      </c>
    </row>
    <row r="777" spans="1:16" x14ac:dyDescent="0.3">
      <c r="A777" s="247" t="s">
        <v>104</v>
      </c>
      <c r="B777" s="248">
        <v>2034</v>
      </c>
      <c r="C777" s="248" t="s">
        <v>891</v>
      </c>
      <c r="D777" s="300">
        <v>3.551008513350429E-3</v>
      </c>
      <c r="E777" s="300">
        <v>2.1990386487825326E-2</v>
      </c>
      <c r="F777" s="300">
        <v>1.8564292127270308E-2</v>
      </c>
      <c r="G777" s="300">
        <v>1.8499849726183713E-2</v>
      </c>
      <c r="H777" s="301">
        <v>2.9192202961794616E-5</v>
      </c>
      <c r="I777" s="302">
        <v>3.0512146039503626E-5</v>
      </c>
      <c r="J777" s="303">
        <v>13</v>
      </c>
      <c r="K777" s="304">
        <f t="shared" ref="K777:P777" si="719">SUM(D777:D793)+$J777*D793</f>
        <v>6.5023122261884017E-2</v>
      </c>
      <c r="L777" s="304">
        <f t="shared" si="719"/>
        <v>0.54930350953179186</v>
      </c>
      <c r="M777" s="304">
        <f t="shared" si="719"/>
        <v>0.54951696601736055</v>
      </c>
      <c r="N777" s="304">
        <f t="shared" si="719"/>
        <v>0.54816855673164422</v>
      </c>
      <c r="O777" s="304">
        <f t="shared" si="719"/>
        <v>5.66493393749467E-4</v>
      </c>
      <c r="P777" s="251">
        <f t="shared" si="719"/>
        <v>5.9210767559612909E-4</v>
      </c>
    </row>
    <row r="778" spans="1:16" x14ac:dyDescent="0.3">
      <c r="A778" s="247" t="s">
        <v>104</v>
      </c>
      <c r="B778" s="248">
        <v>2035</v>
      </c>
      <c r="C778" s="248" t="s">
        <v>892</v>
      </c>
      <c r="D778" s="300">
        <v>3.2849412093768292E-3</v>
      </c>
      <c r="E778" s="300">
        <v>2.1205860198034474E-2</v>
      </c>
      <c r="F778" s="300">
        <v>1.851730566338464E-2</v>
      </c>
      <c r="G778" s="300">
        <v>1.8456560612937791E-2</v>
      </c>
      <c r="H778" s="301">
        <v>2.6973706700415127E-5</v>
      </c>
      <c r="I778" s="302">
        <v>2.8193340874165133E-5</v>
      </c>
      <c r="J778" s="303">
        <v>14</v>
      </c>
      <c r="K778" s="304">
        <f t="shared" ref="K778:P778" si="720">SUM(D778:D793)+$J778*D793</f>
        <v>6.3366760540052136E-2</v>
      </c>
      <c r="L778" s="304">
        <f t="shared" si="720"/>
        <v>0.54495251488456531</v>
      </c>
      <c r="M778" s="304">
        <f t="shared" si="720"/>
        <v>0.54921771259473795</v>
      </c>
      <c r="N778" s="304">
        <f t="shared" si="720"/>
        <v>0.54789292334002448</v>
      </c>
      <c r="O778" s="304">
        <f t="shared" si="720"/>
        <v>5.5415897922168856E-4</v>
      </c>
      <c r="P778" s="251">
        <f t="shared" si="720"/>
        <v>5.7921554942736244E-4</v>
      </c>
    </row>
    <row r="779" spans="1:16" x14ac:dyDescent="0.3">
      <c r="A779" s="247" t="s">
        <v>104</v>
      </c>
      <c r="B779" s="248">
        <v>2036</v>
      </c>
      <c r="C779" s="248" t="s">
        <v>893</v>
      </c>
      <c r="D779" s="300">
        <v>3.0487804049461787E-3</v>
      </c>
      <c r="E779" s="300">
        <v>2.0538867860887482E-2</v>
      </c>
      <c r="F779" s="300">
        <v>1.8476487672357354E-2</v>
      </c>
      <c r="G779" s="300">
        <v>1.8418957087829122E-2</v>
      </c>
      <c r="H779" s="301">
        <v>2.5099152517810408E-5</v>
      </c>
      <c r="I779" s="302">
        <v>2.6234018851060781E-5</v>
      </c>
      <c r="J779" s="303">
        <v>15</v>
      </c>
      <c r="K779" s="304">
        <f t="shared" ref="K779:P779" si="721">SUM(D779:D793)+$J779*D793</f>
        <v>6.1976466122193846E-2</v>
      </c>
      <c r="L779" s="304">
        <f t="shared" si="721"/>
        <v>0.54138604652712985</v>
      </c>
      <c r="M779" s="304">
        <f t="shared" si="721"/>
        <v>0.54896544563600114</v>
      </c>
      <c r="N779" s="304">
        <f t="shared" si="721"/>
        <v>0.54766057906165067</v>
      </c>
      <c r="O779" s="304">
        <f t="shared" si="721"/>
        <v>5.4404306095528977E-4</v>
      </c>
      <c r="P779" s="251">
        <f t="shared" si="721"/>
        <v>5.6864222842393456E-4</v>
      </c>
    </row>
    <row r="780" spans="1:16" x14ac:dyDescent="0.3">
      <c r="A780" s="247" t="s">
        <v>104</v>
      </c>
      <c r="B780" s="248">
        <v>2037</v>
      </c>
      <c r="C780" s="248" t="s">
        <v>894</v>
      </c>
      <c r="D780" s="300">
        <v>2.8551377548480614E-3</v>
      </c>
      <c r="E780" s="300">
        <v>2.0026121477628101E-2</v>
      </c>
      <c r="F780" s="300">
        <v>1.8440648782190806E-2</v>
      </c>
      <c r="G780" s="300">
        <v>1.8385943256735138E-2</v>
      </c>
      <c r="H780" s="301">
        <v>2.3521294303250794E-5</v>
      </c>
      <c r="I780" s="302">
        <v>2.4584823888289579E-5</v>
      </c>
      <c r="J780" s="303">
        <v>16</v>
      </c>
      <c r="K780" s="304">
        <f t="shared" ref="K780:P780" si="722">SUM(D780:D793)+$J780*D793</f>
        <v>6.0822332508766223E-2</v>
      </c>
      <c r="L780" s="304">
        <f t="shared" si="722"/>
        <v>0.53848657050684112</v>
      </c>
      <c r="M780" s="304">
        <f t="shared" si="722"/>
        <v>0.5487539966682915</v>
      </c>
      <c r="N780" s="304">
        <f t="shared" si="722"/>
        <v>0.54746583830838547</v>
      </c>
      <c r="O780" s="304">
        <f t="shared" si="722"/>
        <v>5.3580169687149554E-4</v>
      </c>
      <c r="P780" s="251">
        <f t="shared" si="722"/>
        <v>5.6002822944361077E-4</v>
      </c>
    </row>
    <row r="781" spans="1:16" x14ac:dyDescent="0.3">
      <c r="A781" s="247" t="s">
        <v>104</v>
      </c>
      <c r="B781" s="248">
        <v>2038</v>
      </c>
      <c r="C781" s="248" t="s">
        <v>895</v>
      </c>
      <c r="D781" s="300">
        <v>2.6808909728511339E-3</v>
      </c>
      <c r="E781" s="300">
        <v>1.956857911575044E-2</v>
      </c>
      <c r="F781" s="300">
        <v>1.8409181786424356E-2</v>
      </c>
      <c r="G781" s="300">
        <v>1.8356960170834758E-2</v>
      </c>
      <c r="H781" s="301">
        <v>2.2232620098662444E-5</v>
      </c>
      <c r="I781" s="302">
        <v>2.3237879143032436E-5</v>
      </c>
      <c r="J781" s="303">
        <v>17</v>
      </c>
      <c r="K781" s="304">
        <f t="shared" ref="K781:P781" si="723">SUM(D781:D793)+$J781*D793</f>
        <v>5.9861841545436709E-2</v>
      </c>
      <c r="L781" s="304">
        <f t="shared" si="723"/>
        <v>0.53609984086981188</v>
      </c>
      <c r="M781" s="304">
        <f t="shared" si="723"/>
        <v>0.54857838659074853</v>
      </c>
      <c r="N781" s="304">
        <f t="shared" si="723"/>
        <v>0.54730411138621426</v>
      </c>
      <c r="O781" s="304">
        <f t="shared" si="723"/>
        <v>5.2913819100226095E-4</v>
      </c>
      <c r="P781" s="251">
        <f t="shared" si="723"/>
        <v>5.5306342542605822E-4</v>
      </c>
    </row>
    <row r="782" spans="1:16" x14ac:dyDescent="0.3">
      <c r="A782" s="247" t="s">
        <v>104</v>
      </c>
      <c r="B782" s="248">
        <v>2039</v>
      </c>
      <c r="C782" s="248" t="s">
        <v>896</v>
      </c>
      <c r="D782" s="300">
        <v>2.5200486811988465E-3</v>
      </c>
      <c r="E782" s="300">
        <v>1.9151912797406672E-2</v>
      </c>
      <c r="F782" s="300">
        <v>1.8381724995315311E-2</v>
      </c>
      <c r="G782" s="300">
        <v>1.8331673336535809E-2</v>
      </c>
      <c r="H782" s="301">
        <v>2.1182692670283993E-5</v>
      </c>
      <c r="I782" s="302">
        <v>2.2140484118846321E-5</v>
      </c>
      <c r="J782" s="303">
        <v>18</v>
      </c>
      <c r="K782" s="304">
        <f t="shared" ref="K782:P782" si="724">SUM(D782:D793)+$J782*D793</f>
        <v>5.9075597364104129E-2</v>
      </c>
      <c r="L782" s="304">
        <f t="shared" si="724"/>
        <v>0.53417065359466032</v>
      </c>
      <c r="M782" s="304">
        <f t="shared" si="724"/>
        <v>0.54843424350897196</v>
      </c>
      <c r="N782" s="304">
        <f t="shared" si="724"/>
        <v>0.54717136754994355</v>
      </c>
      <c r="O782" s="304">
        <f t="shared" si="724"/>
        <v>5.2376335933761479E-4</v>
      </c>
      <c r="P782" s="251">
        <f t="shared" si="724"/>
        <v>5.474455661537629E-4</v>
      </c>
    </row>
    <row r="783" spans="1:16" x14ac:dyDescent="0.3">
      <c r="A783" s="247" t="s">
        <v>104</v>
      </c>
      <c r="B783" s="248">
        <v>2040</v>
      </c>
      <c r="C783" s="248" t="s">
        <v>897</v>
      </c>
      <c r="D783" s="300">
        <v>2.3707405216220976E-3</v>
      </c>
      <c r="E783" s="300">
        <v>1.8780386054207742E-2</v>
      </c>
      <c r="F783" s="300">
        <v>1.835781494009598E-2</v>
      </c>
      <c r="G783" s="300">
        <v>1.8309653797613051E-2</v>
      </c>
      <c r="H783" s="301">
        <v>2.0276200381719197E-5</v>
      </c>
      <c r="I783" s="302">
        <v>2.1192992972053831E-5</v>
      </c>
      <c r="J783" s="303">
        <v>19</v>
      </c>
      <c r="K783" s="304">
        <f t="shared" ref="K783:P783" si="725">SUM(D783:D793)+$J783*D793</f>
        <v>5.845019547442383E-2</v>
      </c>
      <c r="L783" s="304">
        <f t="shared" si="725"/>
        <v>0.53265813263785255</v>
      </c>
      <c r="M783" s="304">
        <f t="shared" si="725"/>
        <v>0.54831755721830444</v>
      </c>
      <c r="N783" s="304">
        <f t="shared" si="725"/>
        <v>0.54706391054797177</v>
      </c>
      <c r="O783" s="304">
        <f t="shared" si="725"/>
        <v>5.1943845510134701E-4</v>
      </c>
      <c r="P783" s="251">
        <f t="shared" si="725"/>
        <v>5.429251019056536E-4</v>
      </c>
    </row>
    <row r="784" spans="1:16" x14ac:dyDescent="0.3">
      <c r="A784" s="247" t="s">
        <v>104</v>
      </c>
      <c r="B784" s="248">
        <v>2041</v>
      </c>
      <c r="C784" s="248" t="s">
        <v>898</v>
      </c>
      <c r="D784" s="300">
        <v>2.2522178095917473E-3</v>
      </c>
      <c r="E784" s="300">
        <v>1.8487028183084953E-2</v>
      </c>
      <c r="F784" s="300">
        <v>1.8339071856497358E-2</v>
      </c>
      <c r="G784" s="300">
        <v>1.82923923399607E-2</v>
      </c>
      <c r="H784" s="301">
        <v>1.9556772666454202E-5</v>
      </c>
      <c r="I784" s="302">
        <v>2.044103767797043E-5</v>
      </c>
      <c r="J784" s="303">
        <v>20</v>
      </c>
      <c r="K784" s="304">
        <f t="shared" ref="K784:P784" si="726">SUM(D784:D793)+$J784*D793</f>
        <v>5.7974101744320279E-2</v>
      </c>
      <c r="L784" s="304">
        <f t="shared" si="726"/>
        <v>0.53151713842424364</v>
      </c>
      <c r="M784" s="304">
        <f t="shared" si="726"/>
        <v>0.54822478098285621</v>
      </c>
      <c r="N784" s="304">
        <f t="shared" si="726"/>
        <v>0.54697847308492265</v>
      </c>
      <c r="O784" s="304">
        <f t="shared" si="726"/>
        <v>5.1602004315364402E-4</v>
      </c>
      <c r="P784" s="251">
        <f t="shared" si="726"/>
        <v>5.3935212880433677E-4</v>
      </c>
    </row>
    <row r="785" spans="1:16" x14ac:dyDescent="0.3">
      <c r="A785" s="247" t="s">
        <v>104</v>
      </c>
      <c r="B785" s="248">
        <v>2042</v>
      </c>
      <c r="C785" s="248" t="s">
        <v>899</v>
      </c>
      <c r="D785" s="300">
        <v>2.1507622020613278E-3</v>
      </c>
      <c r="E785" s="300">
        <v>1.8221016975754376E-2</v>
      </c>
      <c r="F785" s="300">
        <v>1.8323251847226586E-2</v>
      </c>
      <c r="G785" s="300">
        <v>1.8277823960001133E-2</v>
      </c>
      <c r="H785" s="301">
        <v>1.8976804068759944E-5</v>
      </c>
      <c r="I785" s="302">
        <v>1.9834854892750618E-5</v>
      </c>
      <c r="J785" s="303">
        <v>21</v>
      </c>
      <c r="K785" s="304">
        <f t="shared" ref="K785:P785" si="727">SUM(D785:D793)+$J785*D793</f>
        <v>5.7616530726247076E-2</v>
      </c>
      <c r="L785" s="304">
        <f t="shared" si="727"/>
        <v>0.53066950208175745</v>
      </c>
      <c r="M785" s="304">
        <f t="shared" si="727"/>
        <v>0.54815074783100659</v>
      </c>
      <c r="N785" s="304">
        <f t="shared" si="727"/>
        <v>0.54691029707952588</v>
      </c>
      <c r="O785" s="304">
        <f t="shared" si="727"/>
        <v>5.1332105892120609E-4</v>
      </c>
      <c r="P785" s="251">
        <f t="shared" si="727"/>
        <v>5.3653111099710347E-4</v>
      </c>
    </row>
    <row r="786" spans="1:16" x14ac:dyDescent="0.3">
      <c r="A786" s="247" t="s">
        <v>104</v>
      </c>
      <c r="B786" s="248">
        <v>2043</v>
      </c>
      <c r="C786" s="248" t="s">
        <v>900</v>
      </c>
      <c r="D786" s="300">
        <v>2.0754588376426463E-3</v>
      </c>
      <c r="E786" s="300">
        <v>1.803199312684153E-2</v>
      </c>
      <c r="F786" s="300">
        <v>1.8310049294436061E-2</v>
      </c>
      <c r="G786" s="300">
        <v>1.8265665371643102E-2</v>
      </c>
      <c r="H786" s="301">
        <v>1.8494528397983547E-5</v>
      </c>
      <c r="I786" s="302">
        <v>1.9330773833074258E-5</v>
      </c>
      <c r="J786" s="303">
        <v>22</v>
      </c>
      <c r="K786" s="304">
        <f t="shared" ref="K786:P786" si="728">SUM(D786:D793)+$J786*D793</f>
        <v>5.7360415315704294E-2</v>
      </c>
      <c r="L786" s="304">
        <f t="shared" si="728"/>
        <v>0.53008787694660198</v>
      </c>
      <c r="M786" s="304">
        <f t="shared" si="728"/>
        <v>0.54809253468842778</v>
      </c>
      <c r="N786" s="304">
        <f t="shared" si="728"/>
        <v>0.54685668945408872</v>
      </c>
      <c r="O786" s="304">
        <f t="shared" si="728"/>
        <v>5.112020432864624E-4</v>
      </c>
      <c r="P786" s="251">
        <f t="shared" si="728"/>
        <v>5.3431627597508985E-4</v>
      </c>
    </row>
    <row r="787" spans="1:16" x14ac:dyDescent="0.3">
      <c r="A787" s="247" t="s">
        <v>104</v>
      </c>
      <c r="B787" s="248">
        <v>2044</v>
      </c>
      <c r="C787" s="248" t="s">
        <v>901</v>
      </c>
      <c r="D787" s="300">
        <v>2.0214274243206065E-3</v>
      </c>
      <c r="E787" s="300">
        <v>1.7892065244574977E-2</v>
      </c>
      <c r="F787" s="300">
        <v>1.8299064184891009E-2</v>
      </c>
      <c r="G787" s="300">
        <v>1.8255550139773338E-2</v>
      </c>
      <c r="H787" s="301">
        <v>1.8107219138162512E-5</v>
      </c>
      <c r="I787" s="302">
        <v>1.8925948883958707E-5</v>
      </c>
      <c r="J787" s="303">
        <v>23</v>
      </c>
      <c r="K787" s="304">
        <f t="shared" ref="K787:P787" si="729">SUM(D787:D793)+$J787*D793</f>
        <v>5.7179603269580201E-2</v>
      </c>
      <c r="L787" s="304">
        <f t="shared" si="729"/>
        <v>0.52969527566035934</v>
      </c>
      <c r="M787" s="304">
        <f t="shared" si="729"/>
        <v>0.54804752409863955</v>
      </c>
      <c r="N787" s="304">
        <f t="shared" si="729"/>
        <v>0.54681524041700968</v>
      </c>
      <c r="O787" s="304">
        <f t="shared" si="729"/>
        <v>5.0956530332249507E-4</v>
      </c>
      <c r="P787" s="251">
        <f t="shared" si="729"/>
        <v>5.326055220127527E-4</v>
      </c>
    </row>
    <row r="788" spans="1:16" x14ac:dyDescent="0.3">
      <c r="A788" s="247" t="s">
        <v>104</v>
      </c>
      <c r="B788" s="248">
        <v>2045</v>
      </c>
      <c r="C788" s="248" t="s">
        <v>902</v>
      </c>
      <c r="D788" s="300">
        <v>1.9863402162677464E-3</v>
      </c>
      <c r="E788" s="300">
        <v>1.78045136451352E-2</v>
      </c>
      <c r="F788" s="300">
        <v>1.8289926405487392E-2</v>
      </c>
      <c r="G788" s="300">
        <v>1.8247136541123251E-2</v>
      </c>
      <c r="H788" s="301">
        <v>1.7808979020370669E-5</v>
      </c>
      <c r="I788" s="302">
        <v>1.8614224687775508E-5</v>
      </c>
      <c r="J788" s="303">
        <v>24</v>
      </c>
      <c r="K788" s="304">
        <f t="shared" ref="K788:P788" si="730">SUM(D788:D793)+$J788*D793</f>
        <v>5.7052822636778147E-2</v>
      </c>
      <c r="L788" s="304">
        <f t="shared" si="730"/>
        <v>0.52944260225638318</v>
      </c>
      <c r="M788" s="304">
        <f t="shared" si="730"/>
        <v>0.54801349861839632</v>
      </c>
      <c r="N788" s="304">
        <f t="shared" si="730"/>
        <v>0.54678390661180021</v>
      </c>
      <c r="O788" s="304">
        <f t="shared" si="730"/>
        <v>5.0831587261834874E-4</v>
      </c>
      <c r="P788" s="251">
        <f t="shared" si="730"/>
        <v>5.3129959299953104E-4</v>
      </c>
    </row>
    <row r="789" spans="1:16" x14ac:dyDescent="0.3">
      <c r="A789" s="247" t="s">
        <v>104</v>
      </c>
      <c r="B789" s="248">
        <v>2046</v>
      </c>
      <c r="C789" s="248" t="s">
        <v>903</v>
      </c>
      <c r="D789" s="300">
        <v>1.9569349653469344E-3</v>
      </c>
      <c r="E789" s="300">
        <v>1.7735892905707526E-2</v>
      </c>
      <c r="F789" s="300">
        <v>1.8282411948630919E-2</v>
      </c>
      <c r="G789" s="300">
        <v>1.8240217353288138E-2</v>
      </c>
      <c r="H789" s="301">
        <v>1.7562679973267866E-5</v>
      </c>
      <c r="I789" s="302">
        <v>1.8356786052074944E-5</v>
      </c>
      <c r="J789" s="303">
        <v>25</v>
      </c>
      <c r="K789" s="304">
        <f t="shared" ref="K789:P789" si="731">SUM(D789:D793)+$J789*D793</f>
        <v>5.6961129212028942E-2</v>
      </c>
      <c r="L789" s="304">
        <f t="shared" si="731"/>
        <v>0.52927748045184675</v>
      </c>
      <c r="M789" s="304">
        <f t="shared" si="731"/>
        <v>0.54798861091755668</v>
      </c>
      <c r="N789" s="304">
        <f t="shared" si="731"/>
        <v>0.54676098640524096</v>
      </c>
      <c r="O789" s="304">
        <f t="shared" si="731"/>
        <v>5.0736468203199431E-4</v>
      </c>
      <c r="P789" s="251">
        <f t="shared" si="731"/>
        <v>5.3030538818249256E-4</v>
      </c>
    </row>
    <row r="790" spans="1:16" x14ac:dyDescent="0.3">
      <c r="A790" s="247" t="s">
        <v>104</v>
      </c>
      <c r="B790" s="248">
        <v>2047</v>
      </c>
      <c r="C790" s="248" t="s">
        <v>904</v>
      </c>
      <c r="D790" s="300">
        <v>1.9311274343248312E-3</v>
      </c>
      <c r="E790" s="300">
        <v>1.7670575430704532E-2</v>
      </c>
      <c r="F790" s="300">
        <v>1.827624003475704E-2</v>
      </c>
      <c r="G790" s="300">
        <v>1.8234534556966421E-2</v>
      </c>
      <c r="H790" s="301">
        <v>1.7347326096047387E-5</v>
      </c>
      <c r="I790" s="302">
        <v>1.8131698080114574E-5</v>
      </c>
      <c r="J790" s="303">
        <v>26</v>
      </c>
      <c r="K790" s="304">
        <f t="shared" ref="K790:P790" si="732">SUM(D790:D793)+$J790*D793</f>
        <v>5.6898841038200559E-2</v>
      </c>
      <c r="L790" s="304">
        <f t="shared" si="732"/>
        <v>0.52918097938673814</v>
      </c>
      <c r="M790" s="304">
        <f t="shared" si="732"/>
        <v>0.54797123767357347</v>
      </c>
      <c r="N790" s="304">
        <f t="shared" si="732"/>
        <v>0.54674498538651672</v>
      </c>
      <c r="O790" s="304">
        <f t="shared" si="732"/>
        <v>5.0665979049274268E-4</v>
      </c>
      <c r="P790" s="251">
        <f t="shared" si="732"/>
        <v>5.2956862200115469E-4</v>
      </c>
    </row>
    <row r="791" spans="1:16" x14ac:dyDescent="0.3">
      <c r="A791" s="247" t="s">
        <v>104</v>
      </c>
      <c r="B791" s="248">
        <v>2048</v>
      </c>
      <c r="C791" s="248" t="s">
        <v>905</v>
      </c>
      <c r="D791" s="300">
        <v>1.9105319463583569E-3</v>
      </c>
      <c r="E791" s="300">
        <v>1.7617908424869926E-2</v>
      </c>
      <c r="F791" s="300">
        <v>1.8271178649538887E-2</v>
      </c>
      <c r="G791" s="300">
        <v>1.8229873098761128E-2</v>
      </c>
      <c r="H791" s="301">
        <v>1.7149765999411133E-5</v>
      </c>
      <c r="I791" s="302">
        <v>1.7925204117608878E-5</v>
      </c>
      <c r="J791" s="303">
        <v>27</v>
      </c>
      <c r="K791" s="304">
        <f t="shared" ref="K791:P791" si="733">SUM(D791:D793)+$J791*D793</f>
        <v>5.686236039539428E-2</v>
      </c>
      <c r="L791" s="304">
        <f t="shared" si="733"/>
        <v>0.52914979579663246</v>
      </c>
      <c r="M791" s="304">
        <f t="shared" si="733"/>
        <v>0.54796003634346424</v>
      </c>
      <c r="N791" s="304">
        <f t="shared" si="733"/>
        <v>0.54673466716411434</v>
      </c>
      <c r="O791" s="304">
        <f t="shared" si="733"/>
        <v>5.0617025283071157E-4</v>
      </c>
      <c r="P791" s="251">
        <f t="shared" si="733"/>
        <v>5.2905694379177712E-4</v>
      </c>
    </row>
    <row r="792" spans="1:16" x14ac:dyDescent="0.3">
      <c r="A792" s="247" t="s">
        <v>104</v>
      </c>
      <c r="B792" s="248">
        <v>2049</v>
      </c>
      <c r="C792" s="248" t="s">
        <v>906</v>
      </c>
      <c r="D792" s="300">
        <v>1.9017182865165632E-3</v>
      </c>
      <c r="E792" s="300">
        <v>1.7628915834994832E-2</v>
      </c>
      <c r="F792" s="300">
        <v>1.8267773963787693E-2</v>
      </c>
      <c r="G792" s="300">
        <v>1.8226736697562085E-2</v>
      </c>
      <c r="H792" s="301">
        <v>1.7002410678845867E-5</v>
      </c>
      <c r="I792" s="302">
        <v>1.7771183293530717E-5</v>
      </c>
      <c r="J792" s="303">
        <v>28</v>
      </c>
      <c r="K792" s="304">
        <f t="shared" ref="K792:P792" si="734">SUM(D792:D793)+$J792*D793</f>
        <v>5.6846475240554466E-2</v>
      </c>
      <c r="L792" s="304">
        <f t="shared" si="734"/>
        <v>0.52917127921236129</v>
      </c>
      <c r="M792" s="304">
        <f t="shared" si="734"/>
        <v>0.54795389639857317</v>
      </c>
      <c r="N792" s="304">
        <f t="shared" si="734"/>
        <v>0.54672901039991717</v>
      </c>
      <c r="O792" s="304">
        <f t="shared" si="734"/>
        <v>5.0587827526531659E-4</v>
      </c>
      <c r="P792" s="251">
        <f t="shared" si="734"/>
        <v>5.2875175954490532E-4</v>
      </c>
    </row>
    <row r="793" spans="1:16" x14ac:dyDescent="0.3">
      <c r="A793" s="247" t="s">
        <v>104</v>
      </c>
      <c r="B793" s="248">
        <v>2050</v>
      </c>
      <c r="C793" s="248" t="s">
        <v>907</v>
      </c>
      <c r="D793" s="300">
        <v>1.8946467915185485E-3</v>
      </c>
      <c r="E793" s="300">
        <v>1.7639391840598845E-2</v>
      </c>
      <c r="F793" s="300">
        <v>1.8265038704647775E-2</v>
      </c>
      <c r="G793" s="300">
        <v>1.8224216334563968E-2</v>
      </c>
      <c r="H793" s="301">
        <v>1.6857788434016233E-5</v>
      </c>
      <c r="I793" s="302">
        <v>1.7620019870737055E-5</v>
      </c>
      <c r="J793" s="303">
        <v>29</v>
      </c>
      <c r="K793" s="304">
        <f t="shared" ref="K793:P793" si="735">SUM(D793:D793)+$J793*D793</f>
        <v>5.6839403745556447E-2</v>
      </c>
      <c r="L793" s="304">
        <f t="shared" si="735"/>
        <v>0.52918175521796529</v>
      </c>
      <c r="M793" s="304">
        <f t="shared" si="735"/>
        <v>0.54795116113943332</v>
      </c>
      <c r="N793" s="304">
        <f t="shared" si="735"/>
        <v>0.54672649003691898</v>
      </c>
      <c r="O793" s="304">
        <f t="shared" si="735"/>
        <v>5.0573365302048693E-4</v>
      </c>
      <c r="P793" s="251">
        <f t="shared" si="735"/>
        <v>5.2860059612211169E-4</v>
      </c>
    </row>
    <row r="794" spans="1:16" x14ac:dyDescent="0.3">
      <c r="A794" s="247" t="s">
        <v>105</v>
      </c>
      <c r="B794" s="248">
        <v>2015</v>
      </c>
      <c r="C794" s="248" t="s">
        <v>2428</v>
      </c>
      <c r="D794" s="300">
        <v>0.12046618627288873</v>
      </c>
      <c r="E794" s="300">
        <v>0.4143662454706572</v>
      </c>
      <c r="F794" s="300">
        <v>2.1735612648947019E-2</v>
      </c>
      <c r="G794" s="300">
        <v>2.1438364065551975E-2</v>
      </c>
      <c r="H794" s="301">
        <v>3.7431492246328609E-4</v>
      </c>
      <c r="I794" s="302">
        <v>3.9123978306780969E-4</v>
      </c>
      <c r="J794" s="305">
        <v>0</v>
      </c>
      <c r="K794" s="304">
        <f>SUM(D794:D823)</f>
        <v>0.91924746712362082</v>
      </c>
      <c r="L794" s="304">
        <f t="shared" ref="L794:L800" si="736">SUM(E794:E823)</f>
        <v>3.6526790757861294</v>
      </c>
      <c r="M794" s="304">
        <f t="shared" ref="M794:M800" si="737">SUM(F794:F823)</f>
        <v>0.58637645078586675</v>
      </c>
      <c r="N794" s="304">
        <f t="shared" ref="N794:N800" si="738">SUM(G794:G823)</f>
        <v>0.5822238872943637</v>
      </c>
      <c r="O794" s="304">
        <f t="shared" ref="O794:O800" si="739">SUM(H794:H823)</f>
        <v>3.9350895950956057E-3</v>
      </c>
      <c r="P794" s="251">
        <f t="shared" ref="P794:P800" si="740">SUM(I794:I823)</f>
        <v>4.1130168813680668E-3</v>
      </c>
    </row>
    <row r="795" spans="1:16" x14ac:dyDescent="0.3">
      <c r="A795" s="247" t="s">
        <v>105</v>
      </c>
      <c r="B795" s="248">
        <v>2016</v>
      </c>
      <c r="C795" s="248" t="s">
        <v>2429</v>
      </c>
      <c r="D795" s="300">
        <v>0.10519976787944682</v>
      </c>
      <c r="E795" s="300">
        <v>0.3713383059876717</v>
      </c>
      <c r="F795" s="300">
        <v>2.1412639807481568E-2</v>
      </c>
      <c r="G795" s="300">
        <v>2.1138139539779603E-2</v>
      </c>
      <c r="H795" s="301">
        <v>3.4843379812382147E-4</v>
      </c>
      <c r="I795" s="302">
        <v>3.6418842760376456E-4</v>
      </c>
      <c r="J795" s="303">
        <v>0</v>
      </c>
      <c r="K795" s="304">
        <f t="shared" ref="K795:K800" si="741">SUM(D795:D824)</f>
        <v>0.80149362948075609</v>
      </c>
      <c r="L795" s="304">
        <f t="shared" si="736"/>
        <v>3.2596248293231711</v>
      </c>
      <c r="M795" s="304">
        <f t="shared" si="737"/>
        <v>0.58304383591022169</v>
      </c>
      <c r="N795" s="304">
        <f t="shared" si="738"/>
        <v>0.57913684042967206</v>
      </c>
      <c r="O795" s="304">
        <f t="shared" si="739"/>
        <v>3.584117516741031E-3</v>
      </c>
      <c r="P795" s="251">
        <f t="shared" si="740"/>
        <v>3.7461754065197766E-3</v>
      </c>
    </row>
    <row r="796" spans="1:16" x14ac:dyDescent="0.3">
      <c r="A796" s="247" t="s">
        <v>105</v>
      </c>
      <c r="B796" s="248">
        <v>2017</v>
      </c>
      <c r="C796" s="248" t="s">
        <v>908</v>
      </c>
      <c r="D796" s="300">
        <v>9.2740564987670637E-2</v>
      </c>
      <c r="E796" s="300">
        <v>0.3330246293805037</v>
      </c>
      <c r="F796" s="300">
        <v>2.1186756417700747E-2</v>
      </c>
      <c r="G796" s="300">
        <v>2.0928034528677347E-2</v>
      </c>
      <c r="H796" s="301">
        <v>3.2507986594717956E-4</v>
      </c>
      <c r="I796" s="302">
        <v>3.3977852936988695E-4</v>
      </c>
      <c r="J796" s="303">
        <v>0</v>
      </c>
      <c r="K796" s="304">
        <f t="shared" si="741"/>
        <v>0.69887751755639316</v>
      </c>
      <c r="L796" s="304">
        <f t="shared" si="736"/>
        <v>2.9090749920480334</v>
      </c>
      <c r="M796" s="304">
        <f t="shared" si="737"/>
        <v>0.5800192656647255</v>
      </c>
      <c r="N796" s="304">
        <f t="shared" si="738"/>
        <v>0.57633625568303659</v>
      </c>
      <c r="O796" s="304">
        <f t="shared" si="739"/>
        <v>3.2580763865028414E-3</v>
      </c>
      <c r="P796" s="251">
        <f t="shared" si="740"/>
        <v>3.4053921429129603E-3</v>
      </c>
    </row>
    <row r="797" spans="1:16" x14ac:dyDescent="0.3">
      <c r="A797" s="247" t="s">
        <v>105</v>
      </c>
      <c r="B797" s="248">
        <v>2018</v>
      </c>
      <c r="C797" s="248" t="s">
        <v>909</v>
      </c>
      <c r="D797" s="300">
        <v>8.0611026101524638E-2</v>
      </c>
      <c r="E797" s="300">
        <v>0.29660150805642987</v>
      </c>
      <c r="F797" s="300">
        <v>2.1001010347993228E-2</v>
      </c>
      <c r="G797" s="300">
        <v>2.0754974584284235E-2</v>
      </c>
      <c r="H797" s="301">
        <v>3.0407867927257471E-4</v>
      </c>
      <c r="I797" s="302">
        <v>3.1782777108810251E-4</v>
      </c>
      <c r="J797" s="303">
        <v>0</v>
      </c>
      <c r="K797" s="304">
        <f t="shared" si="741"/>
        <v>0.60859888249862193</v>
      </c>
      <c r="L797" s="304">
        <f t="shared" si="736"/>
        <v>2.596342962557427</v>
      </c>
      <c r="M797" s="304">
        <f t="shared" si="737"/>
        <v>0.57720769641476233</v>
      </c>
      <c r="N797" s="304">
        <f t="shared" si="738"/>
        <v>0.57373391049317268</v>
      </c>
      <c r="O797" s="304">
        <f t="shared" si="739"/>
        <v>2.9548627945028519E-3</v>
      </c>
      <c r="P797" s="251">
        <f t="shared" si="740"/>
        <v>3.0884685861006754E-3</v>
      </c>
    </row>
    <row r="798" spans="1:16" x14ac:dyDescent="0.3">
      <c r="A798" s="247" t="s">
        <v>105</v>
      </c>
      <c r="B798" s="248">
        <v>2019</v>
      </c>
      <c r="C798" s="248" t="s">
        <v>910</v>
      </c>
      <c r="D798" s="300">
        <v>7.0556099399956579E-2</v>
      </c>
      <c r="E798" s="300">
        <v>0.26387597423754516</v>
      </c>
      <c r="F798" s="300">
        <v>2.0848422772274357E-2</v>
      </c>
      <c r="G798" s="300">
        <v>2.0612926633390007E-2</v>
      </c>
      <c r="H798" s="301">
        <v>2.8359147333465145E-4</v>
      </c>
      <c r="I798" s="302">
        <v>2.9641422270812229E-4</v>
      </c>
      <c r="J798" s="303">
        <v>0</v>
      </c>
      <c r="K798" s="304">
        <f t="shared" si="741"/>
        <v>0.53035866454638392</v>
      </c>
      <c r="L798" s="304">
        <f t="shared" si="736"/>
        <v>2.3196503369445849</v>
      </c>
      <c r="M798" s="304">
        <f t="shared" si="737"/>
        <v>0.57457070779322106</v>
      </c>
      <c r="N798" s="304">
        <f t="shared" si="738"/>
        <v>0.5712943302345308</v>
      </c>
      <c r="O798" s="304">
        <f t="shared" si="739"/>
        <v>2.6719154602429605E-3</v>
      </c>
      <c r="P798" s="251">
        <f t="shared" si="740"/>
        <v>2.7927276332899036E-3</v>
      </c>
    </row>
    <row r="799" spans="1:16" x14ac:dyDescent="0.3">
      <c r="A799" s="247" t="s">
        <v>105</v>
      </c>
      <c r="B799" s="248">
        <v>2020</v>
      </c>
      <c r="C799" s="248" t="s">
        <v>911</v>
      </c>
      <c r="D799" s="300">
        <v>6.2095825776562176E-2</v>
      </c>
      <c r="E799" s="300">
        <v>0.23430511561263814</v>
      </c>
      <c r="F799" s="300">
        <v>2.068874930846272E-2</v>
      </c>
      <c r="G799" s="300">
        <v>2.046484356710894E-2</v>
      </c>
      <c r="H799" s="301">
        <v>2.639413692897951E-4</v>
      </c>
      <c r="I799" s="302">
        <v>2.7587563096647207E-4</v>
      </c>
      <c r="J799" s="303">
        <v>0</v>
      </c>
      <c r="K799" s="304">
        <f t="shared" si="741"/>
        <v>0.46214437412056109</v>
      </c>
      <c r="L799" s="304">
        <f t="shared" si="736"/>
        <v>2.0756444620668031</v>
      </c>
      <c r="M799" s="304">
        <f t="shared" si="737"/>
        <v>0.57208052667441955</v>
      </c>
      <c r="N799" s="304">
        <f t="shared" si="738"/>
        <v>0.56899147097433633</v>
      </c>
      <c r="O799" s="304">
        <f t="shared" si="739"/>
        <v>2.4091554759031347E-3</v>
      </c>
      <c r="P799" s="251">
        <f t="shared" si="740"/>
        <v>2.5180868060361975E-3</v>
      </c>
    </row>
    <row r="800" spans="1:16" x14ac:dyDescent="0.3">
      <c r="A800" s="247" t="s">
        <v>105</v>
      </c>
      <c r="B800" s="248">
        <v>2021</v>
      </c>
      <c r="C800" s="248" t="s">
        <v>912</v>
      </c>
      <c r="D800" s="300">
        <v>5.2559517999486403E-2</v>
      </c>
      <c r="E800" s="300">
        <v>0.20437640933046744</v>
      </c>
      <c r="F800" s="300">
        <v>2.0492979737348645E-2</v>
      </c>
      <c r="G800" s="300">
        <v>2.0283199702661882E-2</v>
      </c>
      <c r="H800" s="301">
        <v>2.4457995887667487E-4</v>
      </c>
      <c r="I800" s="302">
        <v>2.5563877526697451E-4</v>
      </c>
      <c r="J800" s="303">
        <v>0</v>
      </c>
      <c r="K800" s="304">
        <f t="shared" si="741"/>
        <v>0.40236631157161973</v>
      </c>
      <c r="L800" s="304">
        <f t="shared" si="736"/>
        <v>1.8611803839467662</v>
      </c>
      <c r="M800" s="304">
        <f t="shared" si="737"/>
        <v>0.56974526237871903</v>
      </c>
      <c r="N800" s="304">
        <f t="shared" si="738"/>
        <v>0.56683231022922254</v>
      </c>
      <c r="O800" s="304">
        <f t="shared" si="739"/>
        <v>2.1657530734922634E-3</v>
      </c>
      <c r="P800" s="251">
        <f t="shared" si="740"/>
        <v>2.2636788231509197E-3</v>
      </c>
    </row>
    <row r="801" spans="1:16" x14ac:dyDescent="0.3">
      <c r="A801" s="247" t="s">
        <v>105</v>
      </c>
      <c r="B801" s="248">
        <v>2022</v>
      </c>
      <c r="C801" s="248" t="s">
        <v>913</v>
      </c>
      <c r="D801" s="300">
        <v>4.2271810229765623E-2</v>
      </c>
      <c r="E801" s="300">
        <v>0.17573816825298574</v>
      </c>
      <c r="F801" s="300">
        <v>2.0295819336131133E-2</v>
      </c>
      <c r="G801" s="300">
        <v>2.0100031226613732E-2</v>
      </c>
      <c r="H801" s="301">
        <v>2.2734889243050693E-4</v>
      </c>
      <c r="I801" s="302">
        <v>2.376286029087206E-4</v>
      </c>
      <c r="J801" s="303">
        <v>1</v>
      </c>
      <c r="K801" s="304">
        <f t="shared" ref="K801:P801" si="742">SUM(D801:D829)+$J801*D829</f>
        <v>0.35212455679975413</v>
      </c>
      <c r="L801" s="304">
        <f t="shared" si="742"/>
        <v>1.6766450121088998</v>
      </c>
      <c r="M801" s="304">
        <f t="shared" si="742"/>
        <v>0.56760576765413251</v>
      </c>
      <c r="N801" s="304">
        <f t="shared" si="742"/>
        <v>0.56485479334855615</v>
      </c>
      <c r="O801" s="304">
        <f t="shared" si="742"/>
        <v>1.9417120814945123E-3</v>
      </c>
      <c r="P801" s="251">
        <f t="shared" si="742"/>
        <v>2.0295076959651378E-3</v>
      </c>
    </row>
    <row r="802" spans="1:16" x14ac:dyDescent="0.3">
      <c r="A802" s="247" t="s">
        <v>105</v>
      </c>
      <c r="B802" s="248">
        <v>2023</v>
      </c>
      <c r="C802" s="248" t="s">
        <v>914</v>
      </c>
      <c r="D802" s="300">
        <v>3.6817514924303879E-2</v>
      </c>
      <c r="E802" s="300">
        <v>0.1542873301285177</v>
      </c>
      <c r="F802" s="300">
        <v>2.0121644689540061E-2</v>
      </c>
      <c r="G802" s="300">
        <v>1.9939149438708892E-2</v>
      </c>
      <c r="H802" s="301">
        <v>2.1263630790687341E-4</v>
      </c>
      <c r="I802" s="302">
        <v>2.2225077755693844E-4</v>
      </c>
      <c r="J802" s="303">
        <v>2</v>
      </c>
      <c r="K802" s="304">
        <f t="shared" ref="K802:P802" si="743">SUM(D802:D829)+$J802*D829</f>
        <v>0.3121705097976093</v>
      </c>
      <c r="L802" s="304">
        <f t="shared" si="743"/>
        <v>1.5207478813485151</v>
      </c>
      <c r="M802" s="304">
        <f t="shared" si="743"/>
        <v>0.56566343333076352</v>
      </c>
      <c r="N802" s="304">
        <f t="shared" si="743"/>
        <v>0.5630604449439377</v>
      </c>
      <c r="O802" s="304">
        <f t="shared" si="743"/>
        <v>1.7349021559429291E-3</v>
      </c>
      <c r="P802" s="251">
        <f t="shared" si="743"/>
        <v>1.8133467411376105E-3</v>
      </c>
    </row>
    <row r="803" spans="1:16" x14ac:dyDescent="0.3">
      <c r="A803" s="247" t="s">
        <v>105</v>
      </c>
      <c r="B803" s="248">
        <v>2024</v>
      </c>
      <c r="C803" s="248" t="s">
        <v>915</v>
      </c>
      <c r="D803" s="300">
        <v>3.1834953369452364E-2</v>
      </c>
      <c r="E803" s="300">
        <v>0.13497898704693706</v>
      </c>
      <c r="F803" s="300">
        <v>1.9939991760355553E-2</v>
      </c>
      <c r="G803" s="300">
        <v>1.9770698134423066E-2</v>
      </c>
      <c r="H803" s="301">
        <v>1.8048956156757536E-4</v>
      </c>
      <c r="I803" s="302">
        <v>1.8865050036941076E-4</v>
      </c>
      <c r="J803" s="303">
        <v>3</v>
      </c>
      <c r="K803" s="304">
        <f t="shared" ref="K803:P803" si="744">SUM(D803:D829)+$J803*D829</f>
        <v>0.27767075810092628</v>
      </c>
      <c r="L803" s="304">
        <f t="shared" si="744"/>
        <v>1.3863015887125987</v>
      </c>
      <c r="M803" s="304">
        <f t="shared" si="744"/>
        <v>0.56389527365398562</v>
      </c>
      <c r="N803" s="304">
        <f t="shared" si="744"/>
        <v>0.5614269783272241</v>
      </c>
      <c r="O803" s="304">
        <f t="shared" si="744"/>
        <v>1.5428048149149791E-3</v>
      </c>
      <c r="P803" s="251">
        <f t="shared" si="744"/>
        <v>1.6125636116618659E-3</v>
      </c>
    </row>
    <row r="804" spans="1:16" x14ac:dyDescent="0.3">
      <c r="A804" s="247" t="s">
        <v>105</v>
      </c>
      <c r="B804" s="248">
        <v>2025</v>
      </c>
      <c r="C804" s="248" t="s">
        <v>916</v>
      </c>
      <c r="D804" s="300">
        <v>2.8131158442882782E-2</v>
      </c>
      <c r="E804" s="300">
        <v>0.11997096335300039</v>
      </c>
      <c r="F804" s="300">
        <v>1.9812908808538605E-2</v>
      </c>
      <c r="G804" s="300">
        <v>1.9652974909648235E-2</v>
      </c>
      <c r="H804" s="301">
        <v>1.5913683952508776E-4</v>
      </c>
      <c r="I804" s="302">
        <v>1.6633228985278399E-4</v>
      </c>
      <c r="J804" s="303">
        <v>4</v>
      </c>
      <c r="K804" s="304">
        <f t="shared" ref="K804:P804" si="745">SUM(D804:D829)+$J804*D829</f>
        <v>0.24815356795909474</v>
      </c>
      <c r="L804" s="304">
        <f t="shared" si="745"/>
        <v>1.2711636391582628</v>
      </c>
      <c r="M804" s="304">
        <f t="shared" si="745"/>
        <v>0.5623087669063922</v>
      </c>
      <c r="N804" s="304">
        <f t="shared" si="745"/>
        <v>0.55996196301479639</v>
      </c>
      <c r="O804" s="304">
        <f t="shared" si="745"/>
        <v>1.3828542202263272E-3</v>
      </c>
      <c r="P804" s="251">
        <f t="shared" si="745"/>
        <v>1.4453807593736488E-3</v>
      </c>
    </row>
    <row r="805" spans="1:16" x14ac:dyDescent="0.3">
      <c r="A805" s="247" t="s">
        <v>105</v>
      </c>
      <c r="B805" s="248">
        <v>2026</v>
      </c>
      <c r="C805" s="248" t="s">
        <v>917</v>
      </c>
      <c r="D805" s="300">
        <v>2.5027060779180859E-2</v>
      </c>
      <c r="E805" s="300">
        <v>0.10742733542990468</v>
      </c>
      <c r="F805" s="300">
        <v>1.9708388484121799E-2</v>
      </c>
      <c r="G805" s="300">
        <v>1.9556410132386882E-2</v>
      </c>
      <c r="H805" s="301">
        <v>1.4735744316266626E-4</v>
      </c>
      <c r="I805" s="302">
        <v>1.5402029605847151E-4</v>
      </c>
      <c r="J805" s="303">
        <v>5</v>
      </c>
      <c r="K805" s="304">
        <f t="shared" ref="K805:P805" si="746">SUM(D805:D829)+$J805*D829</f>
        <v>0.22234017274383278</v>
      </c>
      <c r="L805" s="304">
        <f t="shared" si="746"/>
        <v>1.1710337132978634</v>
      </c>
      <c r="M805" s="304">
        <f t="shared" si="746"/>
        <v>0.56084934311061563</v>
      </c>
      <c r="N805" s="304">
        <f t="shared" si="746"/>
        <v>0.55861467092714345</v>
      </c>
      <c r="O805" s="304">
        <f t="shared" si="746"/>
        <v>1.2442563475801632E-3</v>
      </c>
      <c r="P805" s="251">
        <f t="shared" si="746"/>
        <v>1.3005161176020588E-3</v>
      </c>
    </row>
    <row r="806" spans="1:16" x14ac:dyDescent="0.3">
      <c r="A806" s="247" t="s">
        <v>105</v>
      </c>
      <c r="B806" s="248">
        <v>2027</v>
      </c>
      <c r="C806" s="248" t="s">
        <v>918</v>
      </c>
      <c r="D806" s="300">
        <v>2.2197850865054821E-2</v>
      </c>
      <c r="E806" s="300">
        <v>9.6089388578794357E-2</v>
      </c>
      <c r="F806" s="300">
        <v>1.9574406005129431E-2</v>
      </c>
      <c r="G806" s="300">
        <v>1.943184966423854E-2</v>
      </c>
      <c r="H806" s="301">
        <v>1.1229128431123304E-4</v>
      </c>
      <c r="I806" s="302">
        <v>1.173686043501221E-4</v>
      </c>
      <c r="J806" s="303">
        <v>6</v>
      </c>
      <c r="K806" s="304">
        <f t="shared" ref="K806:P806" si="747">SUM(D806:D829)+$J806*D829</f>
        <v>0.19963087519227277</v>
      </c>
      <c r="L806" s="304">
        <f t="shared" si="747"/>
        <v>1.0834474153605596</v>
      </c>
      <c r="M806" s="304">
        <f t="shared" si="747"/>
        <v>0.55949443963925605</v>
      </c>
      <c r="N806" s="304">
        <f t="shared" si="747"/>
        <v>0.5573639436167519</v>
      </c>
      <c r="O806" s="304">
        <f t="shared" si="747"/>
        <v>1.1174378712964202E-3</v>
      </c>
      <c r="P806" s="251">
        <f t="shared" si="747"/>
        <v>1.1679634696247815E-3</v>
      </c>
    </row>
    <row r="807" spans="1:16" x14ac:dyDescent="0.3">
      <c r="A807" s="247" t="s">
        <v>105</v>
      </c>
      <c r="B807" s="248">
        <v>2028</v>
      </c>
      <c r="C807" s="248" t="s">
        <v>919</v>
      </c>
      <c r="D807" s="300">
        <v>1.9671385168601695E-2</v>
      </c>
      <c r="E807" s="300">
        <v>8.6073095609206354E-2</v>
      </c>
      <c r="F807" s="300">
        <v>1.9452748238966644E-2</v>
      </c>
      <c r="G807" s="300">
        <v>1.9319317010278926E-2</v>
      </c>
      <c r="H807" s="301">
        <v>9.5033016939882598E-5</v>
      </c>
      <c r="I807" s="302">
        <v>9.9329990715219197E-5</v>
      </c>
      <c r="J807" s="303">
        <v>7</v>
      </c>
      <c r="K807" s="304">
        <f t="shared" ref="K807:P807" si="748">SUM(D807:D829)+$J807*D829</f>
        <v>0.17975078755483875</v>
      </c>
      <c r="L807" s="304">
        <f t="shared" si="748"/>
        <v>1.0071990642743662</v>
      </c>
      <c r="M807" s="304">
        <f t="shared" si="748"/>
        <v>0.55827351864688879</v>
      </c>
      <c r="N807" s="304">
        <f t="shared" si="748"/>
        <v>0.55623777677450859</v>
      </c>
      <c r="O807" s="304">
        <f t="shared" si="748"/>
        <v>1.0256855538641107E-3</v>
      </c>
      <c r="P807" s="251">
        <f t="shared" si="748"/>
        <v>1.0720625133558532E-3</v>
      </c>
    </row>
    <row r="808" spans="1:16" x14ac:dyDescent="0.3">
      <c r="A808" s="247" t="s">
        <v>105</v>
      </c>
      <c r="B808" s="248">
        <v>2029</v>
      </c>
      <c r="C808" s="248" t="s">
        <v>920</v>
      </c>
      <c r="D808" s="300">
        <v>1.736832891740071E-2</v>
      </c>
      <c r="E808" s="300">
        <v>7.7048507145966103E-2</v>
      </c>
      <c r="F808" s="300">
        <v>1.9331644136666607E-2</v>
      </c>
      <c r="G808" s="300">
        <v>1.9207216608101069E-2</v>
      </c>
      <c r="H808" s="301">
        <v>7.5777719593174168E-5</v>
      </c>
      <c r="I808" s="302">
        <v>7.9204047450014562E-5</v>
      </c>
      <c r="J808" s="303">
        <v>8</v>
      </c>
      <c r="K808" s="304">
        <f t="shared" ref="K808:P808" si="749">SUM(D808:D829)+$J808*D829</f>
        <v>0.16239716561385792</v>
      </c>
      <c r="L808" s="304">
        <f t="shared" si="749"/>
        <v>0.94096700615776108</v>
      </c>
      <c r="M808" s="304">
        <f t="shared" si="749"/>
        <v>0.55717425542068422</v>
      </c>
      <c r="N808" s="304">
        <f t="shared" si="749"/>
        <v>0.55522414258622488</v>
      </c>
      <c r="O808" s="304">
        <f t="shared" si="749"/>
        <v>9.5119150380315186E-4</v>
      </c>
      <c r="P808" s="251">
        <f t="shared" si="749"/>
        <v>9.9420017072182772E-4</v>
      </c>
    </row>
    <row r="809" spans="1:16" x14ac:dyDescent="0.3">
      <c r="A809" s="247" t="s">
        <v>105</v>
      </c>
      <c r="B809" s="248">
        <v>2030</v>
      </c>
      <c r="C809" s="248" t="s">
        <v>921</v>
      </c>
      <c r="D809" s="300">
        <v>1.538685834259574E-2</v>
      </c>
      <c r="E809" s="300">
        <v>6.9007321912664246E-2</v>
      </c>
      <c r="F809" s="300">
        <v>1.9217550905664151E-2</v>
      </c>
      <c r="G809" s="300">
        <v>1.9101840206907975E-2</v>
      </c>
      <c r="H809" s="301">
        <v>6.3667382630006684E-5</v>
      </c>
      <c r="I809" s="302">
        <v>6.6546147593893754E-5</v>
      </c>
      <c r="J809" s="303">
        <v>9</v>
      </c>
      <c r="K809" s="304">
        <f t="shared" ref="K809:P809" si="750">SUM(D809:D829)+$J809*D829</f>
        <v>0.147346599924078</v>
      </c>
      <c r="L809" s="304">
        <f t="shared" si="750"/>
        <v>0.88375953650439598</v>
      </c>
      <c r="M809" s="304">
        <f t="shared" si="750"/>
        <v>0.5561960962967798</v>
      </c>
      <c r="N809" s="304">
        <f t="shared" si="750"/>
        <v>0.55432260880011908</v>
      </c>
      <c r="O809" s="304">
        <f t="shared" si="750"/>
        <v>8.9595275108890113E-4</v>
      </c>
      <c r="P809" s="251">
        <f t="shared" si="750"/>
        <v>9.3646377135300687E-4</v>
      </c>
    </row>
    <row r="810" spans="1:16" x14ac:dyDescent="0.3">
      <c r="A810" s="247" t="s">
        <v>105</v>
      </c>
      <c r="B810" s="248">
        <v>2031</v>
      </c>
      <c r="C810" s="248" t="s">
        <v>922</v>
      </c>
      <c r="D810" s="300">
        <v>1.360637841801475E-2</v>
      </c>
      <c r="E810" s="300">
        <v>6.182976695135841E-2</v>
      </c>
      <c r="F810" s="300">
        <v>1.9114881020998068E-2</v>
      </c>
      <c r="G810" s="300">
        <v>1.9007250028320502E-2</v>
      </c>
      <c r="H810" s="301">
        <v>5.881601044671727E-5</v>
      </c>
      <c r="I810" s="302">
        <v>6.1475405787089155E-5</v>
      </c>
      <c r="J810" s="303">
        <v>10</v>
      </c>
      <c r="K810" s="304">
        <f t="shared" ref="K810:P810" si="751">SUM(D810:D829)+$J810*D829</f>
        <v>0.13427750480910311</v>
      </c>
      <c r="L810" s="304">
        <f t="shared" si="751"/>
        <v>0.83459325208433277</v>
      </c>
      <c r="M810" s="304">
        <f t="shared" si="751"/>
        <v>0.5553320304038778</v>
      </c>
      <c r="N810" s="304">
        <f t="shared" si="751"/>
        <v>0.5535264514152064</v>
      </c>
      <c r="O810" s="304">
        <f t="shared" si="751"/>
        <v>8.5282433533781792E-4</v>
      </c>
      <c r="P810" s="251">
        <f t="shared" si="751"/>
        <v>8.9138527184030706E-4</v>
      </c>
    </row>
    <row r="811" spans="1:16" x14ac:dyDescent="0.3">
      <c r="A811" s="247" t="s">
        <v>105</v>
      </c>
      <c r="B811" s="248">
        <v>2032</v>
      </c>
      <c r="C811" s="248" t="s">
        <v>923</v>
      </c>
      <c r="D811" s="300">
        <v>1.212620331867059E-2</v>
      </c>
      <c r="E811" s="300">
        <v>5.5990823544769773E-2</v>
      </c>
      <c r="F811" s="300">
        <v>1.9022462092205917E-2</v>
      </c>
      <c r="G811" s="300">
        <v>1.8922077885600554E-2</v>
      </c>
      <c r="H811" s="301">
        <v>5.3788956737696853E-5</v>
      </c>
      <c r="I811" s="302">
        <v>5.622105636751887E-5</v>
      </c>
      <c r="J811" s="303">
        <v>11</v>
      </c>
      <c r="K811" s="304">
        <f t="shared" ref="K811:P811" si="752">SUM(D811:D829)+$J811*D829</f>
        <v>0.12298888961870917</v>
      </c>
      <c r="L811" s="304">
        <f t="shared" si="752"/>
        <v>0.79260452262557557</v>
      </c>
      <c r="M811" s="304">
        <f t="shared" si="752"/>
        <v>0.55457063439564191</v>
      </c>
      <c r="N811" s="304">
        <f t="shared" si="752"/>
        <v>0.55282488420888121</v>
      </c>
      <c r="O811" s="304">
        <f t="shared" si="752"/>
        <v>8.1454729177002415E-4</v>
      </c>
      <c r="P811" s="251">
        <f t="shared" si="752"/>
        <v>8.5137751413441186E-4</v>
      </c>
    </row>
    <row r="812" spans="1:16" x14ac:dyDescent="0.3">
      <c r="A812" s="247" t="s">
        <v>105</v>
      </c>
      <c r="B812" s="248">
        <v>2033</v>
      </c>
      <c r="C812" s="248" t="s">
        <v>924</v>
      </c>
      <c r="D812" s="300">
        <v>1.0720770782788169E-2</v>
      </c>
      <c r="E812" s="300">
        <v>5.0552071666875233E-2</v>
      </c>
      <c r="F812" s="300">
        <v>1.8933205485446601E-2</v>
      </c>
      <c r="G812" s="300">
        <v>1.8839839994760341E-2</v>
      </c>
      <c r="H812" s="301">
        <v>4.9419898593404637E-5</v>
      </c>
      <c r="I812" s="302">
        <v>5.1654443331837736E-5</v>
      </c>
      <c r="J812" s="303">
        <v>12</v>
      </c>
      <c r="K812" s="304">
        <f t="shared" ref="K812:P812" si="753">SUM(D812:D829)+$J812*D829</f>
        <v>0.1131804495276594</v>
      </c>
      <c r="L812" s="304">
        <f t="shared" si="753"/>
        <v>0.75645473657340689</v>
      </c>
      <c r="M812" s="304">
        <f t="shared" si="753"/>
        <v>0.55390165731619811</v>
      </c>
      <c r="N812" s="304">
        <f t="shared" si="753"/>
        <v>0.55220848914527587</v>
      </c>
      <c r="O812" s="304">
        <f t="shared" si="753"/>
        <v>7.8129730191125102E-4</v>
      </c>
      <c r="P812" s="251">
        <f t="shared" si="753"/>
        <v>8.1662410584808676E-4</v>
      </c>
    </row>
    <row r="813" spans="1:16" x14ac:dyDescent="0.3">
      <c r="A813" s="247" t="s">
        <v>105</v>
      </c>
      <c r="B813" s="248">
        <v>2034</v>
      </c>
      <c r="C813" s="248" t="s">
        <v>925</v>
      </c>
      <c r="D813" s="300">
        <v>9.4871067774584504E-3</v>
      </c>
      <c r="E813" s="300">
        <v>4.591597704769055E-2</v>
      </c>
      <c r="F813" s="300">
        <v>1.8852018391548309E-2</v>
      </c>
      <c r="G813" s="300">
        <v>1.8765050735744662E-2</v>
      </c>
      <c r="H813" s="301">
        <v>4.5810877806119598E-5</v>
      </c>
      <c r="I813" s="302">
        <v>4.7882238823800939E-5</v>
      </c>
      <c r="J813" s="303">
        <v>13</v>
      </c>
      <c r="K813" s="304">
        <f t="shared" ref="K813:P813" si="754">SUM(D813:D829)+$J813*D829</f>
        <v>0.10477744197249207</v>
      </c>
      <c r="L813" s="304">
        <f t="shared" si="754"/>
        <v>0.72574370239913266</v>
      </c>
      <c r="M813" s="304">
        <f t="shared" si="754"/>
        <v>0.5533219368435135</v>
      </c>
      <c r="N813" s="304">
        <f t="shared" si="754"/>
        <v>0.55167433197251081</v>
      </c>
      <c r="O813" s="304">
        <f t="shared" si="754"/>
        <v>7.5241637019676994E-4</v>
      </c>
      <c r="P813" s="251">
        <f t="shared" si="754"/>
        <v>7.864373105974428E-4</v>
      </c>
    </row>
    <row r="814" spans="1:16" x14ac:dyDescent="0.3">
      <c r="A814" s="247" t="s">
        <v>105</v>
      </c>
      <c r="B814" s="248">
        <v>2035</v>
      </c>
      <c r="C814" s="248" t="s">
        <v>926</v>
      </c>
      <c r="D814" s="300">
        <v>8.2911737651877072E-3</v>
      </c>
      <c r="E814" s="300">
        <v>4.1545597192291298E-2</v>
      </c>
      <c r="F814" s="300">
        <v>1.8773130856486294E-2</v>
      </c>
      <c r="G814" s="300">
        <v>1.8692387235733594E-2</v>
      </c>
      <c r="H814" s="301">
        <v>4.2498994898925104E-5</v>
      </c>
      <c r="I814" s="302">
        <v>4.4420606959421306E-5</v>
      </c>
      <c r="J814" s="303">
        <v>14</v>
      </c>
      <c r="K814" s="304">
        <f t="shared" ref="K814:P814" si="755">SUM(D814:D829)+$J814*D829</f>
        <v>9.7608098422654443E-2</v>
      </c>
      <c r="L814" s="304">
        <f t="shared" si="755"/>
        <v>0.69966876284404322</v>
      </c>
      <c r="M814" s="304">
        <f t="shared" si="755"/>
        <v>0.55282340346472736</v>
      </c>
      <c r="N814" s="304">
        <f t="shared" si="755"/>
        <v>0.55121496405876136</v>
      </c>
      <c r="O814" s="304">
        <f t="shared" si="755"/>
        <v>7.2714445926957386E-4</v>
      </c>
      <c r="P814" s="251">
        <f t="shared" si="755"/>
        <v>7.6002271985483585E-4</v>
      </c>
    </row>
    <row r="815" spans="1:16" x14ac:dyDescent="0.3">
      <c r="A815" s="247" t="s">
        <v>105</v>
      </c>
      <c r="B815" s="248">
        <v>2036</v>
      </c>
      <c r="C815" s="248" t="s">
        <v>927</v>
      </c>
      <c r="D815" s="300">
        <v>7.3746946655718886E-3</v>
      </c>
      <c r="E815" s="300">
        <v>3.8291114828407101E-2</v>
      </c>
      <c r="F815" s="300">
        <v>1.8711189241259505E-2</v>
      </c>
      <c r="G815" s="300">
        <v>1.8635235862361873E-2</v>
      </c>
      <c r="H815" s="301">
        <v>3.7393992669376507E-5</v>
      </c>
      <c r="I815" s="302">
        <v>3.908478930818759E-5</v>
      </c>
      <c r="J815" s="303">
        <v>15</v>
      </c>
      <c r="K815" s="304">
        <f t="shared" ref="K815:P815" si="756">SUM(D815:D829)+$J815*D829</f>
        <v>9.1634687885087551E-2</v>
      </c>
      <c r="L815" s="304">
        <f t="shared" si="756"/>
        <v>0.67796420314435291</v>
      </c>
      <c r="M815" s="304">
        <f t="shared" si="756"/>
        <v>0.55240375762100313</v>
      </c>
      <c r="N815" s="304">
        <f t="shared" si="756"/>
        <v>0.55082825964502313</v>
      </c>
      <c r="O815" s="304">
        <f t="shared" si="756"/>
        <v>7.0518443124957238E-4</v>
      </c>
      <c r="P815" s="251">
        <f t="shared" si="756"/>
        <v>7.3706976097660836E-4</v>
      </c>
    </row>
    <row r="816" spans="1:16" x14ac:dyDescent="0.3">
      <c r="A816" s="247" t="s">
        <v>105</v>
      </c>
      <c r="B816" s="248">
        <v>2037</v>
      </c>
      <c r="C816" s="248" t="s">
        <v>928</v>
      </c>
      <c r="D816" s="300">
        <v>6.494858975164529E-3</v>
      </c>
      <c r="E816" s="300">
        <v>3.5174608950076638E-2</v>
      </c>
      <c r="F816" s="300">
        <v>1.8655713403410473E-2</v>
      </c>
      <c r="G816" s="300">
        <v>1.8584130489033492E-2</v>
      </c>
      <c r="H816" s="301">
        <v>3.4905714705659372E-5</v>
      </c>
      <c r="I816" s="302">
        <v>3.6483996924253886E-5</v>
      </c>
      <c r="J816" s="303">
        <v>16</v>
      </c>
      <c r="K816" s="304">
        <f t="shared" ref="K816:P816" si="757">SUM(D816:D829)+$J816*D829</f>
        <v>8.65777564471365E-2</v>
      </c>
      <c r="L816" s="304">
        <f t="shared" si="757"/>
        <v>0.65951412580854685</v>
      </c>
      <c r="M816" s="304">
        <f t="shared" si="757"/>
        <v>0.55204605339250579</v>
      </c>
      <c r="N816" s="304">
        <f t="shared" si="757"/>
        <v>0.5504987066046565</v>
      </c>
      <c r="O816" s="304">
        <f t="shared" si="757"/>
        <v>6.8832940545911941E-4</v>
      </c>
      <c r="P816" s="251">
        <f t="shared" si="757"/>
        <v>7.1945261974961467E-4</v>
      </c>
    </row>
    <row r="817" spans="1:16" x14ac:dyDescent="0.3">
      <c r="A817" s="247" t="s">
        <v>105</v>
      </c>
      <c r="B817" s="248">
        <v>2038</v>
      </c>
      <c r="C817" s="248" t="s">
        <v>929</v>
      </c>
      <c r="D817" s="300">
        <v>5.7166591482991037E-3</v>
      </c>
      <c r="E817" s="300">
        <v>3.2424504402681166E-2</v>
      </c>
      <c r="F817" s="300">
        <v>1.8605730909634136E-2</v>
      </c>
      <c r="G817" s="300">
        <v>1.8538078401916586E-2</v>
      </c>
      <c r="H817" s="301">
        <v>3.248378721269517E-5</v>
      </c>
      <c r="I817" s="302">
        <v>3.3952555587631859E-5</v>
      </c>
      <c r="J817" s="303">
        <v>17</v>
      </c>
      <c r="K817" s="304">
        <f t="shared" ref="K817:P817" si="758">SUM(D817:D829)+$J817*D829</f>
        <v>8.2400660699592787E-2</v>
      </c>
      <c r="L817" s="304">
        <f t="shared" si="758"/>
        <v>0.64418055435107135</v>
      </c>
      <c r="M817" s="304">
        <f t="shared" si="758"/>
        <v>0.55174382500185748</v>
      </c>
      <c r="N817" s="304">
        <f t="shared" si="758"/>
        <v>0.55022025893761828</v>
      </c>
      <c r="O817" s="304">
        <f t="shared" si="758"/>
        <v>6.7396265763238362E-4</v>
      </c>
      <c r="P817" s="251">
        <f t="shared" si="758"/>
        <v>7.0443627090655458E-4</v>
      </c>
    </row>
    <row r="818" spans="1:16" x14ac:dyDescent="0.3">
      <c r="A818" s="247" t="s">
        <v>105</v>
      </c>
      <c r="B818" s="248">
        <v>2039</v>
      </c>
      <c r="C818" s="248" t="s">
        <v>930</v>
      </c>
      <c r="D818" s="300">
        <v>4.9694114666869677E-3</v>
      </c>
      <c r="E818" s="300">
        <v>2.9805798588942434E-2</v>
      </c>
      <c r="F818" s="300">
        <v>1.8559327328621027E-2</v>
      </c>
      <c r="G818" s="300">
        <v>1.849533032658596E-2</v>
      </c>
      <c r="H818" s="301">
        <v>3.0367668513225245E-5</v>
      </c>
      <c r="I818" s="302">
        <v>3.1740757891846189E-5</v>
      </c>
      <c r="J818" s="303">
        <v>18</v>
      </c>
      <c r="K818" s="304">
        <f t="shared" ref="K818:P818" si="759">SUM(D818:D829)+$J818*D829</f>
        <v>7.9001764778914504E-2</v>
      </c>
      <c r="L818" s="304">
        <f t="shared" si="759"/>
        <v>0.63159708744099119</v>
      </c>
      <c r="M818" s="304">
        <f t="shared" si="759"/>
        <v>0.55149157910498547</v>
      </c>
      <c r="N818" s="304">
        <f t="shared" si="759"/>
        <v>0.549987863357697</v>
      </c>
      <c r="O818" s="304">
        <f t="shared" si="759"/>
        <v>6.6201783729861194E-4</v>
      </c>
      <c r="P818" s="251">
        <f t="shared" si="759"/>
        <v>6.9195136340011653E-4</v>
      </c>
    </row>
    <row r="819" spans="1:16" x14ac:dyDescent="0.3">
      <c r="A819" s="247" t="s">
        <v>105</v>
      </c>
      <c r="B819" s="248">
        <v>2040</v>
      </c>
      <c r="C819" s="248" t="s">
        <v>931</v>
      </c>
      <c r="D819" s="300">
        <v>4.2984745171355913E-3</v>
      </c>
      <c r="E819" s="300">
        <v>2.7556895483942408E-2</v>
      </c>
      <c r="F819" s="300">
        <v>1.8517104993806956E-2</v>
      </c>
      <c r="G819" s="300">
        <v>1.8456450117618657E-2</v>
      </c>
      <c r="H819" s="301">
        <v>2.8862751897445031E-5</v>
      </c>
      <c r="I819" s="302">
        <v>3.0167798059781956E-5</v>
      </c>
      <c r="J819" s="303">
        <v>19</v>
      </c>
      <c r="K819" s="304">
        <f t="shared" ref="K819:P819" si="760">SUM(D819:D829)+$J819*D829</f>
        <v>7.6350116539848356E-2</v>
      </c>
      <c r="L819" s="304">
        <f t="shared" si="760"/>
        <v>0.62163232634464982</v>
      </c>
      <c r="M819" s="304">
        <f t="shared" si="760"/>
        <v>0.55128573678912651</v>
      </c>
      <c r="N819" s="304">
        <f t="shared" si="760"/>
        <v>0.54979821585310629</v>
      </c>
      <c r="O819" s="304">
        <f t="shared" si="760"/>
        <v>6.5218913566431015E-4</v>
      </c>
      <c r="P819" s="251">
        <f t="shared" si="760"/>
        <v>6.8167825358946433E-4</v>
      </c>
    </row>
    <row r="820" spans="1:16" x14ac:dyDescent="0.3">
      <c r="A820" s="247" t="s">
        <v>105</v>
      </c>
      <c r="B820" s="248">
        <v>2041</v>
      </c>
      <c r="C820" s="248" t="s">
        <v>932</v>
      </c>
      <c r="D820" s="300">
        <v>3.8359935972797341E-3</v>
      </c>
      <c r="E820" s="300">
        <v>2.5864055611892832E-2</v>
      </c>
      <c r="F820" s="300">
        <v>1.8488183636260726E-2</v>
      </c>
      <c r="G820" s="300">
        <v>1.8429806589311565E-2</v>
      </c>
      <c r="H820" s="301">
        <v>2.7555135472103929E-5</v>
      </c>
      <c r="I820" s="302">
        <v>2.8801054786416751E-5</v>
      </c>
      <c r="J820" s="303">
        <v>20</v>
      </c>
      <c r="K820" s="304">
        <f t="shared" ref="K820:P820" si="761">SUM(D820:D829)+$J820*D829</f>
        <v>7.4369405250333601E-2</v>
      </c>
      <c r="L820" s="304">
        <f t="shared" si="761"/>
        <v>0.61391646835330849</v>
      </c>
      <c r="M820" s="304">
        <f t="shared" si="761"/>
        <v>0.55112211680808176</v>
      </c>
      <c r="N820" s="304">
        <f t="shared" si="761"/>
        <v>0.54964744855748293</v>
      </c>
      <c r="O820" s="304">
        <f t="shared" si="761"/>
        <v>6.4386535064578864E-4</v>
      </c>
      <c r="P820" s="251">
        <f t="shared" si="761"/>
        <v>6.7297810361087625E-4</v>
      </c>
    </row>
    <row r="821" spans="1:16" x14ac:dyDescent="0.3">
      <c r="A821" s="247" t="s">
        <v>105</v>
      </c>
      <c r="B821" s="248">
        <v>2042</v>
      </c>
      <c r="C821" s="248" t="s">
        <v>933</v>
      </c>
      <c r="D821" s="300">
        <v>3.4146213842832199E-3</v>
      </c>
      <c r="E821" s="300">
        <v>2.4220771471541735E-2</v>
      </c>
      <c r="F821" s="300">
        <v>1.8462292624377308E-2</v>
      </c>
      <c r="G821" s="300">
        <v>1.8405951552838966E-2</v>
      </c>
      <c r="H821" s="301">
        <v>2.6279255602998294E-5</v>
      </c>
      <c r="I821" s="302">
        <v>2.7467490427836355E-5</v>
      </c>
      <c r="J821" s="303">
        <v>21</v>
      </c>
      <c r="K821" s="304">
        <f t="shared" ref="K821:P821" si="762">SUM(D821:D829)+$J821*D829</f>
        <v>7.2851174880674691E-2</v>
      </c>
      <c r="L821" s="304">
        <f t="shared" si="762"/>
        <v>0.60789345023401664</v>
      </c>
      <c r="M821" s="304">
        <f t="shared" si="762"/>
        <v>0.55098741818458319</v>
      </c>
      <c r="N821" s="304">
        <f t="shared" si="762"/>
        <v>0.54952332479016663</v>
      </c>
      <c r="O821" s="304">
        <f t="shared" si="762"/>
        <v>6.3684918205260833E-4</v>
      </c>
      <c r="P821" s="251">
        <f t="shared" si="762"/>
        <v>6.6564469690565326E-4</v>
      </c>
    </row>
    <row r="822" spans="1:16" x14ac:dyDescent="0.3">
      <c r="A822" s="247" t="s">
        <v>105</v>
      </c>
      <c r="B822" s="248">
        <v>2043</v>
      </c>
      <c r="C822" s="248" t="s">
        <v>934</v>
      </c>
      <c r="D822" s="300">
        <v>3.1061988855270628E-3</v>
      </c>
      <c r="E822" s="300">
        <v>2.2997327131518246E-2</v>
      </c>
      <c r="F822" s="300">
        <v>1.8439853034057683E-2</v>
      </c>
      <c r="G822" s="300">
        <v>1.8385271886592371E-2</v>
      </c>
      <c r="H822" s="301">
        <v>2.5073247754354821E-5</v>
      </c>
      <c r="I822" s="302">
        <v>2.6206944209056929E-5</v>
      </c>
      <c r="J822" s="303">
        <v>22</v>
      </c>
      <c r="K822" s="304">
        <f t="shared" ref="K822:P822" si="763">SUM(D822:D829)+$J822*D829</f>
        <v>7.1754316724012279E-2</v>
      </c>
      <c r="L822" s="304">
        <f t="shared" si="763"/>
        <v>0.60351371625507599</v>
      </c>
      <c r="M822" s="304">
        <f t="shared" si="763"/>
        <v>0.55087861057296794</v>
      </c>
      <c r="N822" s="304">
        <f t="shared" si="763"/>
        <v>0.54942305605932296</v>
      </c>
      <c r="O822" s="304">
        <f t="shared" si="763"/>
        <v>6.3110889332853356E-4</v>
      </c>
      <c r="P822" s="251">
        <f t="shared" si="763"/>
        <v>6.5964485455901082E-4</v>
      </c>
    </row>
    <row r="823" spans="1:16" x14ac:dyDescent="0.3">
      <c r="A823" s="247" t="s">
        <v>105</v>
      </c>
      <c r="B823" s="248">
        <v>2044</v>
      </c>
      <c r="C823" s="248" t="s">
        <v>935</v>
      </c>
      <c r="D823" s="300">
        <v>2.8690119647786388E-3</v>
      </c>
      <c r="E823" s="300">
        <v>2.2000477380251786E-2</v>
      </c>
      <c r="F823" s="300">
        <v>1.8420084362431467E-2</v>
      </c>
      <c r="G823" s="300">
        <v>1.8367056235183275E-2</v>
      </c>
      <c r="H823" s="301">
        <v>2.4074787409894628E-5</v>
      </c>
      <c r="I823" s="302">
        <v>2.5163345976679309E-5</v>
      </c>
      <c r="J823" s="303">
        <v>23</v>
      </c>
      <c r="K823" s="304">
        <f t="shared" ref="K823:P823" si="764">SUM(D823:D829)+$J823*D829</f>
        <v>7.0965881066106046E-2</v>
      </c>
      <c r="L823" s="304">
        <f t="shared" si="764"/>
        <v>0.60035742661615887</v>
      </c>
      <c r="M823" s="304">
        <f t="shared" si="764"/>
        <v>0.55079224255167247</v>
      </c>
      <c r="N823" s="304">
        <f t="shared" si="764"/>
        <v>0.54934346699472592</v>
      </c>
      <c r="O823" s="304">
        <f t="shared" si="764"/>
        <v>6.2657461245310231E-4</v>
      </c>
      <c r="P823" s="251">
        <f t="shared" si="764"/>
        <v>6.5490555843114779E-4</v>
      </c>
    </row>
    <row r="824" spans="1:16" x14ac:dyDescent="0.3">
      <c r="A824" s="247" t="s">
        <v>105</v>
      </c>
      <c r="B824" s="248">
        <v>2045</v>
      </c>
      <c r="C824" s="248" t="s">
        <v>936</v>
      </c>
      <c r="D824" s="300">
        <v>2.7123486300240536E-3</v>
      </c>
      <c r="E824" s="300">
        <v>2.1311999007698902E-2</v>
      </c>
      <c r="F824" s="300">
        <v>1.8402997773301941E-2</v>
      </c>
      <c r="G824" s="300">
        <v>1.8351317200860338E-2</v>
      </c>
      <c r="H824" s="301">
        <v>2.3342844108711857E-5</v>
      </c>
      <c r="I824" s="302">
        <v>2.4398308219519313E-5</v>
      </c>
      <c r="J824" s="303">
        <v>24</v>
      </c>
      <c r="K824" s="304">
        <f t="shared" ref="K824:P824" si="765">SUM(D824:D829)+$J824*D829</f>
        <v>7.0414632328948235E-2</v>
      </c>
      <c r="L824" s="304">
        <f t="shared" si="765"/>
        <v>0.5981979867285081</v>
      </c>
      <c r="M824" s="304">
        <f t="shared" si="765"/>
        <v>0.55072564320200312</v>
      </c>
      <c r="N824" s="304">
        <f t="shared" si="765"/>
        <v>0.5492820935815379</v>
      </c>
      <c r="O824" s="304">
        <f t="shared" si="765"/>
        <v>6.2303879192213119E-4</v>
      </c>
      <c r="P824" s="251">
        <f t="shared" si="765"/>
        <v>6.5120986053566229E-4</v>
      </c>
    </row>
    <row r="825" spans="1:16" x14ac:dyDescent="0.3">
      <c r="A825" s="247" t="s">
        <v>105</v>
      </c>
      <c r="B825" s="248">
        <v>2046</v>
      </c>
      <c r="C825" s="248" t="s">
        <v>937</v>
      </c>
      <c r="D825" s="300">
        <v>2.5836559550840689E-3</v>
      </c>
      <c r="E825" s="300">
        <v>2.0788468712533922E-2</v>
      </c>
      <c r="F825" s="300">
        <v>1.8388069561985493E-2</v>
      </c>
      <c r="G825" s="300">
        <v>1.8337554793144091E-2</v>
      </c>
      <c r="H825" s="301">
        <v>2.2392667885631798E-5</v>
      </c>
      <c r="I825" s="302">
        <v>2.3405163996948024E-5</v>
      </c>
      <c r="J825" s="303">
        <v>25</v>
      </c>
      <c r="K825" s="304">
        <f t="shared" ref="K825:P825" si="766">SUM(D825:D829)+$J825*D829</f>
        <v>7.002004692654501E-2</v>
      </c>
      <c r="L825" s="304">
        <f t="shared" si="766"/>
        <v>0.59672702521341026</v>
      </c>
      <c r="M825" s="304">
        <f t="shared" si="766"/>
        <v>0.55067613044146324</v>
      </c>
      <c r="N825" s="304">
        <f t="shared" si="766"/>
        <v>0.54923645920267283</v>
      </c>
      <c r="O825" s="304">
        <f t="shared" si="766"/>
        <v>6.2023491469234292E-4</v>
      </c>
      <c r="P825" s="251">
        <f t="shared" si="766"/>
        <v>6.4827920039733672E-4</v>
      </c>
    </row>
    <row r="826" spans="1:16" x14ac:dyDescent="0.3">
      <c r="A826" s="247" t="s">
        <v>105</v>
      </c>
      <c r="B826" s="248">
        <v>2047</v>
      </c>
      <c r="C826" s="248" t="s">
        <v>938</v>
      </c>
      <c r="D826" s="300">
        <v>2.461929929899298E-3</v>
      </c>
      <c r="E826" s="300">
        <v>2.0292599889897397E-2</v>
      </c>
      <c r="F826" s="300">
        <v>1.8375187167737592E-2</v>
      </c>
      <c r="G826" s="300">
        <v>1.8325689338813379E-2</v>
      </c>
      <c r="H826" s="301">
        <v>2.1866273947189993E-5</v>
      </c>
      <c r="I826" s="302">
        <v>2.2854972557602203E-5</v>
      </c>
      <c r="J826" s="303">
        <v>26</v>
      </c>
      <c r="K826" s="304">
        <f t="shared" ref="K826:P826" si="767">SUM(D826:D829)+$J826*D829</f>
        <v>6.9754154199081764E-2</v>
      </c>
      <c r="L826" s="304">
        <f t="shared" si="767"/>
        <v>0.59577959399347735</v>
      </c>
      <c r="M826" s="304">
        <f t="shared" si="767"/>
        <v>0.5506415458922399</v>
      </c>
      <c r="N826" s="304">
        <f t="shared" si="767"/>
        <v>0.54920458723152399</v>
      </c>
      <c r="O826" s="304">
        <f t="shared" si="767"/>
        <v>6.183812136856346E-4</v>
      </c>
      <c r="P826" s="251">
        <f t="shared" si="767"/>
        <v>6.4634168448158267E-4</v>
      </c>
    </row>
    <row r="827" spans="1:16" x14ac:dyDescent="0.3">
      <c r="A827" s="247" t="s">
        <v>105</v>
      </c>
      <c r="B827" s="248">
        <v>2048</v>
      </c>
      <c r="C827" s="248" t="s">
        <v>939</v>
      </c>
      <c r="D827" s="300">
        <v>2.3708081492864203E-3</v>
      </c>
      <c r="E827" s="300">
        <v>1.9908882443587805E-2</v>
      </c>
      <c r="F827" s="300">
        <v>1.8364021726451882E-2</v>
      </c>
      <c r="G827" s="300">
        <v>1.8315394325642477E-2</v>
      </c>
      <c r="H827" s="301">
        <v>2.1131345012683121E-5</v>
      </c>
      <c r="I827" s="302">
        <v>2.2086818277330546E-5</v>
      </c>
      <c r="J827" s="303">
        <v>27</v>
      </c>
      <c r="K827" s="304">
        <f t="shared" ref="K827:P827" si="768">SUM(D827:D829)+$J827*D829</f>
        <v>6.9609987496803291E-2</v>
      </c>
      <c r="L827" s="304">
        <f t="shared" si="768"/>
        <v>0.59532803159618108</v>
      </c>
      <c r="M827" s="304">
        <f t="shared" si="768"/>
        <v>0.55061984373726447</v>
      </c>
      <c r="N827" s="304">
        <f t="shared" si="768"/>
        <v>0.54918458071470588</v>
      </c>
      <c r="O827" s="304">
        <f t="shared" si="768"/>
        <v>6.170539066173682E-4</v>
      </c>
      <c r="P827" s="251">
        <f t="shared" si="768"/>
        <v>6.4495436000517432E-4</v>
      </c>
    </row>
    <row r="828" spans="1:16" x14ac:dyDescent="0.3">
      <c r="A828" s="247" t="s">
        <v>105</v>
      </c>
      <c r="B828" s="248">
        <v>2049</v>
      </c>
      <c r="C828" s="248" t="s">
        <v>940</v>
      </c>
      <c r="D828" s="300">
        <v>2.3418089741337822E-3</v>
      </c>
      <c r="E828" s="300">
        <v>1.9870099359763718E-2</v>
      </c>
      <c r="F828" s="300">
        <v>1.8358241653472818E-2</v>
      </c>
      <c r="G828" s="300">
        <v>1.8310067373195557E-2</v>
      </c>
      <c r="H828" s="301">
        <v>2.08314889948258E-5</v>
      </c>
      <c r="I828" s="302">
        <v>2.1773395454415751E-5</v>
      </c>
      <c r="J828" s="303">
        <v>28</v>
      </c>
      <c r="K828" s="304">
        <f t="shared" ref="K828:P828" si="769">SUM(D828:D829)+$J828*D829</f>
        <v>6.9556942575137698E-2</v>
      </c>
      <c r="L828" s="304">
        <f t="shared" si="769"/>
        <v>0.59526018664519431</v>
      </c>
      <c r="M828" s="304">
        <f t="shared" si="769"/>
        <v>0.55060930702357469</v>
      </c>
      <c r="N828" s="304">
        <f t="shared" si="769"/>
        <v>0.54917486921105862</v>
      </c>
      <c r="O828" s="304">
        <f t="shared" si="769"/>
        <v>6.1646152848360866E-4</v>
      </c>
      <c r="P828" s="251">
        <f t="shared" si="769"/>
        <v>6.4433518980903763E-4</v>
      </c>
    </row>
    <row r="829" spans="1:16" x14ac:dyDescent="0.3">
      <c r="A829" s="247" t="s">
        <v>105</v>
      </c>
      <c r="B829" s="248">
        <v>2050</v>
      </c>
      <c r="C829" s="248" t="s">
        <v>941</v>
      </c>
      <c r="D829" s="300">
        <v>2.3177632276208246E-3</v>
      </c>
      <c r="E829" s="300">
        <v>1.9841037492601053E-2</v>
      </c>
      <c r="F829" s="300">
        <v>1.8353485012762134E-2</v>
      </c>
      <c r="G829" s="300">
        <v>1.8305682821995281E-2</v>
      </c>
      <c r="H829" s="301">
        <v>2.0538966878923546E-5</v>
      </c>
      <c r="I829" s="302">
        <v>2.1467648081193857E-5</v>
      </c>
      <c r="J829" s="303">
        <v>29</v>
      </c>
      <c r="K829" s="304">
        <f t="shared" ref="K829:P829" si="770">SUM(D829:D829)+$J829*D829</f>
        <v>6.9532896828624735E-2</v>
      </c>
      <c r="L829" s="304">
        <f t="shared" si="770"/>
        <v>0.59523112477803153</v>
      </c>
      <c r="M829" s="304">
        <f t="shared" si="770"/>
        <v>0.55060455038286404</v>
      </c>
      <c r="N829" s="304">
        <f t="shared" si="770"/>
        <v>0.5491704846598584</v>
      </c>
      <c r="O829" s="304">
        <f t="shared" si="770"/>
        <v>6.1616900636770635E-4</v>
      </c>
      <c r="P829" s="251">
        <f t="shared" si="770"/>
        <v>6.4402944243581559E-4</v>
      </c>
    </row>
    <row r="830" spans="1:16" x14ac:dyDescent="0.3">
      <c r="A830" s="247" t="s">
        <v>106</v>
      </c>
      <c r="B830" s="248">
        <v>2015</v>
      </c>
      <c r="C830" s="248" t="s">
        <v>2430</v>
      </c>
      <c r="D830" s="300">
        <v>7.8175696380030649E-2</v>
      </c>
      <c r="E830" s="300">
        <v>0.30377825808619219</v>
      </c>
      <c r="F830" s="300">
        <v>2.0781194408016703E-2</v>
      </c>
      <c r="G830" s="300">
        <v>2.0563439185515456E-2</v>
      </c>
      <c r="H830" s="301">
        <v>5.1944615295322107E-4</v>
      </c>
      <c r="I830" s="302">
        <v>5.4293320863043541E-4</v>
      </c>
      <c r="J830" s="305">
        <v>0</v>
      </c>
      <c r="K830" s="304">
        <f>SUM(D830:D859)</f>
        <v>0.51662650676726973</v>
      </c>
      <c r="L830" s="304">
        <f t="shared" ref="L830:L836" si="771">SUM(E830:E859)</f>
        <v>2.4136798828257229</v>
      </c>
      <c r="M830" s="304">
        <f t="shared" ref="M830:M836" si="772">SUM(F830:F859)</f>
        <v>0.57375007246055409</v>
      </c>
      <c r="N830" s="304">
        <f t="shared" ref="N830:N836" si="773">SUM(G830:G859)</f>
        <v>0.57060158084670209</v>
      </c>
      <c r="O830" s="304">
        <f t="shared" ref="O830:O836" si="774">SUM(H830:H859)</f>
        <v>4.0297883934637159E-3</v>
      </c>
      <c r="P830" s="251">
        <f t="shared" ref="P830:P836" si="775">SUM(I830:I859)</f>
        <v>4.2119975350126031E-3</v>
      </c>
    </row>
    <row r="831" spans="1:16" x14ac:dyDescent="0.3">
      <c r="A831" s="247" t="s">
        <v>106</v>
      </c>
      <c r="B831" s="248">
        <v>2016</v>
      </c>
      <c r="C831" s="248" t="s">
        <v>2431</v>
      </c>
      <c r="D831" s="300">
        <v>6.4836446993893612E-2</v>
      </c>
      <c r="E831" s="300">
        <v>0.26246819021009632</v>
      </c>
      <c r="F831" s="300">
        <v>2.0469894043939837E-2</v>
      </c>
      <c r="G831" s="300">
        <v>2.0271340795834807E-2</v>
      </c>
      <c r="H831" s="301">
        <v>4.1903528446709517E-4</v>
      </c>
      <c r="I831" s="302">
        <v>4.3798219800199588E-4</v>
      </c>
      <c r="J831" s="303">
        <v>0</v>
      </c>
      <c r="K831" s="304">
        <f t="shared" ref="K831:K836" si="776">SUM(D831:D860)</f>
        <v>0.44055999346398816</v>
      </c>
      <c r="L831" s="304">
        <f t="shared" si="771"/>
        <v>2.1293312577964283</v>
      </c>
      <c r="M831" s="304">
        <f t="shared" si="772"/>
        <v>0.57126966708287497</v>
      </c>
      <c r="N831" s="304">
        <f t="shared" si="773"/>
        <v>0.56829537168304056</v>
      </c>
      <c r="O831" s="304">
        <f t="shared" si="774"/>
        <v>3.5308565694864378E-3</v>
      </c>
      <c r="P831" s="251">
        <f t="shared" si="775"/>
        <v>3.6905062150988234E-3</v>
      </c>
    </row>
    <row r="832" spans="1:16" x14ac:dyDescent="0.3">
      <c r="A832" s="247" t="s">
        <v>106</v>
      </c>
      <c r="B832" s="248">
        <v>2017</v>
      </c>
      <c r="C832" s="248" t="s">
        <v>942</v>
      </c>
      <c r="D832" s="300">
        <v>5.4021846021862503E-2</v>
      </c>
      <c r="E832" s="300">
        <v>0.22682199480971132</v>
      </c>
      <c r="F832" s="300">
        <v>2.0288312245481593E-2</v>
      </c>
      <c r="G832" s="300">
        <v>2.0101315585457045E-2</v>
      </c>
      <c r="H832" s="301">
        <v>3.7658093137302656E-4</v>
      </c>
      <c r="I832" s="302">
        <v>3.9360825238026831E-4</v>
      </c>
      <c r="J832" s="303">
        <v>0</v>
      </c>
      <c r="K832" s="304">
        <f t="shared" si="776"/>
        <v>0.37777325054345634</v>
      </c>
      <c r="L832" s="304">
        <f t="shared" si="771"/>
        <v>1.8860750543034777</v>
      </c>
      <c r="M832" s="304">
        <f t="shared" si="772"/>
        <v>0.56908938346835369</v>
      </c>
      <c r="N832" s="304">
        <f t="shared" si="773"/>
        <v>0.56627096390423026</v>
      </c>
      <c r="O832" s="304">
        <f t="shared" si="774"/>
        <v>3.1318612690555713E-3</v>
      </c>
      <c r="P832" s="251">
        <f t="shared" si="775"/>
        <v>3.2734701206251866E-3</v>
      </c>
    </row>
    <row r="833" spans="1:16" x14ac:dyDescent="0.3">
      <c r="A833" s="247" t="s">
        <v>106</v>
      </c>
      <c r="B833" s="248">
        <v>2018</v>
      </c>
      <c r="C833" s="248" t="s">
        <v>943</v>
      </c>
      <c r="D833" s="300">
        <v>4.4698591434227698E-2</v>
      </c>
      <c r="E833" s="300">
        <v>0.19523307292530942</v>
      </c>
      <c r="F833" s="300">
        <v>2.0152527917133775E-2</v>
      </c>
      <c r="G833" s="300">
        <v>1.9973877202125748E-2</v>
      </c>
      <c r="H833" s="301">
        <v>3.3889588929096685E-4</v>
      </c>
      <c r="I833" s="302">
        <v>3.5421925368675212E-4</v>
      </c>
      <c r="J833" s="303">
        <v>0</v>
      </c>
      <c r="K833" s="304">
        <f t="shared" si="776"/>
        <v>0.32574989763280071</v>
      </c>
      <c r="L833" s="304">
        <f t="shared" si="771"/>
        <v>1.6782746816189749</v>
      </c>
      <c r="M833" s="304">
        <f t="shared" si="772"/>
        <v>0.56708127531510821</v>
      </c>
      <c r="N833" s="304">
        <f t="shared" si="773"/>
        <v>0.56440791544821989</v>
      </c>
      <c r="O833" s="304">
        <f t="shared" si="774"/>
        <v>2.7748782409906221E-3</v>
      </c>
      <c r="P833" s="251">
        <f t="shared" si="775"/>
        <v>2.9003459045284781E-3</v>
      </c>
    </row>
    <row r="834" spans="1:16" x14ac:dyDescent="0.3">
      <c r="A834" s="247" t="s">
        <v>106</v>
      </c>
      <c r="B834" s="248">
        <v>2019</v>
      </c>
      <c r="C834" s="248" t="s">
        <v>944</v>
      </c>
      <c r="D834" s="300">
        <v>3.6841649978985896E-2</v>
      </c>
      <c r="E834" s="300">
        <v>0.16793392289368844</v>
      </c>
      <c r="F834" s="300">
        <v>2.004013023347288E-2</v>
      </c>
      <c r="G834" s="300">
        <v>1.9868276042074591E-2</v>
      </c>
      <c r="H834" s="301">
        <v>3.0258277000206561E-4</v>
      </c>
      <c r="I834" s="302">
        <v>3.1626422692559536E-4</v>
      </c>
      <c r="J834" s="303">
        <v>0</v>
      </c>
      <c r="K834" s="304">
        <f t="shared" si="776"/>
        <v>0.28300863833133255</v>
      </c>
      <c r="L834" s="304">
        <f t="shared" si="771"/>
        <v>1.5019074151884366</v>
      </c>
      <c r="M834" s="304">
        <f t="shared" si="772"/>
        <v>0.56520106559171335</v>
      </c>
      <c r="N834" s="304">
        <f t="shared" si="773"/>
        <v>0.56266504006873075</v>
      </c>
      <c r="O834" s="304">
        <f t="shared" si="774"/>
        <v>2.4551981587822912E-3</v>
      </c>
      <c r="P834" s="251">
        <f t="shared" si="775"/>
        <v>2.5662113081368018E-3</v>
      </c>
    </row>
    <row r="835" spans="1:16" x14ac:dyDescent="0.3">
      <c r="A835" s="247" t="s">
        <v>106</v>
      </c>
      <c r="B835" s="248">
        <v>2020</v>
      </c>
      <c r="C835" s="248" t="s">
        <v>945</v>
      </c>
      <c r="D835" s="300">
        <v>3.1277906596277341E-2</v>
      </c>
      <c r="E835" s="300">
        <v>0.14514764823699228</v>
      </c>
      <c r="F835" s="300">
        <v>1.9923698623963697E-2</v>
      </c>
      <c r="G835" s="300">
        <v>1.9759777520038945E-2</v>
      </c>
      <c r="H835" s="301">
        <v>2.7201610324979004E-4</v>
      </c>
      <c r="I835" s="302">
        <v>2.8431546506696426E-4</v>
      </c>
      <c r="J835" s="303">
        <v>0</v>
      </c>
      <c r="K835" s="304">
        <f t="shared" si="776"/>
        <v>0.24810824595731434</v>
      </c>
      <c r="L835" s="304">
        <f t="shared" si="771"/>
        <v>1.3528408526626681</v>
      </c>
      <c r="M835" s="304">
        <f t="shared" si="772"/>
        <v>0.56342815221157616</v>
      </c>
      <c r="N835" s="304">
        <f t="shared" si="773"/>
        <v>0.56102306307218375</v>
      </c>
      <c r="O835" s="304">
        <f t="shared" si="774"/>
        <v>2.1715324232123791E-3</v>
      </c>
      <c r="P835" s="251">
        <f t="shared" si="775"/>
        <v>2.2697194604496809E-3</v>
      </c>
    </row>
    <row r="836" spans="1:16" x14ac:dyDescent="0.3">
      <c r="A836" s="247" t="s">
        <v>106</v>
      </c>
      <c r="B836" s="248">
        <v>2021</v>
      </c>
      <c r="C836" s="248" t="s">
        <v>946</v>
      </c>
      <c r="D836" s="300">
        <v>2.6693154964680495E-2</v>
      </c>
      <c r="E836" s="300">
        <v>0.12523953747219829</v>
      </c>
      <c r="F836" s="300">
        <v>1.9780550861771905E-2</v>
      </c>
      <c r="G836" s="300">
        <v>1.9626903004910979E-2</v>
      </c>
      <c r="H836" s="301">
        <v>2.4425014686596519E-4</v>
      </c>
      <c r="I836" s="302">
        <v>2.5529404955719102E-4</v>
      </c>
      <c r="J836" s="303">
        <v>0</v>
      </c>
      <c r="K836" s="304">
        <f t="shared" si="776"/>
        <v>0.21875800369933177</v>
      </c>
      <c r="L836" s="304">
        <f t="shared" si="771"/>
        <v>1.226556385993592</v>
      </c>
      <c r="M836" s="304">
        <f t="shared" si="772"/>
        <v>0.56176724813648249</v>
      </c>
      <c r="N836" s="304">
        <f t="shared" si="773"/>
        <v>0.55948550038257483</v>
      </c>
      <c r="O836" s="304">
        <f t="shared" si="774"/>
        <v>1.9179550824493547E-3</v>
      </c>
      <c r="P836" s="251">
        <f t="shared" si="775"/>
        <v>2.0046764822243359E-3</v>
      </c>
    </row>
    <row r="837" spans="1:16" x14ac:dyDescent="0.3">
      <c r="A837" s="247" t="s">
        <v>106</v>
      </c>
      <c r="B837" s="248">
        <v>2022</v>
      </c>
      <c r="C837" s="248" t="s">
        <v>947</v>
      </c>
      <c r="D837" s="300">
        <v>2.2441000502136987E-2</v>
      </c>
      <c r="E837" s="300">
        <v>0.10797900774323184</v>
      </c>
      <c r="F837" s="300">
        <v>1.9643106334970687E-2</v>
      </c>
      <c r="G837" s="300">
        <v>1.9499114323487082E-2</v>
      </c>
      <c r="H837" s="301">
        <v>2.1395451672709008E-4</v>
      </c>
      <c r="I837" s="302">
        <v>2.2362859334275185E-4</v>
      </c>
      <c r="J837" s="303">
        <v>1</v>
      </c>
      <c r="K837" s="304">
        <f t="shared" ref="K837:P837" si="777">SUM(D837:D865)+$J837*D865</f>
        <v>0.1939925130729461</v>
      </c>
      <c r="L837" s="304">
        <f t="shared" si="777"/>
        <v>1.1201800300893099</v>
      </c>
      <c r="M837" s="304">
        <f t="shared" si="777"/>
        <v>0.56024949182358064</v>
      </c>
      <c r="N837" s="304">
        <f t="shared" si="777"/>
        <v>0.55808081220809402</v>
      </c>
      <c r="O837" s="304">
        <f t="shared" si="777"/>
        <v>1.6921436980701552E-3</v>
      </c>
      <c r="P837" s="251">
        <f t="shared" si="777"/>
        <v>1.7686549195087638E-3</v>
      </c>
    </row>
    <row r="838" spans="1:16" x14ac:dyDescent="0.3">
      <c r="A838" s="247" t="s">
        <v>106</v>
      </c>
      <c r="B838" s="248">
        <v>2023</v>
      </c>
      <c r="C838" s="248" t="s">
        <v>948</v>
      </c>
      <c r="D838" s="300">
        <v>1.9313083793430497E-2</v>
      </c>
      <c r="E838" s="300">
        <v>9.3746544572969923E-2</v>
      </c>
      <c r="F838" s="300">
        <v>1.9523727513592583E-2</v>
      </c>
      <c r="G838" s="300">
        <v>1.9388365486987899E-2</v>
      </c>
      <c r="H838" s="301">
        <v>1.9022610040918383E-4</v>
      </c>
      <c r="I838" s="302">
        <v>1.9882728114725288E-4</v>
      </c>
      <c r="J838" s="303">
        <v>2</v>
      </c>
      <c r="K838" s="304">
        <f t="shared" ref="K838:P838" si="778">SUM(D838:D865)+$J838*D865</f>
        <v>0.17347917690910394</v>
      </c>
      <c r="L838" s="304">
        <f t="shared" si="778"/>
        <v>1.0310642039139943</v>
      </c>
      <c r="M838" s="304">
        <f t="shared" si="778"/>
        <v>0.5588691800374801</v>
      </c>
      <c r="N838" s="304">
        <f t="shared" si="778"/>
        <v>0.55680391271503682</v>
      </c>
      <c r="O838" s="304">
        <f t="shared" si="778"/>
        <v>1.4966279438298302E-3</v>
      </c>
      <c r="P838" s="251">
        <f t="shared" si="778"/>
        <v>1.5642988130076304E-3</v>
      </c>
    </row>
    <row r="839" spans="1:16" x14ac:dyDescent="0.3">
      <c r="A839" s="247" t="s">
        <v>106</v>
      </c>
      <c r="B839" s="248">
        <v>2024</v>
      </c>
      <c r="C839" s="248" t="s">
        <v>949</v>
      </c>
      <c r="D839" s="300">
        <v>1.6624755124140689E-2</v>
      </c>
      <c r="E839" s="300">
        <v>8.1631024457519644E-2</v>
      </c>
      <c r="F839" s="300">
        <v>1.9409625228546338E-2</v>
      </c>
      <c r="G839" s="300">
        <v>1.9282292536144323E-2</v>
      </c>
      <c r="H839" s="301">
        <v>1.6194401884110451E-4</v>
      </c>
      <c r="I839" s="302">
        <v>1.692664092065794E-4</v>
      </c>
      <c r="J839" s="303">
        <v>3</v>
      </c>
      <c r="K839" s="304">
        <f t="shared" ref="K839:P839" si="779">SUM(D839:D865)+$J839*D865</f>
        <v>0.15609375745396825</v>
      </c>
      <c r="L839" s="304">
        <f t="shared" si="779"/>
        <v>0.95618084090894062</v>
      </c>
      <c r="M839" s="304">
        <f t="shared" si="779"/>
        <v>0.55760824707275769</v>
      </c>
      <c r="N839" s="304">
        <f t="shared" si="779"/>
        <v>0.55563776205847903</v>
      </c>
      <c r="O839" s="304">
        <f t="shared" si="779"/>
        <v>1.3248406059074118E-3</v>
      </c>
      <c r="P839" s="251">
        <f t="shared" si="779"/>
        <v>1.3847440187019966E-3</v>
      </c>
    </row>
    <row r="840" spans="1:16" x14ac:dyDescent="0.3">
      <c r="A840" s="247" t="s">
        <v>106</v>
      </c>
      <c r="B840" s="248">
        <v>2025</v>
      </c>
      <c r="C840" s="248" t="s">
        <v>950</v>
      </c>
      <c r="D840" s="300">
        <v>1.451347165396861E-2</v>
      </c>
      <c r="E840" s="300">
        <v>7.1974636735830003E-2</v>
      </c>
      <c r="F840" s="300">
        <v>1.9322607634892144E-2</v>
      </c>
      <c r="G840" s="300">
        <v>1.9201504301687457E-2</v>
      </c>
      <c r="H840" s="301">
        <v>1.4237934925813366E-4</v>
      </c>
      <c r="I840" s="302">
        <v>1.4881711561418086E-4</v>
      </c>
      <c r="J840" s="303">
        <v>4</v>
      </c>
      <c r="K840" s="304">
        <f t="shared" ref="K840:P840" si="780">SUM(D840:D865)+$J840*D865</f>
        <v>0.14139666666812237</v>
      </c>
      <c r="L840" s="304">
        <f t="shared" si="780"/>
        <v>0.89341299801933749</v>
      </c>
      <c r="M840" s="304">
        <f t="shared" si="780"/>
        <v>0.55646141639308144</v>
      </c>
      <c r="N840" s="304">
        <f t="shared" si="780"/>
        <v>0.55457768435276467</v>
      </c>
      <c r="O840" s="304">
        <f t="shared" si="780"/>
        <v>1.1813353495530728E-3</v>
      </c>
      <c r="P840" s="251">
        <f t="shared" si="780"/>
        <v>1.2347500963370357E-3</v>
      </c>
    </row>
    <row r="841" spans="1:16" x14ac:dyDescent="0.3">
      <c r="A841" s="247" t="s">
        <v>106</v>
      </c>
      <c r="B841" s="248">
        <v>2026</v>
      </c>
      <c r="C841" s="248" t="s">
        <v>951</v>
      </c>
      <c r="D841" s="300">
        <v>1.2756457777768616E-2</v>
      </c>
      <c r="E841" s="300">
        <v>6.4017632664469637E-2</v>
      </c>
      <c r="F841" s="300">
        <v>1.9234870100278106E-2</v>
      </c>
      <c r="G841" s="300">
        <v>1.9119894475339811E-2</v>
      </c>
      <c r="H841" s="301">
        <v>1.1833600623716827E-4</v>
      </c>
      <c r="I841" s="302">
        <v>1.2368663419836512E-4</v>
      </c>
      <c r="J841" s="303">
        <v>5</v>
      </c>
      <c r="K841" s="304">
        <f t="shared" ref="K841:P841" si="781">SUM(D841:D865)+$J841*D865</f>
        <v>0.12881085935244857</v>
      </c>
      <c r="L841" s="304">
        <f t="shared" si="781"/>
        <v>0.84030154285142389</v>
      </c>
      <c r="M841" s="304">
        <f t="shared" si="781"/>
        <v>0.55540160330705934</v>
      </c>
      <c r="N841" s="304">
        <f t="shared" si="781"/>
        <v>0.55359839488150731</v>
      </c>
      <c r="O841" s="304">
        <f t="shared" si="781"/>
        <v>1.057394762781704E-3</v>
      </c>
      <c r="P841" s="251">
        <f t="shared" si="781"/>
        <v>1.1052054675644738E-3</v>
      </c>
    </row>
    <row r="842" spans="1:16" x14ac:dyDescent="0.3">
      <c r="A842" s="247" t="s">
        <v>106</v>
      </c>
      <c r="B842" s="248">
        <v>2027</v>
      </c>
      <c r="C842" s="248" t="s">
        <v>952</v>
      </c>
      <c r="D842" s="300">
        <v>1.1257835155801468E-2</v>
      </c>
      <c r="E842" s="300">
        <v>5.72346120444433E-2</v>
      </c>
      <c r="F842" s="300">
        <v>1.9143963730541318E-2</v>
      </c>
      <c r="G842" s="300">
        <v>1.9035433372111478E-2</v>
      </c>
      <c r="H842" s="301">
        <v>9.58630281492821E-5</v>
      </c>
      <c r="I842" s="302">
        <v>1.0019753293117867E-4</v>
      </c>
      <c r="J842" s="303">
        <v>6</v>
      </c>
      <c r="K842" s="304">
        <f t="shared" ref="K842:P842" si="782">SUM(D842:D865)+$J842*D865</f>
        <v>0.11798206591297475</v>
      </c>
      <c r="L842" s="304">
        <f t="shared" si="782"/>
        <v>0.79514709175487042</v>
      </c>
      <c r="M842" s="304">
        <f t="shared" si="782"/>
        <v>0.55442952775565124</v>
      </c>
      <c r="N842" s="304">
        <f t="shared" si="782"/>
        <v>0.55270071523659747</v>
      </c>
      <c r="O842" s="304">
        <f t="shared" si="782"/>
        <v>9.5749751903130087E-4</v>
      </c>
      <c r="P842" s="251">
        <f t="shared" si="782"/>
        <v>1.0007913202077275E-3</v>
      </c>
    </row>
    <row r="843" spans="1:16" x14ac:dyDescent="0.3">
      <c r="A843" s="247" t="s">
        <v>106</v>
      </c>
      <c r="B843" s="248">
        <v>2028</v>
      </c>
      <c r="C843" s="248" t="s">
        <v>953</v>
      </c>
      <c r="D843" s="300">
        <v>1.001086770962975E-2</v>
      </c>
      <c r="E843" s="300">
        <v>5.1550371559350522E-2</v>
      </c>
      <c r="F843" s="300">
        <v>1.9054060519337619E-2</v>
      </c>
      <c r="G843" s="300">
        <v>1.8952116729894188E-2</v>
      </c>
      <c r="H843" s="301">
        <v>7.9067038426407341E-5</v>
      </c>
      <c r="I843" s="302">
        <v>8.2642100697005123E-5</v>
      </c>
      <c r="J843" s="303">
        <v>7</v>
      </c>
      <c r="K843" s="304">
        <f t="shared" ref="K843:P843" si="783">SUM(D843:D865)+$J843*D865</f>
        <v>0.1086518950954681</v>
      </c>
      <c r="L843" s="304">
        <f t="shared" si="783"/>
        <v>0.7567756612783435</v>
      </c>
      <c r="M843" s="304">
        <f t="shared" si="783"/>
        <v>0.55354835857397999</v>
      </c>
      <c r="N843" s="304">
        <f t="shared" si="783"/>
        <v>0.55188749669491599</v>
      </c>
      <c r="O843" s="304">
        <f t="shared" si="783"/>
        <v>8.8007325336878406E-4</v>
      </c>
      <c r="P843" s="251">
        <f t="shared" si="783"/>
        <v>9.1986627411816781E-4</v>
      </c>
    </row>
    <row r="844" spans="1:16" x14ac:dyDescent="0.3">
      <c r="A844" s="247" t="s">
        <v>106</v>
      </c>
      <c r="B844" s="248">
        <v>2029</v>
      </c>
      <c r="C844" s="248" t="s">
        <v>954</v>
      </c>
      <c r="D844" s="300">
        <v>8.8863084910389169E-3</v>
      </c>
      <c r="E844" s="300">
        <v>4.6530478465487551E-2</v>
      </c>
      <c r="F844" s="300">
        <v>1.8970010695496337E-2</v>
      </c>
      <c r="G844" s="300">
        <v>1.8874363710163343E-2</v>
      </c>
      <c r="H844" s="301">
        <v>6.6946744550712661E-5</v>
      </c>
      <c r="I844" s="302">
        <v>6.9973776405958204E-5</v>
      </c>
      <c r="J844" s="303">
        <v>8</v>
      </c>
      <c r="K844" s="304">
        <f t="shared" ref="K844:P844" si="784">SUM(D844:D865)+$J844*D865</f>
        <v>0.10056869172413317</v>
      </c>
      <c r="L844" s="304">
        <f t="shared" si="784"/>
        <v>0.72408847128690934</v>
      </c>
      <c r="M844" s="304">
        <f t="shared" si="784"/>
        <v>0.55275709260351247</v>
      </c>
      <c r="N844" s="304">
        <f t="shared" si="784"/>
        <v>0.5511575947954519</v>
      </c>
      <c r="O844" s="304">
        <f t="shared" si="784"/>
        <v>8.1944497742914187E-4</v>
      </c>
      <c r="P844" s="251">
        <f t="shared" si="784"/>
        <v>8.5649666026278151E-4</v>
      </c>
    </row>
    <row r="845" spans="1:16" x14ac:dyDescent="0.3">
      <c r="A845" s="247" t="s">
        <v>106</v>
      </c>
      <c r="B845" s="248">
        <v>2030</v>
      </c>
      <c r="C845" s="248" t="s">
        <v>955</v>
      </c>
      <c r="D845" s="300">
        <v>7.9441339589607328E-3</v>
      </c>
      <c r="E845" s="300">
        <v>4.2301169356348096E-2</v>
      </c>
      <c r="F845" s="300">
        <v>1.8890658353910975E-2</v>
      </c>
      <c r="G845" s="300">
        <v>1.88009838733483E-2</v>
      </c>
      <c r="H845" s="301">
        <v>5.6218874361265807E-5</v>
      </c>
      <c r="I845" s="302">
        <v>5.8760848558988097E-5</v>
      </c>
      <c r="J845" s="303">
        <v>9</v>
      </c>
      <c r="K845" s="304">
        <f t="shared" ref="K845:P845" si="785">SUM(D845:D865)+$J845*D865</f>
        <v>9.3610047571389049E-2</v>
      </c>
      <c r="L845" s="304">
        <f t="shared" si="785"/>
        <v>0.69642117438933804</v>
      </c>
      <c r="M845" s="304">
        <f t="shared" si="785"/>
        <v>0.55204987645688619</v>
      </c>
      <c r="N845" s="304">
        <f t="shared" si="785"/>
        <v>0.55050544591571859</v>
      </c>
      <c r="O845" s="304">
        <f t="shared" si="785"/>
        <v>7.709369953651943E-4</v>
      </c>
      <c r="P845" s="251">
        <f t="shared" si="785"/>
        <v>8.057953706984422E-4</v>
      </c>
    </row>
    <row r="846" spans="1:16" x14ac:dyDescent="0.3">
      <c r="A846" s="247" t="s">
        <v>106</v>
      </c>
      <c r="B846" s="248">
        <v>2031</v>
      </c>
      <c r="C846" s="248" t="s">
        <v>956</v>
      </c>
      <c r="D846" s="300">
        <v>7.1018186999727362E-3</v>
      </c>
      <c r="E846" s="300">
        <v>3.8553566999907002E-2</v>
      </c>
      <c r="F846" s="300">
        <v>1.8817906050948609E-2</v>
      </c>
      <c r="G846" s="300">
        <v>1.8733828564953307E-2</v>
      </c>
      <c r="H846" s="301">
        <v>4.9470541529838454E-5</v>
      </c>
      <c r="I846" s="302">
        <v>5.1707374886234026E-5</v>
      </c>
      <c r="J846" s="303">
        <v>10</v>
      </c>
      <c r="K846" s="304">
        <f t="shared" ref="K846:P846" si="786">SUM(D846:D865)+$J846*D865</f>
        <v>8.7593577950723131E-2</v>
      </c>
      <c r="L846" s="304">
        <f t="shared" si="786"/>
        <v>0.67298318660090639</v>
      </c>
      <c r="M846" s="304">
        <f t="shared" si="786"/>
        <v>0.55142201265184521</v>
      </c>
      <c r="N846" s="304">
        <f t="shared" si="786"/>
        <v>0.54992667687280028</v>
      </c>
      <c r="O846" s="304">
        <f t="shared" si="786"/>
        <v>7.3315688349069369E-4</v>
      </c>
      <c r="P846" s="251">
        <f t="shared" si="786"/>
        <v>7.6630700898107319E-4</v>
      </c>
    </row>
    <row r="847" spans="1:16" x14ac:dyDescent="0.3">
      <c r="A847" s="247" t="s">
        <v>106</v>
      </c>
      <c r="B847" s="248">
        <v>2032</v>
      </c>
      <c r="C847" s="248" t="s">
        <v>957</v>
      </c>
      <c r="D847" s="300">
        <v>6.3784396922832495E-3</v>
      </c>
      <c r="E847" s="300">
        <v>3.5428608823974687E-2</v>
      </c>
      <c r="F847" s="300">
        <v>1.8750822976201471E-2</v>
      </c>
      <c r="G847" s="300">
        <v>1.8671923854213436E-2</v>
      </c>
      <c r="H847" s="301">
        <v>4.3730470712122055E-5</v>
      </c>
      <c r="I847" s="302">
        <v>4.5707763530738819E-5</v>
      </c>
      <c r="J847" s="303">
        <v>11</v>
      </c>
      <c r="K847" s="304">
        <f t="shared" ref="K847:P847" si="787">SUM(D847:D865)+$J847*D865</f>
        <v>8.2419423589045193E-2</v>
      </c>
      <c r="L847" s="304">
        <f t="shared" si="787"/>
        <v>0.65329280116891553</v>
      </c>
      <c r="M847" s="304">
        <f t="shared" si="787"/>
        <v>0.55086690114976666</v>
      </c>
      <c r="N847" s="304">
        <f t="shared" si="787"/>
        <v>0.54941506313827693</v>
      </c>
      <c r="O847" s="304">
        <f t="shared" si="787"/>
        <v>7.0212510444762042E-4</v>
      </c>
      <c r="P847" s="251">
        <f t="shared" si="787"/>
        <v>7.33872120936458E-4</v>
      </c>
    </row>
    <row r="848" spans="1:16" x14ac:dyDescent="0.3">
      <c r="A848" s="247" t="s">
        <v>106</v>
      </c>
      <c r="B848" s="248">
        <v>2033</v>
      </c>
      <c r="C848" s="248" t="s">
        <v>958</v>
      </c>
      <c r="D848" s="300">
        <v>5.7546245922371862E-3</v>
      </c>
      <c r="E848" s="300">
        <v>3.2813400012610398E-2</v>
      </c>
      <c r="F848" s="300">
        <v>1.8689831013144045E-2</v>
      </c>
      <c r="G848" s="300">
        <v>1.861569637828453E-2</v>
      </c>
      <c r="H848" s="301">
        <v>3.9928560291095781E-5</v>
      </c>
      <c r="I848" s="302">
        <v>4.1733954275462011E-5</v>
      </c>
      <c r="J848" s="303">
        <v>12</v>
      </c>
      <c r="K848" s="304">
        <f t="shared" ref="K848:P848" si="788">SUM(D848:D865)+$J848*D865</f>
        <v>7.7968648235056753E-2</v>
      </c>
      <c r="L848" s="304">
        <f t="shared" si="788"/>
        <v>0.63672737391285716</v>
      </c>
      <c r="M848" s="304">
        <f t="shared" si="788"/>
        <v>0.55037887272243524</v>
      </c>
      <c r="N848" s="304">
        <f t="shared" si="788"/>
        <v>0.54896535411449354</v>
      </c>
      <c r="O848" s="304">
        <f t="shared" si="788"/>
        <v>6.7683339622226361E-4</v>
      </c>
      <c r="P848" s="251">
        <f t="shared" si="788"/>
        <v>7.0743684424733804E-4</v>
      </c>
    </row>
    <row r="849" spans="1:16" x14ac:dyDescent="0.3">
      <c r="A849" s="247" t="s">
        <v>106</v>
      </c>
      <c r="B849" s="248">
        <v>2034</v>
      </c>
      <c r="C849" s="248" t="s">
        <v>959</v>
      </c>
      <c r="D849" s="300">
        <v>5.1820902691463002E-3</v>
      </c>
      <c r="E849" s="300">
        <v>3.0518131789437873E-2</v>
      </c>
      <c r="F849" s="300">
        <v>1.8632362618333391E-2</v>
      </c>
      <c r="G849" s="300">
        <v>1.8562736079097357E-2</v>
      </c>
      <c r="H849" s="301">
        <v>3.683824744662847E-5</v>
      </c>
      <c r="I849" s="302">
        <v>3.8503907513540302E-5</v>
      </c>
      <c r="J849" s="303">
        <v>13</v>
      </c>
      <c r="K849" s="304">
        <f t="shared" ref="K849:P849" si="789">SUM(D849:D865)+$J849*D865</f>
        <v>7.4141687981114396E-2</v>
      </c>
      <c r="L849" s="304">
        <f t="shared" si="789"/>
        <v>0.62277715546816315</v>
      </c>
      <c r="M849" s="304">
        <f t="shared" si="789"/>
        <v>0.54995183625816124</v>
      </c>
      <c r="N849" s="304">
        <f t="shared" si="789"/>
        <v>0.54857187256663908</v>
      </c>
      <c r="O849" s="304">
        <f t="shared" si="789"/>
        <v>6.5534359841793312E-4</v>
      </c>
      <c r="P849" s="251">
        <f t="shared" si="789"/>
        <v>6.8497537681349479E-4</v>
      </c>
    </row>
    <row r="850" spans="1:16" x14ac:dyDescent="0.3">
      <c r="A850" s="247" t="s">
        <v>106</v>
      </c>
      <c r="B850" s="248">
        <v>2035</v>
      </c>
      <c r="C850" s="248" t="s">
        <v>960</v>
      </c>
      <c r="D850" s="300">
        <v>4.6827004115189601E-3</v>
      </c>
      <c r="E850" s="300">
        <v>2.8618344371816901E-2</v>
      </c>
      <c r="F850" s="300">
        <v>1.8579411908766778E-2</v>
      </c>
      <c r="G850" s="300">
        <v>1.8513942326926016E-2</v>
      </c>
      <c r="H850" s="301">
        <v>3.4089733002736645E-5</v>
      </c>
      <c r="I850" s="302">
        <v>3.5631120079636052E-5</v>
      </c>
      <c r="J850" s="303">
        <v>14</v>
      </c>
      <c r="K850" s="304">
        <f t="shared" ref="K850:P850" si="790">SUM(D850:D865)+$J850*D865</f>
        <v>7.0887262050262898E-2</v>
      </c>
      <c r="L850" s="304">
        <f t="shared" si="790"/>
        <v>0.61112220524664163</v>
      </c>
      <c r="M850" s="304">
        <f t="shared" si="790"/>
        <v>0.54958226818869793</v>
      </c>
      <c r="N850" s="304">
        <f t="shared" si="790"/>
        <v>0.54823135131797174</v>
      </c>
      <c r="O850" s="304">
        <f t="shared" si="790"/>
        <v>6.3694411345806984E-4</v>
      </c>
      <c r="P850" s="251">
        <f t="shared" si="790"/>
        <v>6.6574395614157358E-4</v>
      </c>
    </row>
    <row r="851" spans="1:16" x14ac:dyDescent="0.3">
      <c r="A851" s="247" t="s">
        <v>106</v>
      </c>
      <c r="B851" s="248">
        <v>2036</v>
      </c>
      <c r="C851" s="248" t="s">
        <v>961</v>
      </c>
      <c r="D851" s="300">
        <v>4.2341891376643081E-3</v>
      </c>
      <c r="E851" s="300">
        <v>2.6954257903189664E-2</v>
      </c>
      <c r="F851" s="300">
        <v>1.8533654394824593E-2</v>
      </c>
      <c r="G851" s="300">
        <v>1.8471772897818917E-2</v>
      </c>
      <c r="H851" s="301">
        <v>3.1591725085400057E-5</v>
      </c>
      <c r="I851" s="302">
        <v>3.3020162372036666E-5</v>
      </c>
      <c r="J851" s="303">
        <v>15</v>
      </c>
      <c r="K851" s="304">
        <f t="shared" ref="K851:P851" si="791">SUM(D851:D865)+$J851*D865</f>
        <v>6.8132225977038774E-2</v>
      </c>
      <c r="L851" s="304">
        <f t="shared" si="791"/>
        <v>0.60136704244274086</v>
      </c>
      <c r="M851" s="304">
        <f t="shared" si="791"/>
        <v>0.54926565082880119</v>
      </c>
      <c r="N851" s="304">
        <f t="shared" si="791"/>
        <v>0.54793962382147576</v>
      </c>
      <c r="O851" s="304">
        <f t="shared" si="791"/>
        <v>6.2129314294209835E-4</v>
      </c>
      <c r="P851" s="251">
        <f t="shared" si="791"/>
        <v>6.4938532290355626E-4</v>
      </c>
    </row>
    <row r="852" spans="1:16" x14ac:dyDescent="0.3">
      <c r="A852" s="247" t="s">
        <v>106</v>
      </c>
      <c r="B852" s="248">
        <v>2037</v>
      </c>
      <c r="C852" s="248" t="s">
        <v>962</v>
      </c>
      <c r="D852" s="300">
        <v>3.8573930233412311E-3</v>
      </c>
      <c r="E852" s="300">
        <v>2.560699808998956E-2</v>
      </c>
      <c r="F852" s="300">
        <v>1.8492470987928843E-2</v>
      </c>
      <c r="G852" s="300">
        <v>1.8433817730595554E-2</v>
      </c>
      <c r="H852" s="301">
        <v>2.9316147530141883E-5</v>
      </c>
      <c r="I852" s="302">
        <v>3.0641695371993107E-5</v>
      </c>
      <c r="J852" s="303">
        <v>16</v>
      </c>
      <c r="K852" s="304">
        <f t="shared" ref="K852:P852" si="792">SUM(D852:D865)+$J852*D865</f>
        <v>6.5825701177669255E-2</v>
      </c>
      <c r="L852" s="304">
        <f t="shared" si="792"/>
        <v>0.59327596610746758</v>
      </c>
      <c r="M852" s="304">
        <f t="shared" si="792"/>
        <v>0.54899479098284654</v>
      </c>
      <c r="N852" s="304">
        <f t="shared" si="792"/>
        <v>0.54769006575408685</v>
      </c>
      <c r="O852" s="304">
        <f t="shared" si="792"/>
        <v>6.0814018034346354E-4</v>
      </c>
      <c r="P852" s="251">
        <f t="shared" si="792"/>
        <v>6.3563764737313848E-4</v>
      </c>
    </row>
    <row r="853" spans="1:16" x14ac:dyDescent="0.3">
      <c r="A853" s="247" t="s">
        <v>106</v>
      </c>
      <c r="B853" s="248">
        <v>2038</v>
      </c>
      <c r="C853" s="248" t="s">
        <v>963</v>
      </c>
      <c r="D853" s="300">
        <v>3.514435825242876E-3</v>
      </c>
      <c r="E853" s="300">
        <v>2.4376287136138004E-2</v>
      </c>
      <c r="F853" s="300">
        <v>1.8455210242741611E-2</v>
      </c>
      <c r="G853" s="300">
        <v>1.8399487780593093E-2</v>
      </c>
      <c r="H853" s="301">
        <v>2.7531745610337053E-5</v>
      </c>
      <c r="I853" s="302">
        <v>2.877661075601188E-5</v>
      </c>
      <c r="J853" s="303">
        <v>17</v>
      </c>
      <c r="K853" s="304">
        <f t="shared" ref="K853:P853" si="793">SUM(D853:D865)+$J853*D865</f>
        <v>6.3895972492622841E-2</v>
      </c>
      <c r="L853" s="304">
        <f t="shared" si="793"/>
        <v>0.58653214958539435</v>
      </c>
      <c r="M853" s="304">
        <f t="shared" si="793"/>
        <v>0.54876511454378785</v>
      </c>
      <c r="N853" s="304">
        <f t="shared" si="793"/>
        <v>0.54747846285392132</v>
      </c>
      <c r="O853" s="304">
        <f t="shared" si="793"/>
        <v>5.9726279530008695E-4</v>
      </c>
      <c r="P853" s="251">
        <f t="shared" si="793"/>
        <v>6.2426843884276419E-4</v>
      </c>
    </row>
    <row r="854" spans="1:16" x14ac:dyDescent="0.3">
      <c r="A854" s="247" t="s">
        <v>106</v>
      </c>
      <c r="B854" s="248">
        <v>2039</v>
      </c>
      <c r="C854" s="248" t="s">
        <v>964</v>
      </c>
      <c r="D854" s="300">
        <v>3.1854172470847596E-3</v>
      </c>
      <c r="E854" s="300">
        <v>2.3195261666705758E-2</v>
      </c>
      <c r="F854" s="300">
        <v>1.8421259468277249E-2</v>
      </c>
      <c r="G854" s="300">
        <v>1.8368211668236732E-2</v>
      </c>
      <c r="H854" s="301">
        <v>2.5995578456259856E-5</v>
      </c>
      <c r="I854" s="302">
        <v>2.717098025351482E-5</v>
      </c>
      <c r="J854" s="303">
        <v>18</v>
      </c>
      <c r="K854" s="304">
        <f t="shared" ref="K854:P854" si="794">SUM(D854:D865)+$J854*D865</f>
        <v>6.2309201005674775E-2</v>
      </c>
      <c r="L854" s="304">
        <f t="shared" si="794"/>
        <v>0.58101904401717264</v>
      </c>
      <c r="M854" s="304">
        <f t="shared" si="794"/>
        <v>0.54857269884991633</v>
      </c>
      <c r="N854" s="304">
        <f t="shared" si="794"/>
        <v>0.5473011899037582</v>
      </c>
      <c r="O854" s="304">
        <f t="shared" si="794"/>
        <v>5.881698121765151E-4</v>
      </c>
      <c r="P854" s="251">
        <f t="shared" si="794"/>
        <v>6.1476431492837121E-4</v>
      </c>
    </row>
    <row r="855" spans="1:16" x14ac:dyDescent="0.3">
      <c r="A855" s="247" t="s">
        <v>106</v>
      </c>
      <c r="B855" s="248">
        <v>2040</v>
      </c>
      <c r="C855" s="248" t="s">
        <v>965</v>
      </c>
      <c r="D855" s="300">
        <v>2.8898736461633271E-3</v>
      </c>
      <c r="E855" s="300">
        <v>2.2214021224028664E-2</v>
      </c>
      <c r="F855" s="300">
        <v>1.8390775222292006E-2</v>
      </c>
      <c r="G855" s="300">
        <v>1.8340131380787536E-2</v>
      </c>
      <c r="H855" s="301">
        <v>2.4677838861130804E-5</v>
      </c>
      <c r="I855" s="302">
        <v>2.5793657561933328E-5</v>
      </c>
      <c r="J855" s="303">
        <v>19</v>
      </c>
      <c r="K855" s="304">
        <f t="shared" ref="K855:P855" si="795">SUM(D855:D865)+$J855*D865</f>
        <v>6.1051448096884835E-2</v>
      </c>
      <c r="L855" s="304">
        <f t="shared" si="795"/>
        <v>0.57668696391838314</v>
      </c>
      <c r="M855" s="304">
        <f t="shared" si="795"/>
        <v>0.54841423393050914</v>
      </c>
      <c r="N855" s="304">
        <f t="shared" si="795"/>
        <v>0.54715519306595151</v>
      </c>
      <c r="O855" s="304">
        <f t="shared" si="795"/>
        <v>5.806129962070204E-4</v>
      </c>
      <c r="P855" s="251">
        <f t="shared" si="795"/>
        <v>6.0686582151647534E-4</v>
      </c>
    </row>
    <row r="856" spans="1:16" x14ac:dyDescent="0.3">
      <c r="A856" s="247" t="s">
        <v>106</v>
      </c>
      <c r="B856" s="248">
        <v>2041</v>
      </c>
      <c r="C856" s="248" t="s">
        <v>966</v>
      </c>
      <c r="D856" s="300">
        <v>2.648818191898081E-3</v>
      </c>
      <c r="E856" s="300">
        <v>2.1389090054368395E-2</v>
      </c>
      <c r="F856" s="300">
        <v>1.8367404913899658E-2</v>
      </c>
      <c r="G856" s="300">
        <v>1.8318597712420361E-2</v>
      </c>
      <c r="H856" s="301">
        <v>2.3512903379803964E-5</v>
      </c>
      <c r="I856" s="302">
        <v>2.4576050282514135E-5</v>
      </c>
      <c r="J856" s="303">
        <v>20</v>
      </c>
      <c r="K856" s="304">
        <f t="shared" ref="K856:P856" si="796">SUM(D856:D865)+$J856*D865</f>
        <v>6.0089238789016321E-2</v>
      </c>
      <c r="L856" s="304">
        <f t="shared" si="796"/>
        <v>0.57333612426227076</v>
      </c>
      <c r="M856" s="304">
        <f t="shared" si="796"/>
        <v>0.54828625325708713</v>
      </c>
      <c r="N856" s="304">
        <f t="shared" si="796"/>
        <v>0.54703727651559397</v>
      </c>
      <c r="O856" s="304">
        <f t="shared" si="796"/>
        <v>5.743739198326548E-4</v>
      </c>
      <c r="P856" s="251">
        <f t="shared" si="796"/>
        <v>6.0034465079616094E-4</v>
      </c>
    </row>
    <row r="857" spans="1:16" x14ac:dyDescent="0.3">
      <c r="A857" s="247" t="s">
        <v>106</v>
      </c>
      <c r="B857" s="248">
        <v>2042</v>
      </c>
      <c r="C857" s="248" t="s">
        <v>967</v>
      </c>
      <c r="D857" s="300">
        <v>2.4403830063944552E-3</v>
      </c>
      <c r="E857" s="300">
        <v>2.0645554442522942E-2</v>
      </c>
      <c r="F857" s="300">
        <v>1.8346983370976871E-2</v>
      </c>
      <c r="G857" s="300">
        <v>1.8299785175282482E-2</v>
      </c>
      <c r="H857" s="301">
        <v>2.2594501035598418E-5</v>
      </c>
      <c r="I857" s="302">
        <v>2.3616121239709358E-5</v>
      </c>
      <c r="J857" s="303">
        <v>21</v>
      </c>
      <c r="K857" s="304">
        <f t="shared" ref="K857:P857" si="797">SUM(D857:D865)+$J857*D865</f>
        <v>5.9368084935413054E-2</v>
      </c>
      <c r="L857" s="304">
        <f t="shared" si="797"/>
        <v>0.57081021577581881</v>
      </c>
      <c r="M857" s="304">
        <f t="shared" si="797"/>
        <v>0.54818164289205762</v>
      </c>
      <c r="N857" s="304">
        <f t="shared" si="797"/>
        <v>0.54694089363360365</v>
      </c>
      <c r="O857" s="304">
        <f t="shared" si="797"/>
        <v>5.6929977893961604E-4</v>
      </c>
      <c r="P857" s="251">
        <f t="shared" si="797"/>
        <v>5.9504108735526564E-4</v>
      </c>
    </row>
    <row r="858" spans="1:16" x14ac:dyDescent="0.3">
      <c r="A858" s="247" t="s">
        <v>106</v>
      </c>
      <c r="B858" s="248">
        <v>2043</v>
      </c>
      <c r="C858" s="248" t="s">
        <v>968</v>
      </c>
      <c r="D858" s="300">
        <v>2.2857780159063956E-3</v>
      </c>
      <c r="E858" s="300">
        <v>2.0091333738073286E-2</v>
      </c>
      <c r="F858" s="300">
        <v>1.8329181805645224E-2</v>
      </c>
      <c r="G858" s="300">
        <v>1.8283383664149111E-2</v>
      </c>
      <c r="H858" s="301">
        <v>2.173857932488597E-5</v>
      </c>
      <c r="I858" s="302">
        <v>2.2721494826831058E-5</v>
      </c>
      <c r="J858" s="303">
        <v>22</v>
      </c>
      <c r="K858" s="304">
        <f t="shared" ref="K858:P858" si="798">SUM(D858:D865)+$J858*D865</f>
        <v>5.8855366267313414E-2</v>
      </c>
      <c r="L858" s="304">
        <f t="shared" si="798"/>
        <v>0.56902784290121211</v>
      </c>
      <c r="M858" s="304">
        <f t="shared" si="798"/>
        <v>0.54809745406995081</v>
      </c>
      <c r="N858" s="304">
        <f t="shared" si="798"/>
        <v>0.5468633232887512</v>
      </c>
      <c r="O858" s="304">
        <f t="shared" si="798"/>
        <v>5.651440403907828E-4</v>
      </c>
      <c r="P858" s="251">
        <f t="shared" si="798"/>
        <v>5.9069745295717519E-4</v>
      </c>
    </row>
    <row r="859" spans="1:16" x14ac:dyDescent="0.3">
      <c r="A859" s="247" t="s">
        <v>106</v>
      </c>
      <c r="B859" s="248">
        <v>2044</v>
      </c>
      <c r="C859" s="248" t="s">
        <v>969</v>
      </c>
      <c r="D859" s="300">
        <v>2.177338471581366E-3</v>
      </c>
      <c r="E859" s="300">
        <v>1.9686924339118905E-2</v>
      </c>
      <c r="F859" s="300">
        <v>1.8313859041227263E-2</v>
      </c>
      <c r="G859" s="300">
        <v>1.8269267488222257E-2</v>
      </c>
      <c r="H859" s="301">
        <v>2.1028866035256989E-5</v>
      </c>
      <c r="I859" s="302">
        <v>2.197969571098515E-5</v>
      </c>
      <c r="J859" s="303">
        <v>23</v>
      </c>
      <c r="K859" s="304">
        <f t="shared" ref="K859:P859" si="799">SUM(D859:D865)+$J859*D865</f>
        <v>5.8497252589701829E-2</v>
      </c>
      <c r="L859" s="304">
        <f t="shared" si="799"/>
        <v>0.56779969073105507</v>
      </c>
      <c r="M859" s="304">
        <f t="shared" si="799"/>
        <v>0.54803106681317559</v>
      </c>
      <c r="N859" s="304">
        <f t="shared" si="799"/>
        <v>0.54680215445503211</v>
      </c>
      <c r="O859" s="304">
        <f t="shared" si="799"/>
        <v>5.6184422355266199E-4</v>
      </c>
      <c r="P859" s="251">
        <f t="shared" si="799"/>
        <v>5.8724844497196299E-4</v>
      </c>
    </row>
    <row r="860" spans="1:16" x14ac:dyDescent="0.3">
      <c r="A860" s="247" t="s">
        <v>106</v>
      </c>
      <c r="B860" s="248">
        <v>2045</v>
      </c>
      <c r="C860" s="248" t="s">
        <v>970</v>
      </c>
      <c r="D860" s="300">
        <v>2.109183076749138E-3</v>
      </c>
      <c r="E860" s="300">
        <v>1.9429633056898776E-2</v>
      </c>
      <c r="F860" s="300">
        <v>1.8300789030337616E-2</v>
      </c>
      <c r="G860" s="300">
        <v>1.825723002185389E-2</v>
      </c>
      <c r="H860" s="301">
        <v>2.0514328975942225E-5</v>
      </c>
      <c r="I860" s="302">
        <v>2.144188871665563E-5</v>
      </c>
      <c r="J860" s="303">
        <v>24</v>
      </c>
      <c r="K860" s="304">
        <f t="shared" ref="K860:P860" si="800">SUM(D860:D865)+$J860*D865</f>
        <v>5.8247578456415275E-2</v>
      </c>
      <c r="L860" s="304">
        <f t="shared" si="800"/>
        <v>0.56697594795985251</v>
      </c>
      <c r="M860" s="304">
        <f t="shared" si="800"/>
        <v>0.54798000232081834</v>
      </c>
      <c r="N860" s="304">
        <f t="shared" si="800"/>
        <v>0.54675510179723985</v>
      </c>
      <c r="O860" s="304">
        <f t="shared" si="800"/>
        <v>5.5925412000417036E-4</v>
      </c>
      <c r="P860" s="251">
        <f t="shared" si="800"/>
        <v>5.8454123610259673E-4</v>
      </c>
    </row>
    <row r="861" spans="1:16" x14ac:dyDescent="0.3">
      <c r="A861" s="247" t="s">
        <v>106</v>
      </c>
      <c r="B861" s="248">
        <v>2046</v>
      </c>
      <c r="C861" s="248" t="s">
        <v>971</v>
      </c>
      <c r="D861" s="300">
        <v>2.0497040733618516E-3</v>
      </c>
      <c r="E861" s="300">
        <v>1.9211986717146561E-2</v>
      </c>
      <c r="F861" s="300">
        <v>1.828961042941862E-2</v>
      </c>
      <c r="G861" s="300">
        <v>1.8246933017024666E-2</v>
      </c>
      <c r="H861" s="301">
        <v>2.0039984036229358E-5</v>
      </c>
      <c r="I861" s="302">
        <v>2.0946103528358997E-5</v>
      </c>
      <c r="J861" s="303">
        <v>25</v>
      </c>
      <c r="K861" s="304">
        <f t="shared" ref="K861:P861" si="801">SUM(D861:D865)+$J861*D865</f>
        <v>5.8066059717960951E-2</v>
      </c>
      <c r="L861" s="304">
        <f t="shared" si="801"/>
        <v>0.56640949647087013</v>
      </c>
      <c r="M861" s="304">
        <f t="shared" si="801"/>
        <v>0.54794200783935076</v>
      </c>
      <c r="N861" s="304">
        <f t="shared" si="801"/>
        <v>0.54672008660581606</v>
      </c>
      <c r="O861" s="304">
        <f t="shared" si="801"/>
        <v>5.5717855351499325E-4</v>
      </c>
      <c r="P861" s="251">
        <f t="shared" si="801"/>
        <v>5.8237183422756001E-4</v>
      </c>
    </row>
    <row r="862" spans="1:16" x14ac:dyDescent="0.3">
      <c r="A862" s="247" t="s">
        <v>106</v>
      </c>
      <c r="B862" s="248">
        <v>2047</v>
      </c>
      <c r="C862" s="248" t="s">
        <v>972</v>
      </c>
      <c r="D862" s="300">
        <v>1.9984931112068394E-3</v>
      </c>
      <c r="E862" s="300">
        <v>1.9021622125208332E-2</v>
      </c>
      <c r="F862" s="300">
        <v>1.8280204092236067E-2</v>
      </c>
      <c r="G862" s="300">
        <v>1.8238267129446609E-2</v>
      </c>
      <c r="H862" s="301">
        <v>1.9597903308077927E-5</v>
      </c>
      <c r="I862" s="302">
        <v>2.0484036283560096E-5</v>
      </c>
      <c r="J862" s="303">
        <v>26</v>
      </c>
      <c r="K862" s="304">
        <f t="shared" ref="K862:P862" si="802">SUM(D862:D865)+$J862*D865</f>
        <v>5.7944019982893911E-2</v>
      </c>
      <c r="L862" s="304">
        <f t="shared" si="802"/>
        <v>0.56606069132163983</v>
      </c>
      <c r="M862" s="304">
        <f t="shared" si="802"/>
        <v>0.54791519195880223</v>
      </c>
      <c r="N862" s="304">
        <f t="shared" si="802"/>
        <v>0.54669536841922139</v>
      </c>
      <c r="O862" s="304">
        <f t="shared" si="802"/>
        <v>5.5557733196552909E-4</v>
      </c>
      <c r="P862" s="251">
        <f t="shared" si="802"/>
        <v>5.8069821754081982E-4</v>
      </c>
    </row>
    <row r="863" spans="1:16" x14ac:dyDescent="0.3">
      <c r="A863" s="247" t="s">
        <v>106</v>
      </c>
      <c r="B863" s="248">
        <v>2048</v>
      </c>
      <c r="C863" s="248" t="s">
        <v>973</v>
      </c>
      <c r="D863" s="300">
        <v>1.9573321327595503E-3</v>
      </c>
      <c r="E863" s="300">
        <v>1.886580649477133E-2</v>
      </c>
      <c r="F863" s="300">
        <v>1.8272318193738857E-2</v>
      </c>
      <c r="G863" s="300">
        <v>1.8231001822636508E-2</v>
      </c>
      <c r="H863" s="301">
        <v>1.9215807082636801E-5</v>
      </c>
      <c r="I863" s="302">
        <v>2.0084657295076185E-5</v>
      </c>
      <c r="J863" s="303">
        <v>27</v>
      </c>
      <c r="K863" s="304">
        <f t="shared" ref="K863:P863" si="803">SUM(D863:D865)+$J863*D865</f>
        <v>5.7873191209981883E-2</v>
      </c>
      <c r="L863" s="304">
        <f t="shared" si="803"/>
        <v>0.56590225076434775</v>
      </c>
      <c r="M863" s="304">
        <f t="shared" si="803"/>
        <v>0.5478977824154363</v>
      </c>
      <c r="N863" s="304">
        <f t="shared" si="803"/>
        <v>0.54667931612020482</v>
      </c>
      <c r="O863" s="304">
        <f t="shared" si="803"/>
        <v>5.5441819114421644E-4</v>
      </c>
      <c r="P863" s="251">
        <f t="shared" si="803"/>
        <v>5.7948666809887867E-4</v>
      </c>
    </row>
    <row r="864" spans="1:16" x14ac:dyDescent="0.3">
      <c r="A864" s="247" t="s">
        <v>106</v>
      </c>
      <c r="B864" s="248">
        <v>2049</v>
      </c>
      <c r="C864" s="248" t="s">
        <v>974</v>
      </c>
      <c r="D864" s="300">
        <v>1.9412576049675783E-3</v>
      </c>
      <c r="E864" s="300">
        <v>1.8867360367919923E-2</v>
      </c>
      <c r="F864" s="300">
        <v>1.8267216853335804E-2</v>
      </c>
      <c r="G864" s="300">
        <v>1.8226299045527687E-2</v>
      </c>
      <c r="H864" s="301">
        <v>1.8917034432153816E-5</v>
      </c>
      <c r="I864" s="302">
        <v>1.97723792384737E-5</v>
      </c>
      <c r="J864" s="303">
        <v>28</v>
      </c>
      <c r="K864" s="304">
        <f t="shared" ref="K864:P864" si="804">SUM(D864:D865)+$J864*D865</f>
        <v>5.7843523415517142E-2</v>
      </c>
      <c r="L864" s="304">
        <f t="shared" si="804"/>
        <v>0.56589962583749276</v>
      </c>
      <c r="M864" s="304">
        <f t="shared" si="804"/>
        <v>0.54788825877056746</v>
      </c>
      <c r="N864" s="304">
        <f t="shared" si="804"/>
        <v>0.54667052912799829</v>
      </c>
      <c r="O864" s="304">
        <f t="shared" si="804"/>
        <v>5.5364114654834476E-4</v>
      </c>
      <c r="P864" s="251">
        <f t="shared" si="804"/>
        <v>5.7867449764542134E-4</v>
      </c>
    </row>
    <row r="865" spans="1:16" x14ac:dyDescent="0.3">
      <c r="A865" s="247" t="s">
        <v>106</v>
      </c>
      <c r="B865" s="248">
        <v>2050</v>
      </c>
      <c r="C865" s="248" t="s">
        <v>975</v>
      </c>
      <c r="D865" s="300">
        <v>1.9276643382948127E-3</v>
      </c>
      <c r="E865" s="300">
        <v>1.8863181567916304E-2</v>
      </c>
      <c r="F865" s="300">
        <v>1.8262794548870056E-2</v>
      </c>
      <c r="G865" s="300">
        <v>1.822221483043002E-2</v>
      </c>
      <c r="H865" s="301">
        <v>1.8438762486765206E-5</v>
      </c>
      <c r="I865" s="302">
        <v>1.9272486841618886E-5</v>
      </c>
      <c r="J865" s="303">
        <v>29</v>
      </c>
      <c r="K865" s="304">
        <f t="shared" ref="K865:P865" si="805">SUM(D865:D865)+$J865*D865</f>
        <v>5.7829930148844376E-2</v>
      </c>
      <c r="L865" s="304">
        <f t="shared" si="805"/>
        <v>0.56589544703748917</v>
      </c>
      <c r="M865" s="304">
        <f t="shared" si="805"/>
        <v>0.54788383646610161</v>
      </c>
      <c r="N865" s="304">
        <f t="shared" si="805"/>
        <v>0.54666644491290062</v>
      </c>
      <c r="O865" s="304">
        <f t="shared" si="805"/>
        <v>5.5316287460295619E-4</v>
      </c>
      <c r="P865" s="251">
        <f t="shared" si="805"/>
        <v>5.7817460524856653E-4</v>
      </c>
    </row>
    <row r="866" spans="1:16" x14ac:dyDescent="0.3">
      <c r="A866" s="247" t="s">
        <v>107</v>
      </c>
      <c r="B866" s="248">
        <v>2015</v>
      </c>
      <c r="C866" s="248" t="s">
        <v>2432</v>
      </c>
      <c r="D866" s="300">
        <v>6.6925780464840184E-2</v>
      </c>
      <c r="E866" s="300">
        <v>0.25719914046861758</v>
      </c>
      <c r="F866" s="300">
        <v>2.0097343418140588E-2</v>
      </c>
      <c r="G866" s="300">
        <v>1.9918013307247372E-2</v>
      </c>
      <c r="H866" s="301">
        <v>1.4754471199989068E-4</v>
      </c>
      <c r="I866" s="302">
        <v>1.5421602779063605E-4</v>
      </c>
      <c r="J866" s="305">
        <v>0</v>
      </c>
      <c r="K866" s="304">
        <f>SUM(D866:D895)</f>
        <v>0.44902632197765496</v>
      </c>
      <c r="L866" s="304">
        <f t="shared" ref="L866:L872" si="806">SUM(E866:E895)</f>
        <v>1.9668612100433334</v>
      </c>
      <c r="M866" s="304">
        <f t="shared" ref="M866:M872" si="807">SUM(F866:F895)</f>
        <v>0.57082957591941152</v>
      </c>
      <c r="N866" s="304">
        <f t="shared" ref="N866:N872" si="808">SUM(G866:G895)</f>
        <v>0.56781363284838382</v>
      </c>
      <c r="O866" s="304">
        <f t="shared" ref="O866:O872" si="809">SUM(H866:H895)</f>
        <v>1.525122086858484E-3</v>
      </c>
      <c r="P866" s="251">
        <f t="shared" ref="P866:P872" si="810">SUM(I866:I895)</f>
        <v>1.5940813866043868E-3</v>
      </c>
    </row>
    <row r="867" spans="1:16" x14ac:dyDescent="0.3">
      <c r="A867" s="247" t="s">
        <v>107</v>
      </c>
      <c r="B867" s="248">
        <v>2016</v>
      </c>
      <c r="C867" s="248" t="s">
        <v>2433</v>
      </c>
      <c r="D867" s="300">
        <v>5.5908414269320077E-2</v>
      </c>
      <c r="E867" s="300">
        <v>0.21933347335287684</v>
      </c>
      <c r="F867" s="300">
        <v>1.9908674422656605E-2</v>
      </c>
      <c r="G867" s="300">
        <v>1.974255827543335E-2</v>
      </c>
      <c r="H867" s="301">
        <v>1.2587325783013992E-4</v>
      </c>
      <c r="I867" s="302">
        <v>1.3156469279926414E-4</v>
      </c>
      <c r="J867" s="303">
        <v>0</v>
      </c>
      <c r="K867" s="304">
        <f t="shared" ref="K867:K872" si="811">SUM(D867:D896)</f>
        <v>0.38437000481948208</v>
      </c>
      <c r="L867" s="304">
        <f t="shared" si="806"/>
        <v>1.7284634081131731</v>
      </c>
      <c r="M867" s="304">
        <f t="shared" si="807"/>
        <v>0.56906735080849324</v>
      </c>
      <c r="N867" s="304">
        <f t="shared" si="808"/>
        <v>0.56618427008519046</v>
      </c>
      <c r="O867" s="304">
        <f t="shared" si="809"/>
        <v>1.3943869671173826E-3</v>
      </c>
      <c r="P867" s="251">
        <f t="shared" si="810"/>
        <v>1.4574350057167326E-3</v>
      </c>
    </row>
    <row r="868" spans="1:16" x14ac:dyDescent="0.3">
      <c r="A868" s="247" t="s">
        <v>107</v>
      </c>
      <c r="B868" s="248">
        <v>2017</v>
      </c>
      <c r="C868" s="248" t="s">
        <v>976</v>
      </c>
      <c r="D868" s="300">
        <v>4.6656333791988518E-2</v>
      </c>
      <c r="E868" s="300">
        <v>0.18752208526694597</v>
      </c>
      <c r="F868" s="300">
        <v>1.9790838940970355E-2</v>
      </c>
      <c r="G868" s="300">
        <v>1.963279274749704E-2</v>
      </c>
      <c r="H868" s="301">
        <v>1.134950781027074E-4</v>
      </c>
      <c r="I868" s="302">
        <v>1.1862682100718078E-4</v>
      </c>
      <c r="J868" s="303">
        <v>0</v>
      </c>
      <c r="K868" s="304">
        <f t="shared" si="811"/>
        <v>0.33068362128875001</v>
      </c>
      <c r="L868" s="304">
        <f t="shared" si="806"/>
        <v>1.5278116243153039</v>
      </c>
      <c r="M868" s="304">
        <f t="shared" si="807"/>
        <v>0.56748386577142962</v>
      </c>
      <c r="N868" s="304">
        <f t="shared" si="808"/>
        <v>0.56472122590336671</v>
      </c>
      <c r="O868" s="304">
        <f t="shared" si="809"/>
        <v>1.2851520086089355E-3</v>
      </c>
      <c r="P868" s="251">
        <f t="shared" si="810"/>
        <v>1.3432609206547605E-3</v>
      </c>
    </row>
    <row r="869" spans="1:16" x14ac:dyDescent="0.3">
      <c r="A869" s="247" t="s">
        <v>107</v>
      </c>
      <c r="B869" s="248">
        <v>2018</v>
      </c>
      <c r="C869" s="248" t="s">
        <v>977</v>
      </c>
      <c r="D869" s="300">
        <v>3.9522230830600552E-2</v>
      </c>
      <c r="E869" s="300">
        <v>0.16041971199138627</v>
      </c>
      <c r="F869" s="300">
        <v>1.9749947173456083E-2</v>
      </c>
      <c r="G869" s="300">
        <v>1.9594206111479169E-2</v>
      </c>
      <c r="H869" s="301">
        <v>1.0484374911197601E-4</v>
      </c>
      <c r="I869" s="302">
        <v>1.0958432014184325E-4</v>
      </c>
      <c r="J869" s="303">
        <v>0</v>
      </c>
      <c r="K869" s="304">
        <f t="shared" si="811"/>
        <v>0.28620792543816226</v>
      </c>
      <c r="L869" s="304">
        <f t="shared" si="806"/>
        <v>1.358860287128284</v>
      </c>
      <c r="M869" s="304">
        <f t="shared" si="807"/>
        <v>0.56601012687677466</v>
      </c>
      <c r="N869" s="304">
        <f t="shared" si="808"/>
        <v>0.56336050479177746</v>
      </c>
      <c r="O869" s="304">
        <f t="shared" si="809"/>
        <v>1.1881647453328272E-3</v>
      </c>
      <c r="P869" s="251">
        <f t="shared" si="810"/>
        <v>1.2418883267808058E-3</v>
      </c>
    </row>
    <row r="870" spans="1:16" x14ac:dyDescent="0.3">
      <c r="A870" s="247" t="s">
        <v>107</v>
      </c>
      <c r="B870" s="248">
        <v>2019</v>
      </c>
      <c r="C870" s="248" t="s">
        <v>978</v>
      </c>
      <c r="D870" s="300">
        <v>3.2692796321677146E-2</v>
      </c>
      <c r="E870" s="300">
        <v>0.1364174067907894</v>
      </c>
      <c r="F870" s="300">
        <v>1.9696753840806068E-2</v>
      </c>
      <c r="G870" s="300">
        <v>1.9544420136090666E-2</v>
      </c>
      <c r="H870" s="301">
        <v>9.636425634603438E-5</v>
      </c>
      <c r="I870" s="302">
        <v>1.0072142177110074E-4</v>
      </c>
      <c r="J870" s="303">
        <v>0</v>
      </c>
      <c r="K870" s="304">
        <f t="shared" si="811"/>
        <v>0.24883349731822155</v>
      </c>
      <c r="L870" s="304">
        <f t="shared" si="806"/>
        <v>1.2169220962163361</v>
      </c>
      <c r="M870" s="304">
        <f t="shared" si="807"/>
        <v>0.5645706952521794</v>
      </c>
      <c r="N870" s="304">
        <f t="shared" si="808"/>
        <v>0.56203231144043819</v>
      </c>
      <c r="O870" s="304">
        <f t="shared" si="809"/>
        <v>1.0997107056412154E-3</v>
      </c>
      <c r="P870" s="251">
        <f t="shared" si="810"/>
        <v>1.1494347902301532E-3</v>
      </c>
    </row>
    <row r="871" spans="1:16" x14ac:dyDescent="0.3">
      <c r="A871" s="247" t="s">
        <v>107</v>
      </c>
      <c r="B871" s="248">
        <v>2020</v>
      </c>
      <c r="C871" s="248" t="s">
        <v>979</v>
      </c>
      <c r="D871" s="300">
        <v>2.7357201148935285E-2</v>
      </c>
      <c r="E871" s="300">
        <v>0.11621634298535519</v>
      </c>
      <c r="F871" s="300">
        <v>1.9629595670168018E-2</v>
      </c>
      <c r="G871" s="300">
        <v>1.9482146877551634E-2</v>
      </c>
      <c r="H871" s="301">
        <v>8.9139679186484602E-5</v>
      </c>
      <c r="I871" s="302">
        <v>9.3170184937699531E-5</v>
      </c>
      <c r="J871" s="303">
        <v>0</v>
      </c>
      <c r="K871" s="304">
        <f t="shared" si="811"/>
        <v>0.21827616217313778</v>
      </c>
      <c r="L871" s="304">
        <f t="shared" si="806"/>
        <v>1.0989936156525975</v>
      </c>
      <c r="M871" s="304">
        <f t="shared" si="807"/>
        <v>0.56318012940995454</v>
      </c>
      <c r="N871" s="304">
        <f t="shared" si="808"/>
        <v>0.56074992124610068</v>
      </c>
      <c r="O871" s="304">
        <f t="shared" si="809"/>
        <v>1.0196516718978198E-3</v>
      </c>
      <c r="P871" s="251">
        <f t="shared" si="810"/>
        <v>1.0657558374072009E-3</v>
      </c>
    </row>
    <row r="872" spans="1:16" x14ac:dyDescent="0.3">
      <c r="A872" s="247" t="s">
        <v>107</v>
      </c>
      <c r="B872" s="248">
        <v>2021</v>
      </c>
      <c r="C872" s="248" t="s">
        <v>980</v>
      </c>
      <c r="D872" s="300">
        <v>2.3490345799845179E-2</v>
      </c>
      <c r="E872" s="300">
        <v>9.9387475555458113E-2</v>
      </c>
      <c r="F872" s="300">
        <v>1.9565689972779927E-2</v>
      </c>
      <c r="G872" s="300">
        <v>1.9423008980557672E-2</v>
      </c>
      <c r="H872" s="301">
        <v>8.2639884233968007E-5</v>
      </c>
      <c r="I872" s="302">
        <v>8.6376492757669671E-5</v>
      </c>
      <c r="J872" s="303">
        <v>0</v>
      </c>
      <c r="K872" s="304">
        <f t="shared" si="811"/>
        <v>0.19304471692414019</v>
      </c>
      <c r="L872" s="304">
        <f t="shared" si="806"/>
        <v>1.0012743516700315</v>
      </c>
      <c r="M872" s="304">
        <f t="shared" si="807"/>
        <v>0.56185331046173503</v>
      </c>
      <c r="N872" s="304">
        <f t="shared" si="808"/>
        <v>0.55952666455723998</v>
      </c>
      <c r="O872" s="304">
        <f t="shared" si="809"/>
        <v>9.4673300778455257E-4</v>
      </c>
      <c r="P872" s="251">
        <f t="shared" si="810"/>
        <v>9.8954010716069862E-4</v>
      </c>
    </row>
    <row r="873" spans="1:16" x14ac:dyDescent="0.3">
      <c r="A873" s="247" t="s">
        <v>107</v>
      </c>
      <c r="B873" s="248">
        <v>2022</v>
      </c>
      <c r="C873" s="248" t="s">
        <v>981</v>
      </c>
      <c r="D873" s="300">
        <v>1.9320911661474892E-2</v>
      </c>
      <c r="E873" s="300">
        <v>8.437533499106295E-2</v>
      </c>
      <c r="F873" s="300">
        <v>1.947047708019373E-2</v>
      </c>
      <c r="G873" s="300">
        <v>1.9334941473603151E-2</v>
      </c>
      <c r="H873" s="301">
        <v>7.5590659907135772E-5</v>
      </c>
      <c r="I873" s="302">
        <v>7.90085339475105E-5</v>
      </c>
      <c r="J873" s="303">
        <v>1</v>
      </c>
      <c r="K873" s="304">
        <f t="shared" ref="K873:P873" si="812">SUM(D873:D901)+$J873*D901</f>
        <v>0.1716801270242328</v>
      </c>
      <c r="L873" s="304">
        <f t="shared" si="812"/>
        <v>0.9203839551173626</v>
      </c>
      <c r="M873" s="304">
        <f t="shared" si="812"/>
        <v>0.56059039721090353</v>
      </c>
      <c r="N873" s="304">
        <f t="shared" si="812"/>
        <v>0.55836254576537325</v>
      </c>
      <c r="O873" s="304">
        <f t="shared" si="812"/>
        <v>8.8031413862380177E-4</v>
      </c>
      <c r="P873" s="251">
        <f t="shared" si="812"/>
        <v>9.2011806909422572E-4</v>
      </c>
    </row>
    <row r="874" spans="1:16" x14ac:dyDescent="0.3">
      <c r="A874" s="247" t="s">
        <v>107</v>
      </c>
      <c r="B874" s="248">
        <v>2023</v>
      </c>
      <c r="C874" s="248" t="s">
        <v>982</v>
      </c>
      <c r="D874" s="300">
        <v>1.6461523888943359E-2</v>
      </c>
      <c r="E874" s="300">
        <v>7.2506781694176903E-2</v>
      </c>
      <c r="F874" s="300">
        <v>1.938408216215615E-2</v>
      </c>
      <c r="G874" s="300">
        <v>1.9255209273579325E-2</v>
      </c>
      <c r="H874" s="301">
        <v>6.886988437337467E-5</v>
      </c>
      <c r="I874" s="302">
        <v>7.198387395245792E-5</v>
      </c>
      <c r="J874" s="303">
        <v>2</v>
      </c>
      <c r="K874" s="304">
        <f t="shared" ref="K874:P874" si="813">SUM(D874:D901)+$J874*D901</f>
        <v>0.15448497126269559</v>
      </c>
      <c r="L874" s="304">
        <f t="shared" si="813"/>
        <v>0.8545056991290888</v>
      </c>
      <c r="M874" s="304">
        <f t="shared" si="813"/>
        <v>0.55942269685265822</v>
      </c>
      <c r="N874" s="304">
        <f t="shared" si="813"/>
        <v>0.55728649448046097</v>
      </c>
      <c r="O874" s="304">
        <f t="shared" si="813"/>
        <v>8.2094449378988332E-4</v>
      </c>
      <c r="P874" s="251">
        <f t="shared" si="813"/>
        <v>8.580639898379121E-4</v>
      </c>
    </row>
    <row r="875" spans="1:16" x14ac:dyDescent="0.3">
      <c r="A875" s="247" t="s">
        <v>107</v>
      </c>
      <c r="B875" s="248">
        <v>2024</v>
      </c>
      <c r="C875" s="248" t="s">
        <v>983</v>
      </c>
      <c r="D875" s="300">
        <v>1.4236327848427715E-2</v>
      </c>
      <c r="E875" s="300">
        <v>6.2773478421838308E-2</v>
      </c>
      <c r="F875" s="300">
        <v>1.9324738608933464E-2</v>
      </c>
      <c r="G875" s="300">
        <v>1.9200343555157019E-2</v>
      </c>
      <c r="H875" s="301">
        <v>6.1892241915925127E-5</v>
      </c>
      <c r="I875" s="302">
        <v>6.4690738547887932E-5</v>
      </c>
      <c r="J875" s="303">
        <v>3</v>
      </c>
      <c r="K875" s="304">
        <f t="shared" ref="K875:P875" si="814">SUM(D875:D901)+$J875*D901</f>
        <v>0.14014920327368996</v>
      </c>
      <c r="L875" s="304">
        <f t="shared" si="814"/>
        <v>0.80049599643770131</v>
      </c>
      <c r="M875" s="304">
        <f t="shared" si="814"/>
        <v>0.55834139141245065</v>
      </c>
      <c r="N875" s="304">
        <f t="shared" si="814"/>
        <v>0.55629017539557246</v>
      </c>
      <c r="O875" s="304">
        <f t="shared" si="814"/>
        <v>7.682956244897261E-4</v>
      </c>
      <c r="P875" s="251">
        <f t="shared" si="814"/>
        <v>8.0303457057665092E-4</v>
      </c>
    </row>
    <row r="876" spans="1:16" x14ac:dyDescent="0.3">
      <c r="A876" s="247" t="s">
        <v>107</v>
      </c>
      <c r="B876" s="248">
        <v>2025</v>
      </c>
      <c r="C876" s="248" t="s">
        <v>984</v>
      </c>
      <c r="D876" s="300">
        <v>1.2245380865302836E-2</v>
      </c>
      <c r="E876" s="300">
        <v>5.4742342282103035E-2</v>
      </c>
      <c r="F876" s="300">
        <v>1.925823292669419E-2</v>
      </c>
      <c r="G876" s="300">
        <v>1.9138969586342834E-2</v>
      </c>
      <c r="H876" s="301">
        <v>5.6565143678683579E-5</v>
      </c>
      <c r="I876" s="302">
        <v>5.9122765721904382E-5</v>
      </c>
      <c r="J876" s="303">
        <v>4</v>
      </c>
      <c r="K876" s="304">
        <f t="shared" ref="K876:P876" si="815">SUM(D876:D901)+$J876*D901</f>
        <v>0.12803863132519994</v>
      </c>
      <c r="L876" s="304">
        <f t="shared" si="815"/>
        <v>0.75621959701865249</v>
      </c>
      <c r="M876" s="304">
        <f t="shared" si="815"/>
        <v>0.55731942952546565</v>
      </c>
      <c r="N876" s="304">
        <f t="shared" si="815"/>
        <v>0.55534872202910635</v>
      </c>
      <c r="O876" s="304">
        <f t="shared" si="815"/>
        <v>7.2262439764701845E-4</v>
      </c>
      <c r="P876" s="251">
        <f t="shared" si="815"/>
        <v>7.552982867199599E-4</v>
      </c>
    </row>
    <row r="877" spans="1:16" x14ac:dyDescent="0.3">
      <c r="A877" s="247" t="s">
        <v>107</v>
      </c>
      <c r="B877" s="248">
        <v>2026</v>
      </c>
      <c r="C877" s="248" t="s">
        <v>985</v>
      </c>
      <c r="D877" s="300">
        <v>1.089537785527892E-2</v>
      </c>
      <c r="E877" s="300">
        <v>4.8555905816885354E-2</v>
      </c>
      <c r="F877" s="300">
        <v>1.9224436316552518E-2</v>
      </c>
      <c r="G877" s="300">
        <v>1.9107710032438049E-2</v>
      </c>
      <c r="H877" s="301">
        <v>5.1818543024337367E-5</v>
      </c>
      <c r="I877" s="302">
        <v>5.4161548794169266E-5</v>
      </c>
      <c r="J877" s="303">
        <v>5</v>
      </c>
      <c r="K877" s="304">
        <f t="shared" ref="K877:P877" si="816">SUM(D877:D901)+$J877*D901</f>
        <v>0.11791900635983481</v>
      </c>
      <c r="L877" s="304">
        <f t="shared" si="816"/>
        <v>0.71997433373933861</v>
      </c>
      <c r="M877" s="304">
        <f t="shared" si="816"/>
        <v>0.55636397332071996</v>
      </c>
      <c r="N877" s="304">
        <f t="shared" si="816"/>
        <v>0.55446864263145434</v>
      </c>
      <c r="O877" s="304">
        <f t="shared" si="816"/>
        <v>6.8228026904155223E-4</v>
      </c>
      <c r="P877" s="251">
        <f t="shared" si="816"/>
        <v>7.1312997568925222E-4</v>
      </c>
    </row>
    <row r="878" spans="1:16" x14ac:dyDescent="0.3">
      <c r="A878" s="247" t="s">
        <v>107</v>
      </c>
      <c r="B878" s="248">
        <v>2027</v>
      </c>
      <c r="C878" s="248" t="s">
        <v>986</v>
      </c>
      <c r="D878" s="300">
        <v>9.5522039749290494E-3</v>
      </c>
      <c r="E878" s="300">
        <v>4.3295260602311085E-2</v>
      </c>
      <c r="F878" s="300">
        <v>1.9151344180424308E-2</v>
      </c>
      <c r="G878" s="300">
        <v>1.9040240359148912E-2</v>
      </c>
      <c r="H878" s="301">
        <v>4.5068607680353414E-5</v>
      </c>
      <c r="I878" s="302">
        <v>4.7106407779157852E-5</v>
      </c>
      <c r="J878" s="303">
        <v>6</v>
      </c>
      <c r="K878" s="304">
        <f t="shared" ref="K878:P878" si="817">SUM(D878:D901)+$J878*D901</f>
        <v>0.10914938440449361</v>
      </c>
      <c r="L878" s="304">
        <f t="shared" si="817"/>
        <v>0.68991550692524251</v>
      </c>
      <c r="M878" s="304">
        <f t="shared" si="817"/>
        <v>0.55544231372611585</v>
      </c>
      <c r="N878" s="304">
        <f t="shared" si="817"/>
        <v>0.55361982278770727</v>
      </c>
      <c r="O878" s="304">
        <f t="shared" si="817"/>
        <v>6.4668274109043228E-4</v>
      </c>
      <c r="P878" s="251">
        <f t="shared" si="817"/>
        <v>6.7592288158627991E-4</v>
      </c>
    </row>
    <row r="879" spans="1:16" x14ac:dyDescent="0.3">
      <c r="A879" s="247" t="s">
        <v>107</v>
      </c>
      <c r="B879" s="248">
        <v>2028</v>
      </c>
      <c r="C879" s="248" t="s">
        <v>987</v>
      </c>
      <c r="D879" s="300">
        <v>8.4336568796685857E-3</v>
      </c>
      <c r="E879" s="300">
        <v>3.8972227876336994E-2</v>
      </c>
      <c r="F879" s="300">
        <v>1.9070927205607508E-2</v>
      </c>
      <c r="G879" s="300">
        <v>1.896603627620758E-2</v>
      </c>
      <c r="H879" s="301">
        <v>3.8301198084849845E-5</v>
      </c>
      <c r="I879" s="302">
        <v>4.0033010706597299E-5</v>
      </c>
      <c r="J879" s="303">
        <v>7</v>
      </c>
      <c r="K879" s="304">
        <f t="shared" ref="K879:P879" si="818">SUM(D879:D901)+$J879*D901</f>
        <v>0.10172293632950229</v>
      </c>
      <c r="L879" s="304">
        <f t="shared" si="818"/>
        <v>0.66511732532572065</v>
      </c>
      <c r="M879" s="304">
        <f t="shared" si="818"/>
        <v>0.55459374626764002</v>
      </c>
      <c r="N879" s="304">
        <f t="shared" si="818"/>
        <v>0.55283847261724905</v>
      </c>
      <c r="O879" s="304">
        <f t="shared" si="818"/>
        <v>6.1783514848329625E-4</v>
      </c>
      <c r="P879" s="251">
        <f t="shared" si="818"/>
        <v>6.4577092849831886E-4</v>
      </c>
    </row>
    <row r="880" spans="1:16" x14ac:dyDescent="0.3">
      <c r="A880" s="247" t="s">
        <v>107</v>
      </c>
      <c r="B880" s="248">
        <v>2029</v>
      </c>
      <c r="C880" s="248" t="s">
        <v>988</v>
      </c>
      <c r="D880" s="300">
        <v>7.4730315300952687E-3</v>
      </c>
      <c r="E880" s="300">
        <v>3.5359251017197987E-2</v>
      </c>
      <c r="F880" s="300">
        <v>1.8994068105634067E-2</v>
      </c>
      <c r="G880" s="300">
        <v>1.8895213604539489E-2</v>
      </c>
      <c r="H880" s="301">
        <v>3.4339765024444074E-5</v>
      </c>
      <c r="I880" s="302">
        <v>3.5892461069115499E-5</v>
      </c>
      <c r="J880" s="303">
        <v>8</v>
      </c>
      <c r="K880" s="304">
        <f t="shared" ref="K880:P880" si="819">SUM(D880:D901)+$J880*D901</f>
        <v>9.5415035349771388E-2</v>
      </c>
      <c r="L880" s="304">
        <f t="shared" si="819"/>
        <v>0.64464217645217303</v>
      </c>
      <c r="M880" s="304">
        <f t="shared" si="819"/>
        <v>0.55382559578398105</v>
      </c>
      <c r="N880" s="304">
        <f t="shared" si="819"/>
        <v>0.55213132652973251</v>
      </c>
      <c r="O880" s="304">
        <f t="shared" si="819"/>
        <v>5.9575496547166376E-4</v>
      </c>
      <c r="P880" s="251">
        <f t="shared" si="819"/>
        <v>6.2269237248291842E-4</v>
      </c>
    </row>
    <row r="881" spans="1:16" x14ac:dyDescent="0.3">
      <c r="A881" s="247" t="s">
        <v>107</v>
      </c>
      <c r="B881" s="248">
        <v>2030</v>
      </c>
      <c r="C881" s="248" t="s">
        <v>989</v>
      </c>
      <c r="D881" s="300">
        <v>6.6871790880489749E-3</v>
      </c>
      <c r="E881" s="300">
        <v>3.2434919655593961E-2</v>
      </c>
      <c r="F881" s="300">
        <v>1.8920944312485921E-2</v>
      </c>
      <c r="G881" s="300">
        <v>1.882786128165629E-2</v>
      </c>
      <c r="H881" s="301">
        <v>3.1342026712186803E-5</v>
      </c>
      <c r="I881" s="302">
        <v>3.2759181088712408E-5</v>
      </c>
      <c r="J881" s="303">
        <v>9</v>
      </c>
      <c r="K881" s="304">
        <f t="shared" ref="K881:P881" si="820">SUM(D881:D901)+$J881*D901</f>
        <v>9.0067759719613838E-2</v>
      </c>
      <c r="L881" s="304">
        <f t="shared" si="820"/>
        <v>0.62778000443776427</v>
      </c>
      <c r="M881" s="304">
        <f t="shared" si="820"/>
        <v>0.55313430440029554</v>
      </c>
      <c r="N881" s="304">
        <f t="shared" si="820"/>
        <v>0.55149500311388389</v>
      </c>
      <c r="O881" s="304">
        <f t="shared" si="820"/>
        <v>5.7763621552043708E-4</v>
      </c>
      <c r="P881" s="251">
        <f t="shared" si="820"/>
        <v>6.037543661049998E-4</v>
      </c>
    </row>
    <row r="882" spans="1:16" x14ac:dyDescent="0.3">
      <c r="A882" s="247" t="s">
        <v>107</v>
      </c>
      <c r="B882" s="248">
        <v>2031</v>
      </c>
      <c r="C882" s="248" t="s">
        <v>990</v>
      </c>
      <c r="D882" s="300">
        <v>6.009463275401911E-3</v>
      </c>
      <c r="E882" s="300">
        <v>2.9976979320171352E-2</v>
      </c>
      <c r="F882" s="300">
        <v>1.8851612420002013E-2</v>
      </c>
      <c r="G882" s="300">
        <v>1.8764032624162093E-2</v>
      </c>
      <c r="H882" s="301">
        <v>2.9255358956701555E-5</v>
      </c>
      <c r="I882" s="302">
        <v>3.0578158813995345E-5</v>
      </c>
      <c r="J882" s="303">
        <v>10</v>
      </c>
      <c r="K882" s="304">
        <f t="shared" ref="K882:P882" si="821">SUM(D882:D901)+$J882*D901</f>
        <v>8.5506336531502553E-2</v>
      </c>
      <c r="L882" s="304">
        <f t="shared" si="821"/>
        <v>0.61384216378495959</v>
      </c>
      <c r="M882" s="304">
        <f t="shared" si="821"/>
        <v>0.55251613680975808</v>
      </c>
      <c r="N882" s="304">
        <f t="shared" si="821"/>
        <v>0.55092603202091839</v>
      </c>
      <c r="O882" s="304">
        <f t="shared" si="821"/>
        <v>5.6251520388146767E-4</v>
      </c>
      <c r="P882" s="251">
        <f t="shared" si="821"/>
        <v>5.879496397074843E-4</v>
      </c>
    </row>
    <row r="883" spans="1:16" x14ac:dyDescent="0.3">
      <c r="A883" s="247" t="s">
        <v>107</v>
      </c>
      <c r="B883" s="248">
        <v>2032</v>
      </c>
      <c r="C883" s="248" t="s">
        <v>991</v>
      </c>
      <c r="D883" s="300">
        <v>5.4347090051708145E-3</v>
      </c>
      <c r="E883" s="300">
        <v>2.7978987771729809E-2</v>
      </c>
      <c r="F883" s="300">
        <v>1.8786434156238273E-2</v>
      </c>
      <c r="G883" s="300">
        <v>1.8704028859636193E-2</v>
      </c>
      <c r="H883" s="301">
        <v>2.7341264720082451E-5</v>
      </c>
      <c r="I883" s="302">
        <v>2.8577519324168624E-5</v>
      </c>
      <c r="J883" s="303">
        <v>11</v>
      </c>
      <c r="K883" s="304">
        <f t="shared" ref="K883:P883" si="822">SUM(D883:D901)+$J883*D901</f>
        <v>8.1622629156038351E-2</v>
      </c>
      <c r="L883" s="304">
        <f t="shared" si="822"/>
        <v>0.60236226346757749</v>
      </c>
      <c r="M883" s="304">
        <f t="shared" si="822"/>
        <v>0.55196730111170456</v>
      </c>
      <c r="N883" s="304">
        <f t="shared" si="822"/>
        <v>0.5504208895854471</v>
      </c>
      <c r="O883" s="304">
        <f t="shared" si="822"/>
        <v>5.4948085999798339E-4</v>
      </c>
      <c r="P883" s="251">
        <f t="shared" si="822"/>
        <v>5.7432593558468577E-4</v>
      </c>
    </row>
    <row r="884" spans="1:16" x14ac:dyDescent="0.3">
      <c r="A884" s="247" t="s">
        <v>107</v>
      </c>
      <c r="B884" s="248">
        <v>2033</v>
      </c>
      <c r="C884" s="248" t="s">
        <v>992</v>
      </c>
      <c r="D884" s="300">
        <v>4.9373440544089988E-3</v>
      </c>
      <c r="E884" s="300">
        <v>2.631625631024033E-2</v>
      </c>
      <c r="F884" s="300">
        <v>1.8725430560074523E-2</v>
      </c>
      <c r="G884" s="300">
        <v>1.8647879785655807E-2</v>
      </c>
      <c r="H884" s="301">
        <v>2.5835277837545291E-5</v>
      </c>
      <c r="I884" s="302">
        <v>2.7003433142079521E-5</v>
      </c>
      <c r="J884" s="303">
        <v>12</v>
      </c>
      <c r="K884" s="304">
        <f t="shared" ref="K884:P884" si="823">SUM(D884:D901)+$J884*D901</f>
        <v>7.8313676050805248E-2</v>
      </c>
      <c r="L884" s="304">
        <f t="shared" si="823"/>
        <v>0.59288035469863698</v>
      </c>
      <c r="M884" s="304">
        <f t="shared" si="823"/>
        <v>0.55148364367741476</v>
      </c>
      <c r="N884" s="304">
        <f t="shared" si="823"/>
        <v>0.54997575091450179</v>
      </c>
      <c r="O884" s="304">
        <f t="shared" si="823"/>
        <v>5.3836061035111838E-4</v>
      </c>
      <c r="P884" s="251">
        <f t="shared" si="823"/>
        <v>5.6270287095171396E-4</v>
      </c>
    </row>
    <row r="885" spans="1:16" x14ac:dyDescent="0.3">
      <c r="A885" s="247" t="s">
        <v>107</v>
      </c>
      <c r="B885" s="248">
        <v>2034</v>
      </c>
      <c r="C885" s="248" t="s">
        <v>993</v>
      </c>
      <c r="D885" s="300">
        <v>4.5023444708903798E-3</v>
      </c>
      <c r="E885" s="300">
        <v>2.4934151745677584E-2</v>
      </c>
      <c r="F885" s="300">
        <v>1.8668388318875059E-2</v>
      </c>
      <c r="G885" s="300">
        <v>1.859537784733736E-2</v>
      </c>
      <c r="H885" s="301">
        <v>2.4455178924317872E-5</v>
      </c>
      <c r="I885" s="302">
        <v>2.5560938459389795E-5</v>
      </c>
      <c r="J885" s="303">
        <v>13</v>
      </c>
      <c r="K885" s="304">
        <f t="shared" ref="K885:P885" si="824">SUM(D885:D901)+$J885*D901</f>
        <v>7.5502087896333947E-2</v>
      </c>
      <c r="L885" s="304">
        <f t="shared" si="824"/>
        <v>0.58506117739118602</v>
      </c>
      <c r="M885" s="304">
        <f t="shared" si="824"/>
        <v>0.55106098983928864</v>
      </c>
      <c r="N885" s="304">
        <f t="shared" si="824"/>
        <v>0.54958676131753681</v>
      </c>
      <c r="O885" s="304">
        <f t="shared" si="824"/>
        <v>5.2874634758679048E-4</v>
      </c>
      <c r="P885" s="251">
        <f t="shared" si="824"/>
        <v>5.5265389250083133E-4</v>
      </c>
    </row>
    <row r="886" spans="1:16" x14ac:dyDescent="0.3">
      <c r="A886" s="247" t="s">
        <v>107</v>
      </c>
      <c r="B886" s="248">
        <v>2035</v>
      </c>
      <c r="C886" s="248" t="s">
        <v>994</v>
      </c>
      <c r="D886" s="300">
        <v>4.1192019659845782E-3</v>
      </c>
      <c r="E886" s="300">
        <v>2.3780707034079855E-2</v>
      </c>
      <c r="F886" s="300">
        <v>1.8615328172514361E-2</v>
      </c>
      <c r="G886" s="300">
        <v>1.8546542507605922E-2</v>
      </c>
      <c r="H886" s="301">
        <v>2.3219474501502007E-5</v>
      </c>
      <c r="I886" s="302">
        <v>2.4269356154933803E-5</v>
      </c>
      <c r="J886" s="303">
        <v>14</v>
      </c>
      <c r="K886" s="304">
        <f t="shared" ref="K886:P886" si="825">SUM(D886:D901)+$J886*D901</f>
        <v>7.3125499325381274E-2</v>
      </c>
      <c r="L886" s="304">
        <f t="shared" si="825"/>
        <v>0.57862410464829783</v>
      </c>
      <c r="M886" s="304">
        <f t="shared" si="825"/>
        <v>0.55069537824236203</v>
      </c>
      <c r="N886" s="304">
        <f t="shared" si="825"/>
        <v>0.54925027365889023</v>
      </c>
      <c r="O886" s="304">
        <f t="shared" si="825"/>
        <v>5.2051218373568996E-4</v>
      </c>
      <c r="P886" s="251">
        <f t="shared" si="825"/>
        <v>5.4404740873263832E-4</v>
      </c>
    </row>
    <row r="887" spans="1:16" x14ac:dyDescent="0.3">
      <c r="A887" s="247" t="s">
        <v>107</v>
      </c>
      <c r="B887" s="248">
        <v>2036</v>
      </c>
      <c r="C887" s="248" t="s">
        <v>995</v>
      </c>
      <c r="D887" s="300">
        <v>3.787698517494476E-3</v>
      </c>
      <c r="E887" s="300">
        <v>2.2828091930507159E-2</v>
      </c>
      <c r="F887" s="300">
        <v>1.8568248817650485E-2</v>
      </c>
      <c r="G887" s="300">
        <v>1.850321067825933E-2</v>
      </c>
      <c r="H887" s="301">
        <v>2.2091762943910118E-5</v>
      </c>
      <c r="I887" s="302">
        <v>2.3090658380298353E-5</v>
      </c>
      <c r="J887" s="303">
        <v>15</v>
      </c>
      <c r="K887" s="304">
        <f t="shared" ref="K887:P887" si="826">SUM(D887:D901)+$J887*D901</f>
        <v>7.1132053259334416E-2</v>
      </c>
      <c r="L887" s="304">
        <f t="shared" si="826"/>
        <v>0.57334047661700727</v>
      </c>
      <c r="M887" s="304">
        <f t="shared" si="826"/>
        <v>0.55038282679179629</v>
      </c>
      <c r="N887" s="304">
        <f t="shared" si="826"/>
        <v>0.54896262133997531</v>
      </c>
      <c r="O887" s="304">
        <f t="shared" si="826"/>
        <v>5.1351372430740523E-4</v>
      </c>
      <c r="P887" s="251">
        <f t="shared" si="826"/>
        <v>5.3673250726890131E-4</v>
      </c>
    </row>
    <row r="888" spans="1:16" x14ac:dyDescent="0.3">
      <c r="A888" s="247" t="s">
        <v>107</v>
      </c>
      <c r="B888" s="248">
        <v>2037</v>
      </c>
      <c r="C888" s="248" t="s">
        <v>996</v>
      </c>
      <c r="D888" s="300">
        <v>3.5014984586622363E-3</v>
      </c>
      <c r="E888" s="300">
        <v>2.2045519462471953E-2</v>
      </c>
      <c r="F888" s="300">
        <v>1.8525617120161687E-2</v>
      </c>
      <c r="G888" s="300">
        <v>1.8463969640652805E-2</v>
      </c>
      <c r="H888" s="301">
        <v>2.0977941424832139E-5</v>
      </c>
      <c r="I888" s="302">
        <v>2.1926475070471229E-5</v>
      </c>
      <c r="J888" s="303">
        <v>16</v>
      </c>
      <c r="K888" s="304">
        <f t="shared" ref="K888:P888" si="827">SUM(D888:D901)+$J888*D901</f>
        <v>6.9470110641777646E-2</v>
      </c>
      <c r="L888" s="304">
        <f t="shared" si="827"/>
        <v>0.5690094636892894</v>
      </c>
      <c r="M888" s="304">
        <f t="shared" si="827"/>
        <v>0.55011735469609424</v>
      </c>
      <c r="N888" s="304">
        <f t="shared" si="827"/>
        <v>0.54871830085040685</v>
      </c>
      <c r="O888" s="304">
        <f t="shared" si="827"/>
        <v>5.0764297643671251E-4</v>
      </c>
      <c r="P888" s="251">
        <f t="shared" si="827"/>
        <v>5.305963035797999E-4</v>
      </c>
    </row>
    <row r="889" spans="1:16" x14ac:dyDescent="0.3">
      <c r="A889" s="247" t="s">
        <v>107</v>
      </c>
      <c r="B889" s="248">
        <v>2038</v>
      </c>
      <c r="C889" s="248" t="s">
        <v>997</v>
      </c>
      <c r="D889" s="300">
        <v>3.242909726716117E-3</v>
      </c>
      <c r="E889" s="300">
        <v>2.1350436049041119E-2</v>
      </c>
      <c r="F889" s="300">
        <v>1.8487404828166434E-2</v>
      </c>
      <c r="G889" s="300">
        <v>1.8428800419791905E-2</v>
      </c>
      <c r="H889" s="301">
        <v>2.0104223133353268E-5</v>
      </c>
      <c r="I889" s="302">
        <v>2.1013245356830651E-5</v>
      </c>
      <c r="J889" s="303">
        <v>17</v>
      </c>
      <c r="K889" s="304">
        <f t="shared" ref="K889:P889" si="828">SUM(D889:D901)+$J889*D901</f>
        <v>6.8094368083053108E-2</v>
      </c>
      <c r="L889" s="304">
        <f t="shared" si="828"/>
        <v>0.56546102322960679</v>
      </c>
      <c r="M889" s="304">
        <f t="shared" si="828"/>
        <v>0.54989451429788105</v>
      </c>
      <c r="N889" s="304">
        <f t="shared" si="828"/>
        <v>0.54851322139844494</v>
      </c>
      <c r="O889" s="304">
        <f t="shared" si="828"/>
        <v>5.0288605008509766E-4</v>
      </c>
      <c r="P889" s="251">
        <f t="shared" si="828"/>
        <v>5.2562428320052557E-4</v>
      </c>
    </row>
    <row r="890" spans="1:16" x14ac:dyDescent="0.3">
      <c r="A890" s="247" t="s">
        <v>107</v>
      </c>
      <c r="B890" s="248">
        <v>2039</v>
      </c>
      <c r="C890" s="248" t="s">
        <v>998</v>
      </c>
      <c r="D890" s="300">
        <v>2.9945067592096692E-3</v>
      </c>
      <c r="E890" s="300">
        <v>2.0687120741722333E-2</v>
      </c>
      <c r="F890" s="300">
        <v>1.8453124496393778E-2</v>
      </c>
      <c r="G890" s="300">
        <v>1.8397251258357991E-2</v>
      </c>
      <c r="H890" s="301">
        <v>1.9337795174405076E-5</v>
      </c>
      <c r="I890" s="302">
        <v>2.0212166034390605E-5</v>
      </c>
      <c r="J890" s="303">
        <v>18</v>
      </c>
      <c r="K890" s="304">
        <f t="shared" ref="K890:P890" si="829">SUM(D890:D901)+$J890*D901</f>
        <v>6.6977214256274717E-2</v>
      </c>
      <c r="L890" s="304">
        <f t="shared" si="829"/>
        <v>0.56260766618335489</v>
      </c>
      <c r="M890" s="304">
        <f t="shared" si="829"/>
        <v>0.54970988619166317</v>
      </c>
      <c r="N890" s="304">
        <f t="shared" si="829"/>
        <v>0.54834331116734381</v>
      </c>
      <c r="O890" s="304">
        <f t="shared" si="829"/>
        <v>4.9900284202496182E-4</v>
      </c>
      <c r="P890" s="251">
        <f t="shared" si="829"/>
        <v>5.2156549253489165E-4</v>
      </c>
    </row>
    <row r="891" spans="1:16" x14ac:dyDescent="0.3">
      <c r="A891" s="247" t="s">
        <v>107</v>
      </c>
      <c r="B891" s="248">
        <v>2040</v>
      </c>
      <c r="C891" s="248" t="s">
        <v>999</v>
      </c>
      <c r="D891" s="300">
        <v>2.7840078916955596E-3</v>
      </c>
      <c r="E891" s="300">
        <v>2.015967342891449E-2</v>
      </c>
      <c r="F891" s="300">
        <v>1.8423160973830399E-2</v>
      </c>
      <c r="G891" s="300">
        <v>1.8369674509207987E-2</v>
      </c>
      <c r="H891" s="301">
        <v>1.8676711358185965E-5</v>
      </c>
      <c r="I891" s="302">
        <v>1.9521192377308041E-5</v>
      </c>
      <c r="J891" s="303">
        <v>19</v>
      </c>
      <c r="K891" s="304">
        <f t="shared" ref="K891:P891" si="830">SUM(D891:D901)+$J891*D901</f>
        <v>6.6108463397002756E-2</v>
      </c>
      <c r="L891" s="304">
        <f t="shared" si="830"/>
        <v>0.56041762444442189</v>
      </c>
      <c r="M891" s="304">
        <f t="shared" si="830"/>
        <v>0.54955953841721783</v>
      </c>
      <c r="N891" s="304">
        <f t="shared" si="830"/>
        <v>0.54820495009767667</v>
      </c>
      <c r="O891" s="304">
        <f t="shared" si="830"/>
        <v>4.9588606192377412E-4</v>
      </c>
      <c r="P891" s="251">
        <f t="shared" si="830"/>
        <v>5.1830778119169789E-4</v>
      </c>
    </row>
    <row r="892" spans="1:16" x14ac:dyDescent="0.3">
      <c r="A892" s="247" t="s">
        <v>107</v>
      </c>
      <c r="B892" s="248">
        <v>2041</v>
      </c>
      <c r="C892" s="248" t="s">
        <v>1000</v>
      </c>
      <c r="D892" s="300">
        <v>2.6299781875130587E-3</v>
      </c>
      <c r="E892" s="300">
        <v>1.9769110838330724E-2</v>
      </c>
      <c r="F892" s="300">
        <v>1.8399224192011197E-2</v>
      </c>
      <c r="G892" s="300">
        <v>1.8347644125181216E-2</v>
      </c>
      <c r="H892" s="301">
        <v>1.812455683511565E-5</v>
      </c>
      <c r="I892" s="302">
        <v>1.8944064259806525E-5</v>
      </c>
      <c r="J892" s="303">
        <v>20</v>
      </c>
      <c r="K892" s="304">
        <f t="shared" ref="K892:P892" si="831">SUM(D892:D901)+$J892*D901</f>
        <v>6.5450211405244901E-2</v>
      </c>
      <c r="L892" s="304">
        <f t="shared" si="831"/>
        <v>0.55875503001829663</v>
      </c>
      <c r="M892" s="304">
        <f t="shared" si="831"/>
        <v>0.54943915416533595</v>
      </c>
      <c r="N892" s="304">
        <f t="shared" si="831"/>
        <v>0.54809416577715964</v>
      </c>
      <c r="O892" s="304">
        <f t="shared" si="831"/>
        <v>4.9343036563880547E-4</v>
      </c>
      <c r="P892" s="251">
        <f t="shared" si="831"/>
        <v>5.1574104350558673E-4</v>
      </c>
    </row>
    <row r="893" spans="1:16" x14ac:dyDescent="0.3">
      <c r="A893" s="247" t="s">
        <v>107</v>
      </c>
      <c r="B893" s="248">
        <v>2042</v>
      </c>
      <c r="C893" s="248" t="s">
        <v>1001</v>
      </c>
      <c r="D893" s="300">
        <v>2.4991638573792106E-3</v>
      </c>
      <c r="E893" s="300">
        <v>1.941547551080245E-2</v>
      </c>
      <c r="F893" s="300">
        <v>1.8378756846902589E-2</v>
      </c>
      <c r="G893" s="300">
        <v>1.8328808052895575E-2</v>
      </c>
      <c r="H893" s="301">
        <v>1.7668520668331479E-5</v>
      </c>
      <c r="I893" s="302">
        <v>1.8467416753656332E-5</v>
      </c>
      <c r="J893" s="303">
        <v>21</v>
      </c>
      <c r="K893" s="304">
        <f t="shared" ref="K893:P893" si="832">SUM(D893:D901)+$J893*D901</f>
        <v>6.4945989117669564E-2</v>
      </c>
      <c r="L893" s="304">
        <f t="shared" si="832"/>
        <v>0.55748299818275526</v>
      </c>
      <c r="M893" s="304">
        <f t="shared" si="832"/>
        <v>0.54934270669527319</v>
      </c>
      <c r="N893" s="304">
        <f t="shared" si="832"/>
        <v>0.5480054118406692</v>
      </c>
      <c r="O893" s="304">
        <f t="shared" si="832"/>
        <v>4.9152682387690729E-4</v>
      </c>
      <c r="P893" s="251">
        <f t="shared" si="832"/>
        <v>5.1375143393697707E-4</v>
      </c>
    </row>
    <row r="894" spans="1:16" x14ac:dyDescent="0.3">
      <c r="A894" s="247" t="s">
        <v>107</v>
      </c>
      <c r="B894" s="248">
        <v>2043</v>
      </c>
      <c r="C894" s="248" t="s">
        <v>1002</v>
      </c>
      <c r="D894" s="300">
        <v>2.4007035536224549E-3</v>
      </c>
      <c r="E894" s="300">
        <v>1.9160215501351024E-2</v>
      </c>
      <c r="F894" s="300">
        <v>1.8361588409572468E-2</v>
      </c>
      <c r="G894" s="300">
        <v>1.8313007956966353E-2</v>
      </c>
      <c r="H894" s="301">
        <v>1.7313765974678466E-5</v>
      </c>
      <c r="I894" s="302">
        <v>1.8096621617692413E-5</v>
      </c>
      <c r="J894" s="303">
        <v>22</v>
      </c>
      <c r="K894" s="304">
        <f t="shared" ref="K894:P894" si="833">SUM(D894:D901)+$J894*D901</f>
        <v>6.4572581160228057E-2</v>
      </c>
      <c r="L894" s="304">
        <f t="shared" si="833"/>
        <v>0.55656460167474209</v>
      </c>
      <c r="M894" s="304">
        <f t="shared" si="833"/>
        <v>0.54926672657031905</v>
      </c>
      <c r="N894" s="304">
        <f t="shared" si="833"/>
        <v>0.54793549397646446</v>
      </c>
      <c r="O894" s="304">
        <f t="shared" si="833"/>
        <v>4.900793182817931E-4</v>
      </c>
      <c r="P894" s="251">
        <f t="shared" si="833"/>
        <v>5.1223847187451758E-4</v>
      </c>
    </row>
    <row r="895" spans="1:16" x14ac:dyDescent="0.3">
      <c r="A895" s="247" t="s">
        <v>107</v>
      </c>
      <c r="B895" s="248">
        <v>2044</v>
      </c>
      <c r="C895" s="248" t="s">
        <v>1003</v>
      </c>
      <c r="D895" s="300">
        <v>2.3240960341290445E-3</v>
      </c>
      <c r="E895" s="300">
        <v>1.8947345629357477E-2</v>
      </c>
      <c r="F895" s="300">
        <v>1.8347162269358761E-2</v>
      </c>
      <c r="G895" s="300">
        <v>1.8299732704143805E-2</v>
      </c>
      <c r="H895" s="301">
        <v>1.7031567193030343E-5</v>
      </c>
      <c r="I895" s="302">
        <v>1.7801658046458078E-5</v>
      </c>
      <c r="J895" s="303">
        <v>23</v>
      </c>
      <c r="K895" s="304">
        <f t="shared" ref="K895:P895" si="834">SUM(D895:D901)+$J895*D901</f>
        <v>6.4297633506543314E-2</v>
      </c>
      <c r="L895" s="304">
        <f t="shared" si="834"/>
        <v>0.55590146517618044</v>
      </c>
      <c r="M895" s="304">
        <f t="shared" si="834"/>
        <v>0.54920791488269516</v>
      </c>
      <c r="N895" s="304">
        <f t="shared" si="834"/>
        <v>0.547881376208189</v>
      </c>
      <c r="O895" s="304">
        <f t="shared" si="834"/>
        <v>4.8898656738033202E-4</v>
      </c>
      <c r="P895" s="251">
        <f t="shared" si="834"/>
        <v>5.1109630494802197E-4</v>
      </c>
    </row>
    <row r="896" spans="1:16" x14ac:dyDescent="0.3">
      <c r="A896" s="247" t="s">
        <v>107</v>
      </c>
      <c r="B896" s="248">
        <v>2045</v>
      </c>
      <c r="C896" s="248" t="s">
        <v>1004</v>
      </c>
      <c r="D896" s="300">
        <v>2.2694633066672565E-3</v>
      </c>
      <c r="E896" s="300">
        <v>1.8801338538457078E-2</v>
      </c>
      <c r="F896" s="300">
        <v>1.833511830722236E-2</v>
      </c>
      <c r="G896" s="300">
        <v>1.8288650544054021E-2</v>
      </c>
      <c r="H896" s="301">
        <v>1.6809592258789342E-5</v>
      </c>
      <c r="I896" s="302">
        <v>1.7569646902981806E-5</v>
      </c>
      <c r="J896" s="303">
        <v>24</v>
      </c>
      <c r="K896" s="304">
        <f t="shared" ref="K896:P896" si="835">SUM(D896:D901)+$J896*D901</f>
        <v>6.4099293372351984E-2</v>
      </c>
      <c r="L896" s="304">
        <f t="shared" si="835"/>
        <v>0.55545119854961222</v>
      </c>
      <c r="M896" s="304">
        <f t="shared" si="835"/>
        <v>0.54916352933528478</v>
      </c>
      <c r="N896" s="304">
        <f t="shared" si="835"/>
        <v>0.54784053369273611</v>
      </c>
      <c r="O896" s="304">
        <f t="shared" si="835"/>
        <v>4.8817601526051908E-4</v>
      </c>
      <c r="P896" s="251">
        <f t="shared" si="835"/>
        <v>5.1024910159276084E-4</v>
      </c>
    </row>
    <row r="897" spans="1:16" x14ac:dyDescent="0.3">
      <c r="A897" s="247" t="s">
        <v>107</v>
      </c>
      <c r="B897" s="248">
        <v>2046</v>
      </c>
      <c r="C897" s="248" t="s">
        <v>1005</v>
      </c>
      <c r="D897" s="300">
        <v>2.2220307385880426E-3</v>
      </c>
      <c r="E897" s="300">
        <v>1.8681689555007618E-2</v>
      </c>
      <c r="F897" s="300">
        <v>1.8325189385592942E-2</v>
      </c>
      <c r="G897" s="300">
        <v>1.8279514093609645E-2</v>
      </c>
      <c r="H897" s="301">
        <v>1.6638299321692793E-5</v>
      </c>
      <c r="I897" s="302">
        <v>1.7390607737292112E-5</v>
      </c>
      <c r="J897" s="303">
        <v>25</v>
      </c>
      <c r="K897" s="304">
        <f t="shared" ref="K897:P897" si="836">SUM(D897:D901)+$J897*D901</f>
        <v>6.3955585965622438E-2</v>
      </c>
      <c r="L897" s="304">
        <f t="shared" si="836"/>
        <v>0.55514693901394452</v>
      </c>
      <c r="M897" s="304">
        <f t="shared" si="836"/>
        <v>0.54913118775001091</v>
      </c>
      <c r="N897" s="304">
        <f t="shared" si="836"/>
        <v>0.54781077333737294</v>
      </c>
      <c r="O897" s="304">
        <f t="shared" si="836"/>
        <v>4.8758743807494713E-4</v>
      </c>
      <c r="P897" s="251">
        <f t="shared" si="836"/>
        <v>5.096339093809758E-4</v>
      </c>
    </row>
    <row r="898" spans="1:16" x14ac:dyDescent="0.3">
      <c r="A898" s="247" t="s">
        <v>107</v>
      </c>
      <c r="B898" s="248">
        <v>2047</v>
      </c>
      <c r="C898" s="248" t="s">
        <v>1006</v>
      </c>
      <c r="D898" s="300">
        <v>2.1806379414008028E-3</v>
      </c>
      <c r="E898" s="300">
        <v>1.8570748079926001E-2</v>
      </c>
      <c r="F898" s="300">
        <v>1.8317100046315444E-2</v>
      </c>
      <c r="G898" s="300">
        <v>1.8272071635907803E-2</v>
      </c>
      <c r="H898" s="301">
        <v>1.6507814826599507E-5</v>
      </c>
      <c r="I898" s="302">
        <v>1.7254227133226338E-5</v>
      </c>
      <c r="J898" s="303">
        <v>26</v>
      </c>
      <c r="K898" s="304">
        <f t="shared" ref="K898:P898" si="837">SUM(D898:D901)+$J898*D901</f>
        <v>6.3859311126972101E-2</v>
      </c>
      <c r="L898" s="304">
        <f t="shared" si="837"/>
        <v>0.55496232846172611</v>
      </c>
      <c r="M898" s="304">
        <f t="shared" si="837"/>
        <v>0.54910877508636657</v>
      </c>
      <c r="N898" s="304">
        <f t="shared" si="837"/>
        <v>0.54779014943245419</v>
      </c>
      <c r="O898" s="304">
        <f t="shared" si="837"/>
        <v>4.8717015382647173E-4</v>
      </c>
      <c r="P898" s="251">
        <f t="shared" si="837"/>
        <v>5.0919775633488055E-4</v>
      </c>
    </row>
    <row r="899" spans="1:16" x14ac:dyDescent="0.3">
      <c r="A899" s="247" t="s">
        <v>107</v>
      </c>
      <c r="B899" s="248">
        <v>2048</v>
      </c>
      <c r="C899" s="248" t="s">
        <v>1007</v>
      </c>
      <c r="D899" s="300">
        <v>2.147802710659738E-3</v>
      </c>
      <c r="E899" s="300">
        <v>1.8481521079438346E-2</v>
      </c>
      <c r="F899" s="300">
        <v>1.8310515548860595E-2</v>
      </c>
      <c r="G899" s="300">
        <v>1.8266012760139859E-2</v>
      </c>
      <c r="H899" s="301">
        <v>1.6389709420364469E-5</v>
      </c>
      <c r="I899" s="302">
        <v>1.7130783591190487E-5</v>
      </c>
      <c r="J899" s="303">
        <v>27</v>
      </c>
      <c r="K899" s="304">
        <f t="shared" ref="K899:P899" si="838">SUM(D899:D901)+$J899*D901</f>
        <v>6.3804429085508998E-2</v>
      </c>
      <c r="L899" s="304">
        <f t="shared" si="838"/>
        <v>0.55488865938458942</v>
      </c>
      <c r="M899" s="304">
        <f t="shared" si="838"/>
        <v>0.54909445176199956</v>
      </c>
      <c r="N899" s="304">
        <f t="shared" si="838"/>
        <v>0.54777696798523723</v>
      </c>
      <c r="O899" s="304">
        <f t="shared" si="838"/>
        <v>4.868833540730895E-4</v>
      </c>
      <c r="P899" s="251">
        <f t="shared" si="838"/>
        <v>5.08897983892851E-4</v>
      </c>
    </row>
    <row r="900" spans="1:16" x14ac:dyDescent="0.3">
      <c r="A900" s="247" t="s">
        <v>107</v>
      </c>
      <c r="B900" s="248">
        <v>2049</v>
      </c>
      <c r="C900" s="248" t="s">
        <v>1008</v>
      </c>
      <c r="D900" s="300">
        <v>2.1354611765933918E-3</v>
      </c>
      <c r="E900" s="300">
        <v>1.8488926227050687E-2</v>
      </c>
      <c r="F900" s="300">
        <v>1.830618799858133E-2</v>
      </c>
      <c r="G900" s="300">
        <v>1.8262029941753199E-2</v>
      </c>
      <c r="H900" s="301">
        <v>1.6305222602638817E-5</v>
      </c>
      <c r="I900" s="302">
        <v>1.7042468948148824E-5</v>
      </c>
      <c r="J900" s="303">
        <v>28</v>
      </c>
      <c r="K900" s="304">
        <f t="shared" ref="K900:P900" si="839">SUM(D900:D901)+$J900*D901</f>
        <v>6.3782382274786983E-2</v>
      </c>
      <c r="L900" s="304">
        <f t="shared" si="839"/>
        <v>0.55490421730794037</v>
      </c>
      <c r="M900" s="304">
        <f t="shared" si="839"/>
        <v>0.54908671293508737</v>
      </c>
      <c r="N900" s="304">
        <f t="shared" si="839"/>
        <v>0.54776984541378815</v>
      </c>
      <c r="O900" s="304">
        <f t="shared" si="839"/>
        <v>4.867146597259424E-4</v>
      </c>
      <c r="P900" s="251">
        <f t="shared" si="839"/>
        <v>5.0872165499285743E-4</v>
      </c>
    </row>
    <row r="901" spans="1:16" x14ac:dyDescent="0.3">
      <c r="A901" s="247" t="s">
        <v>107</v>
      </c>
      <c r="B901" s="248">
        <v>2050</v>
      </c>
      <c r="C901" s="248" t="s">
        <v>1009</v>
      </c>
      <c r="D901" s="300">
        <v>2.1257558999377099E-3</v>
      </c>
      <c r="E901" s="300">
        <v>1.84970790027893E-2</v>
      </c>
      <c r="F901" s="300">
        <v>1.8302776721948487E-2</v>
      </c>
      <c r="G901" s="300">
        <v>1.8258890188690861E-2</v>
      </c>
      <c r="H901" s="301">
        <v>1.6221015073217366E-5</v>
      </c>
      <c r="I901" s="302">
        <v>1.6954454691196848E-5</v>
      </c>
      <c r="J901" s="303">
        <v>29</v>
      </c>
      <c r="K901" s="304">
        <f t="shared" ref="K901:P901" si="840">SUM(D901:D901)+$J901*D901</f>
        <v>6.37726769981313E-2</v>
      </c>
      <c r="L901" s="304">
        <f t="shared" si="840"/>
        <v>0.554912370083679</v>
      </c>
      <c r="M901" s="304">
        <f t="shared" si="840"/>
        <v>0.54908330165845454</v>
      </c>
      <c r="N901" s="304">
        <f t="shared" si="840"/>
        <v>0.54776670566072583</v>
      </c>
      <c r="O901" s="304">
        <f t="shared" si="840"/>
        <v>4.86630452196521E-4</v>
      </c>
      <c r="P901" s="251">
        <f t="shared" si="840"/>
        <v>5.0863364073590539E-4</v>
      </c>
    </row>
    <row r="902" spans="1:16" x14ac:dyDescent="0.3">
      <c r="A902" s="247" t="s">
        <v>108</v>
      </c>
      <c r="B902" s="248">
        <v>2015</v>
      </c>
      <c r="C902" s="248" t="s">
        <v>2434</v>
      </c>
      <c r="D902" s="300">
        <v>0.11244542591344994</v>
      </c>
      <c r="E902" s="300">
        <v>0.32354384412879444</v>
      </c>
      <c r="F902" s="300">
        <v>2.1520528141821895E-2</v>
      </c>
      <c r="G902" s="300">
        <v>2.1237084151290109E-2</v>
      </c>
      <c r="H902" s="301">
        <v>2.7806467992607547E-4</v>
      </c>
      <c r="I902" s="302">
        <v>2.906375346345267E-4</v>
      </c>
      <c r="J902" s="305">
        <v>0</v>
      </c>
      <c r="K902" s="304">
        <f>SUM(D902:D931)</f>
        <v>0.73211356118470006</v>
      </c>
      <c r="L902" s="304">
        <f t="shared" ref="L902:L908" si="841">SUM(E902:E931)</f>
        <v>2.5941946498508268</v>
      </c>
      <c r="M902" s="304">
        <f t="shared" ref="M902:M908" si="842">SUM(F902:F931)</f>
        <v>0.58966739001074198</v>
      </c>
      <c r="N902" s="304">
        <f t="shared" ref="N902:N908" si="843">SUM(G902:G931)</f>
        <v>0.58519224785960433</v>
      </c>
      <c r="O902" s="304">
        <f t="shared" ref="O902:O908" si="844">SUM(H902:H931)</f>
        <v>2.5477051110633889E-3</v>
      </c>
      <c r="P902" s="251">
        <f t="shared" ref="P902:P908" si="845">SUM(I902:I931)</f>
        <v>2.6629010232035238E-3</v>
      </c>
    </row>
    <row r="903" spans="1:16" x14ac:dyDescent="0.3">
      <c r="A903" s="247" t="s">
        <v>108</v>
      </c>
      <c r="B903" s="248">
        <v>2016</v>
      </c>
      <c r="C903" s="248" t="s">
        <v>2435</v>
      </c>
      <c r="D903" s="300">
        <v>9.4838089927894845E-2</v>
      </c>
      <c r="E903" s="300">
        <v>0.28130177748897428</v>
      </c>
      <c r="F903" s="300">
        <v>2.1251151177067891E-2</v>
      </c>
      <c r="G903" s="300">
        <v>2.0985218271608937E-2</v>
      </c>
      <c r="H903" s="301">
        <v>2.302029432234585E-4</v>
      </c>
      <c r="I903" s="302">
        <v>2.4061170158108942E-4</v>
      </c>
      <c r="J903" s="303">
        <v>0</v>
      </c>
      <c r="K903" s="304">
        <f t="shared" ref="K903:K908" si="846">SUM(D903:D932)</f>
        <v>0.62285212350107921</v>
      </c>
      <c r="L903" s="304">
        <f t="shared" si="841"/>
        <v>2.2932259142606015</v>
      </c>
      <c r="M903" s="304">
        <f t="shared" si="842"/>
        <v>0.58671710627186169</v>
      </c>
      <c r="N903" s="304">
        <f t="shared" si="843"/>
        <v>0.58246024049527712</v>
      </c>
      <c r="O903" s="304">
        <f t="shared" si="844"/>
        <v>2.2925272473359871E-3</v>
      </c>
      <c r="P903" s="251">
        <f t="shared" si="845"/>
        <v>2.3961851447018121E-3</v>
      </c>
    </row>
    <row r="904" spans="1:16" x14ac:dyDescent="0.3">
      <c r="A904" s="247" t="s">
        <v>108</v>
      </c>
      <c r="B904" s="248">
        <v>2017</v>
      </c>
      <c r="C904" s="248" t="s">
        <v>1010</v>
      </c>
      <c r="D904" s="300">
        <v>7.8747289446338506E-2</v>
      </c>
      <c r="E904" s="300">
        <v>0.24252992149395328</v>
      </c>
      <c r="F904" s="300">
        <v>2.1068943568605895E-2</v>
      </c>
      <c r="G904" s="300">
        <v>2.081473069079702E-2</v>
      </c>
      <c r="H904" s="301">
        <v>2.0809574692523232E-4</v>
      </c>
      <c r="I904" s="302">
        <v>2.1750491172066927E-4</v>
      </c>
      <c r="J904" s="303">
        <v>0</v>
      </c>
      <c r="K904" s="304">
        <f t="shared" si="846"/>
        <v>0.53111618593830212</v>
      </c>
      <c r="L904" s="304">
        <f t="shared" si="841"/>
        <v>2.0342571593735315</v>
      </c>
      <c r="M904" s="304">
        <f t="shared" si="842"/>
        <v>0.58402240563511121</v>
      </c>
      <c r="N904" s="304">
        <f t="shared" si="843"/>
        <v>0.57996740423170934</v>
      </c>
      <c r="O904" s="304">
        <f t="shared" si="844"/>
        <v>2.0849138551447067E-3</v>
      </c>
      <c r="P904" s="251">
        <f t="shared" si="845"/>
        <v>2.1791843955752863E-3</v>
      </c>
    </row>
    <row r="905" spans="1:16" x14ac:dyDescent="0.3">
      <c r="A905" s="247" t="s">
        <v>108</v>
      </c>
      <c r="B905" s="248">
        <v>2018</v>
      </c>
      <c r="C905" s="248" t="s">
        <v>1011</v>
      </c>
      <c r="D905" s="300">
        <v>6.5133888990635061E-2</v>
      </c>
      <c r="E905" s="300">
        <v>0.20845366279793162</v>
      </c>
      <c r="F905" s="300">
        <v>2.0947831390190873E-2</v>
      </c>
      <c r="G905" s="300">
        <v>2.0701031861850433E-2</v>
      </c>
      <c r="H905" s="301">
        <v>1.8982816984870946E-4</v>
      </c>
      <c r="I905" s="302">
        <v>1.9841135462830668E-4</v>
      </c>
      <c r="J905" s="303">
        <v>0</v>
      </c>
      <c r="K905" s="304">
        <f t="shared" si="846"/>
        <v>0.4554001732409127</v>
      </c>
      <c r="L905" s="304">
        <f t="shared" si="841"/>
        <v>1.8138415039417224</v>
      </c>
      <c r="M905" s="304">
        <f t="shared" si="842"/>
        <v>0.5814983592526608</v>
      </c>
      <c r="N905" s="304">
        <f t="shared" si="843"/>
        <v>0.57763441995759024</v>
      </c>
      <c r="O905" s="304">
        <f t="shared" si="844"/>
        <v>1.8990861670209274E-3</v>
      </c>
      <c r="P905" s="251">
        <f t="shared" si="845"/>
        <v>1.9849544094196693E-3</v>
      </c>
    </row>
    <row r="906" spans="1:16" x14ac:dyDescent="0.3">
      <c r="A906" s="247" t="s">
        <v>108</v>
      </c>
      <c r="B906" s="248">
        <v>2019</v>
      </c>
      <c r="C906" s="248" t="s">
        <v>1012</v>
      </c>
      <c r="D906" s="300">
        <v>5.3727151196513299E-2</v>
      </c>
      <c r="E906" s="300">
        <v>0.17918085888681234</v>
      </c>
      <c r="F906" s="300">
        <v>2.0853165552531281E-2</v>
      </c>
      <c r="G906" s="300">
        <v>2.0612104235243719E-2</v>
      </c>
      <c r="H906" s="301">
        <v>1.7352353560356717E-4</v>
      </c>
      <c r="I906" s="302">
        <v>1.8136949838350495E-4</v>
      </c>
      <c r="J906" s="303">
        <v>0</v>
      </c>
      <c r="K906" s="304">
        <f t="shared" si="846"/>
        <v>0.39324118055309559</v>
      </c>
      <c r="L906" s="304">
        <f t="shared" si="841"/>
        <v>1.6273246901815108</v>
      </c>
      <c r="M906" s="304">
        <f t="shared" si="842"/>
        <v>0.57908570985179719</v>
      </c>
      <c r="N906" s="304">
        <f t="shared" si="843"/>
        <v>0.57540618668483812</v>
      </c>
      <c r="O906" s="304">
        <f t="shared" si="844"/>
        <v>1.7311323394363317E-3</v>
      </c>
      <c r="P906" s="251">
        <f t="shared" si="845"/>
        <v>1.809406451124581E-3</v>
      </c>
    </row>
    <row r="907" spans="1:16" x14ac:dyDescent="0.3">
      <c r="A907" s="247" t="s">
        <v>108</v>
      </c>
      <c r="B907" s="248">
        <v>2020</v>
      </c>
      <c r="C907" s="248" t="s">
        <v>1013</v>
      </c>
      <c r="D907" s="300">
        <v>4.4621619876565641E-2</v>
      </c>
      <c r="E907" s="300">
        <v>0.15419867736047951</v>
      </c>
      <c r="F907" s="300">
        <v>2.0720488644400067E-2</v>
      </c>
      <c r="G907" s="300">
        <v>2.0488870512591968E-2</v>
      </c>
      <c r="H907" s="301">
        <v>1.5945168920046313E-4</v>
      </c>
      <c r="I907" s="302">
        <v>1.6666138676375118E-4</v>
      </c>
      <c r="J907" s="303">
        <v>0</v>
      </c>
      <c r="K907" s="304">
        <f t="shared" si="846"/>
        <v>0.34246821788061133</v>
      </c>
      <c r="L907" s="304">
        <f t="shared" si="841"/>
        <v>1.4700720620802188</v>
      </c>
      <c r="M907" s="304">
        <f t="shared" si="842"/>
        <v>0.57676169696487067</v>
      </c>
      <c r="N907" s="304">
        <f t="shared" si="843"/>
        <v>0.57326132522712447</v>
      </c>
      <c r="O907" s="304">
        <f t="shared" si="844"/>
        <v>1.5791731383651795E-3</v>
      </c>
      <c r="P907" s="251">
        <f t="shared" si="845"/>
        <v>1.6505763286862696E-3</v>
      </c>
    </row>
    <row r="908" spans="1:16" x14ac:dyDescent="0.3">
      <c r="A908" s="247" t="s">
        <v>108</v>
      </c>
      <c r="B908" s="248">
        <v>2021</v>
      </c>
      <c r="C908" s="248" t="s">
        <v>1014</v>
      </c>
      <c r="D908" s="300">
        <v>3.7639677712952457E-2</v>
      </c>
      <c r="E908" s="300">
        <v>0.1327455296241985</v>
      </c>
      <c r="F908" s="300">
        <v>2.0539957906233516E-2</v>
      </c>
      <c r="G908" s="300">
        <v>2.0321899611922156E-2</v>
      </c>
      <c r="H908" s="301">
        <v>1.4506536203827633E-4</v>
      </c>
      <c r="I908" s="302">
        <v>1.5162457198482026E-4</v>
      </c>
      <c r="J908" s="303">
        <v>0</v>
      </c>
      <c r="K908" s="304">
        <f t="shared" si="846"/>
        <v>0.30078428121258055</v>
      </c>
      <c r="L908" s="304">
        <f t="shared" si="841"/>
        <v>1.3378023740351899</v>
      </c>
      <c r="M908" s="304">
        <f t="shared" si="842"/>
        <v>0.57456571020585734</v>
      </c>
      <c r="N908" s="304">
        <f t="shared" si="843"/>
        <v>0.57123541840662306</v>
      </c>
      <c r="O908" s="304">
        <f t="shared" si="844"/>
        <v>1.441207829499636E-3</v>
      </c>
      <c r="P908" s="251">
        <f t="shared" si="845"/>
        <v>1.5063728396151907E-3</v>
      </c>
    </row>
    <row r="909" spans="1:16" x14ac:dyDescent="0.3">
      <c r="A909" s="247" t="s">
        <v>108</v>
      </c>
      <c r="B909" s="248">
        <v>2022</v>
      </c>
      <c r="C909" s="248" t="s">
        <v>1015</v>
      </c>
      <c r="D909" s="300">
        <v>3.0020017142277731E-2</v>
      </c>
      <c r="E909" s="300">
        <v>0.11320127664318591</v>
      </c>
      <c r="F909" s="300">
        <v>2.036877326976427E-2</v>
      </c>
      <c r="G909" s="300">
        <v>2.0163268640129347E-2</v>
      </c>
      <c r="H909" s="301">
        <v>1.3219688065871387E-4</v>
      </c>
      <c r="I909" s="302">
        <v>1.3817424013108217E-4</v>
      </c>
      <c r="J909" s="303">
        <v>1</v>
      </c>
      <c r="K909" s="304">
        <f t="shared" ref="K909:P909" si="847">SUM(D909:D937)+$J909*D937</f>
        <v>0.26608228670816292</v>
      </c>
      <c r="L909" s="304">
        <f t="shared" si="847"/>
        <v>1.2269858337264417</v>
      </c>
      <c r="M909" s="304">
        <f t="shared" si="847"/>
        <v>0.5725502541850106</v>
      </c>
      <c r="N909" s="304">
        <f t="shared" si="847"/>
        <v>0.56937648248679162</v>
      </c>
      <c r="O909" s="304">
        <f t="shared" si="847"/>
        <v>1.3176288477962795E-3</v>
      </c>
      <c r="P909" s="251">
        <f t="shared" si="847"/>
        <v>1.3772061653230428E-3</v>
      </c>
    </row>
    <row r="910" spans="1:16" x14ac:dyDescent="0.3">
      <c r="A910" s="247" t="s">
        <v>108</v>
      </c>
      <c r="B910" s="248">
        <v>2023</v>
      </c>
      <c r="C910" s="248" t="s">
        <v>1016</v>
      </c>
      <c r="D910" s="300">
        <v>2.5592942467168343E-2</v>
      </c>
      <c r="E910" s="300">
        <v>9.7908578701882479E-2</v>
      </c>
      <c r="F910" s="300">
        <v>2.0214846961943467E-2</v>
      </c>
      <c r="G910" s="300">
        <v>2.0021150705749544E-2</v>
      </c>
      <c r="H910" s="301">
        <v>1.2050115426478327E-4</v>
      </c>
      <c r="I910" s="302">
        <v>1.2594967753044436E-4</v>
      </c>
      <c r="J910" s="303">
        <v>2</v>
      </c>
      <c r="K910" s="304">
        <f t="shared" ref="K910:P910" si="848">SUM(D910:D937)+$J910*D937</f>
        <v>0.2389999527744201</v>
      </c>
      <c r="L910" s="304">
        <f t="shared" si="848"/>
        <v>1.1357135463987065</v>
      </c>
      <c r="M910" s="304">
        <f t="shared" si="848"/>
        <v>0.57070598280063289</v>
      </c>
      <c r="N910" s="304">
        <f t="shared" si="848"/>
        <v>0.56767617753875266</v>
      </c>
      <c r="O910" s="304">
        <f t="shared" si="848"/>
        <v>1.2069183474724854E-3</v>
      </c>
      <c r="P910" s="251">
        <f t="shared" si="848"/>
        <v>1.2614898228846328E-3</v>
      </c>
    </row>
    <row r="911" spans="1:16" x14ac:dyDescent="0.3">
      <c r="A911" s="247" t="s">
        <v>108</v>
      </c>
      <c r="B911" s="248">
        <v>2024</v>
      </c>
      <c r="C911" s="248" t="s">
        <v>1017</v>
      </c>
      <c r="D911" s="300">
        <v>2.1945583845063288E-2</v>
      </c>
      <c r="E911" s="300">
        <v>8.5289084518464037E-2</v>
      </c>
      <c r="F911" s="300">
        <v>2.0071644138073372E-2</v>
      </c>
      <c r="G911" s="300">
        <v>1.9888531964365033E-2</v>
      </c>
      <c r="H911" s="301">
        <v>9.8701970008687931E-5</v>
      </c>
      <c r="I911" s="302">
        <v>1.0316483700271656E-4</v>
      </c>
      <c r="J911" s="303">
        <v>3</v>
      </c>
      <c r="K911" s="304">
        <f t="shared" ref="K911:P911" si="849">SUM(D911:D937)+$J911*D937</f>
        <v>0.21634469351578661</v>
      </c>
      <c r="L911" s="304">
        <f t="shared" si="849"/>
        <v>1.0597339570122739</v>
      </c>
      <c r="M911" s="304">
        <f t="shared" si="849"/>
        <v>0.56901563772407604</v>
      </c>
      <c r="N911" s="304">
        <f t="shared" si="849"/>
        <v>0.56611799052509371</v>
      </c>
      <c r="O911" s="304">
        <f t="shared" si="849"/>
        <v>1.1079035735426222E-3</v>
      </c>
      <c r="P911" s="251">
        <f t="shared" si="849"/>
        <v>1.1579980430468609E-3</v>
      </c>
    </row>
    <row r="912" spans="1:16" x14ac:dyDescent="0.3">
      <c r="A912" s="247" t="s">
        <v>108</v>
      </c>
      <c r="B912" s="248">
        <v>2025</v>
      </c>
      <c r="C912" s="248" t="s">
        <v>1018</v>
      </c>
      <c r="D912" s="300">
        <v>1.9312648572269223E-2</v>
      </c>
      <c r="E912" s="300">
        <v>7.5756710717972991E-2</v>
      </c>
      <c r="F912" s="300">
        <v>1.9972479986364935E-2</v>
      </c>
      <c r="G912" s="300">
        <v>1.9797020723566063E-2</v>
      </c>
      <c r="H912" s="301">
        <v>9.0508814372679204E-5</v>
      </c>
      <c r="I912" s="302">
        <v>9.4601225922333885E-5</v>
      </c>
      <c r="J912" s="303">
        <v>4</v>
      </c>
      <c r="K912" s="304">
        <f t="shared" ref="K912:P912" si="850">SUM(D912:D937)+$J912*D937</f>
        <v>0.19733679287925823</v>
      </c>
      <c r="L912" s="304">
        <f t="shared" si="850"/>
        <v>0.99637386180925991</v>
      </c>
      <c r="M912" s="304">
        <f t="shared" si="850"/>
        <v>0.56746849547138922</v>
      </c>
      <c r="N912" s="304">
        <f t="shared" si="850"/>
        <v>0.56469242225281913</v>
      </c>
      <c r="O912" s="304">
        <f t="shared" si="850"/>
        <v>1.0306879838688538E-3</v>
      </c>
      <c r="P912" s="251">
        <f t="shared" si="850"/>
        <v>1.0772911037368168E-3</v>
      </c>
    </row>
    <row r="913" spans="1:16" x14ac:dyDescent="0.3">
      <c r="A913" s="247" t="s">
        <v>108</v>
      </c>
      <c r="B913" s="248">
        <v>2026</v>
      </c>
      <c r="C913" s="248" t="s">
        <v>1019</v>
      </c>
      <c r="D913" s="300">
        <v>1.7055607791152914E-2</v>
      </c>
      <c r="E913" s="300">
        <v>6.7817390749617609E-2</v>
      </c>
      <c r="F913" s="300">
        <v>1.9865955575532817E-2</v>
      </c>
      <c r="G913" s="300">
        <v>1.9698541100417331E-2</v>
      </c>
      <c r="H913" s="301">
        <v>7.6883288146425478E-5</v>
      </c>
      <c r="I913" s="302">
        <v>8.0359607342835021E-5</v>
      </c>
      <c r="J913" s="303">
        <v>5</v>
      </c>
      <c r="K913" s="304">
        <f t="shared" ref="K913:P913" si="851">SUM(D913:D937)+$J913*D937</f>
        <v>0.18096182751552389</v>
      </c>
      <c r="L913" s="304">
        <f t="shared" si="851"/>
        <v>0.94254614040673734</v>
      </c>
      <c r="M913" s="304">
        <f t="shared" si="851"/>
        <v>0.56602051737041092</v>
      </c>
      <c r="N913" s="304">
        <f t="shared" si="851"/>
        <v>0.56335836522134364</v>
      </c>
      <c r="O913" s="304">
        <f t="shared" si="851"/>
        <v>9.6166554983109439E-4</v>
      </c>
      <c r="P913" s="251">
        <f t="shared" si="851"/>
        <v>1.0051477755071551E-3</v>
      </c>
    </row>
    <row r="914" spans="1:16" x14ac:dyDescent="0.3">
      <c r="A914" s="247" t="s">
        <v>108</v>
      </c>
      <c r="B914" s="248">
        <v>2027</v>
      </c>
      <c r="C914" s="248" t="s">
        <v>1020</v>
      </c>
      <c r="D914" s="300">
        <v>1.5132652587569215E-2</v>
      </c>
      <c r="E914" s="300">
        <v>6.1104249391582023E-2</v>
      </c>
      <c r="F914" s="300">
        <v>1.9750461684346309E-2</v>
      </c>
      <c r="G914" s="300">
        <v>1.9591887022926475E-2</v>
      </c>
      <c r="H914" s="301">
        <v>6.5087300810125637E-5</v>
      </c>
      <c r="I914" s="302">
        <v>6.8030262802657061E-5</v>
      </c>
      <c r="J914" s="303">
        <v>6</v>
      </c>
      <c r="K914" s="304">
        <f t="shared" ref="K914:P914" si="852">SUM(D914:D937)+$J914*D937</f>
        <v>0.16684390293290585</v>
      </c>
      <c r="L914" s="304">
        <f t="shared" si="852"/>
        <v>0.89665773897256995</v>
      </c>
      <c r="M914" s="304">
        <f t="shared" si="852"/>
        <v>0.56467906368026477</v>
      </c>
      <c r="N914" s="304">
        <f t="shared" si="852"/>
        <v>0.56212278781301672</v>
      </c>
      <c r="O914" s="304">
        <f t="shared" si="852"/>
        <v>9.0626864201958876E-4</v>
      </c>
      <c r="P914" s="251">
        <f t="shared" si="852"/>
        <v>9.4724606585699239E-4</v>
      </c>
    </row>
    <row r="915" spans="1:16" x14ac:dyDescent="0.3">
      <c r="A915" s="247" t="s">
        <v>108</v>
      </c>
      <c r="B915" s="248">
        <v>2028</v>
      </c>
      <c r="C915" s="248" t="s">
        <v>1021</v>
      </c>
      <c r="D915" s="300">
        <v>1.3525670632312851E-2</v>
      </c>
      <c r="E915" s="300">
        <v>5.5503706694973891E-2</v>
      </c>
      <c r="F915" s="300">
        <v>1.9629506904826313E-2</v>
      </c>
      <c r="G915" s="300">
        <v>1.9480393679181411E-2</v>
      </c>
      <c r="H915" s="301">
        <v>5.7893230888972102E-5</v>
      </c>
      <c r="I915" s="302">
        <v>6.051090781179417E-5</v>
      </c>
      <c r="J915" s="303">
        <v>7</v>
      </c>
      <c r="K915" s="304">
        <f t="shared" ref="K915:P915" si="853">SUM(D915:D937)+$J915*D937</f>
        <v>0.15464893355387149</v>
      </c>
      <c r="L915" s="304">
        <f t="shared" si="853"/>
        <v>0.85748247889643825</v>
      </c>
      <c r="M915" s="304">
        <f t="shared" si="853"/>
        <v>0.5634531038813051</v>
      </c>
      <c r="N915" s="304">
        <f t="shared" si="853"/>
        <v>0.5609938644821808</v>
      </c>
      <c r="O915" s="304">
        <f t="shared" si="853"/>
        <v>8.6266772154438296E-4</v>
      </c>
      <c r="P915" s="251">
        <f t="shared" si="853"/>
        <v>9.0167370074700781E-4</v>
      </c>
    </row>
    <row r="916" spans="1:16" x14ac:dyDescent="0.3">
      <c r="A916" s="247" t="s">
        <v>108</v>
      </c>
      <c r="B916" s="248">
        <v>2029</v>
      </c>
      <c r="C916" s="248" t="s">
        <v>1022</v>
      </c>
      <c r="D916" s="300">
        <v>1.2050994194190107E-2</v>
      </c>
      <c r="E916" s="300">
        <v>5.0496676010922406E-2</v>
      </c>
      <c r="F916" s="300">
        <v>1.9511955611479212E-2</v>
      </c>
      <c r="G916" s="300">
        <v>1.9372056899344191E-2</v>
      </c>
      <c r="H916" s="301">
        <v>5.1416554055478089E-5</v>
      </c>
      <c r="I916" s="302">
        <v>5.3741379193333247E-5</v>
      </c>
      <c r="J916" s="303">
        <v>8</v>
      </c>
      <c r="K916" s="304">
        <f t="shared" ref="K916:P916" si="854">SUM(D916:D937)+$J916*D937</f>
        <v>0.14406094613009354</v>
      </c>
      <c r="L916" s="304">
        <f t="shared" si="854"/>
        <v>0.82390776151691469</v>
      </c>
      <c r="M916" s="304">
        <f t="shared" si="854"/>
        <v>0.56234809886186532</v>
      </c>
      <c r="N916" s="304">
        <f t="shared" si="854"/>
        <v>0.55997643449508994</v>
      </c>
      <c r="O916" s="304">
        <f t="shared" si="854"/>
        <v>8.2626087099033074E-4</v>
      </c>
      <c r="P916" s="251">
        <f t="shared" si="854"/>
        <v>8.6362069062788588E-4</v>
      </c>
    </row>
    <row r="917" spans="1:16" x14ac:dyDescent="0.3">
      <c r="A917" s="247" t="s">
        <v>108</v>
      </c>
      <c r="B917" s="248">
        <v>2030</v>
      </c>
      <c r="C917" s="248" t="s">
        <v>1023</v>
      </c>
      <c r="D917" s="300">
        <v>1.0846929783262611E-2</v>
      </c>
      <c r="E917" s="300">
        <v>4.6283885240710032E-2</v>
      </c>
      <c r="F917" s="300">
        <v>1.9400985713924943E-2</v>
      </c>
      <c r="G917" s="300">
        <v>1.9269804269319697E-2</v>
      </c>
      <c r="H917" s="301">
        <v>4.5767855069511721E-5</v>
      </c>
      <c r="I917" s="302">
        <v>4.7837275228069532E-5</v>
      </c>
      <c r="J917" s="303">
        <v>9</v>
      </c>
      <c r="K917" s="304">
        <f t="shared" ref="K917:P917" si="855">SUM(D917:D937)+$J917*D937</f>
        <v>0.13494763514443833</v>
      </c>
      <c r="L917" s="304">
        <f t="shared" si="855"/>
        <v>0.79534007482144264</v>
      </c>
      <c r="M917" s="304">
        <f t="shared" si="855"/>
        <v>0.56136064513577288</v>
      </c>
      <c r="N917" s="304">
        <f t="shared" si="855"/>
        <v>0.55906734128783619</v>
      </c>
      <c r="O917" s="304">
        <f t="shared" si="855"/>
        <v>7.9633069726977234E-4</v>
      </c>
      <c r="P917" s="251">
        <f t="shared" si="855"/>
        <v>8.3233720912722481E-4</v>
      </c>
    </row>
    <row r="918" spans="1:16" x14ac:dyDescent="0.3">
      <c r="A918" s="247" t="s">
        <v>108</v>
      </c>
      <c r="B918" s="248">
        <v>2031</v>
      </c>
      <c r="C918" s="248" t="s">
        <v>1024</v>
      </c>
      <c r="D918" s="300">
        <v>9.7720199870932334E-3</v>
      </c>
      <c r="E918" s="300">
        <v>4.2550256398017815E-2</v>
      </c>
      <c r="F918" s="300">
        <v>1.9296953497218952E-2</v>
      </c>
      <c r="G918" s="300">
        <v>1.9173990673130682E-2</v>
      </c>
      <c r="H918" s="301">
        <v>4.1665648971042793E-5</v>
      </c>
      <c r="I918" s="302">
        <v>4.3549585332187646E-5</v>
      </c>
      <c r="J918" s="303">
        <v>10</v>
      </c>
      <c r="K918" s="304">
        <f t="shared" ref="K918:P918" si="856">SUM(D918:D937)+$J918*D937</f>
        <v>0.12703838856971061</v>
      </c>
      <c r="L918" s="304">
        <f t="shared" si="856"/>
        <v>0.77098517889618279</v>
      </c>
      <c r="M918" s="304">
        <f t="shared" si="856"/>
        <v>0.56048416130723466</v>
      </c>
      <c r="N918" s="304">
        <f t="shared" si="856"/>
        <v>0.55826050071060707</v>
      </c>
      <c r="O918" s="304">
        <f t="shared" si="856"/>
        <v>7.7204922253518052E-4</v>
      </c>
      <c r="P918" s="251">
        <f t="shared" si="856"/>
        <v>8.0695783159182759E-4</v>
      </c>
    </row>
    <row r="919" spans="1:16" x14ac:dyDescent="0.3">
      <c r="A919" s="247" t="s">
        <v>108</v>
      </c>
      <c r="B919" s="248">
        <v>2032</v>
      </c>
      <c r="C919" s="248" t="s">
        <v>1025</v>
      </c>
      <c r="D919" s="300">
        <v>8.8453010341499518E-3</v>
      </c>
      <c r="E919" s="300">
        <v>3.9453338806665586E-2</v>
      </c>
      <c r="F919" s="300">
        <v>1.9202038378981053E-2</v>
      </c>
      <c r="G919" s="300">
        <v>1.9086622264562345E-2</v>
      </c>
      <c r="H919" s="301">
        <v>3.9164929679037875E-5</v>
      </c>
      <c r="I919" s="302">
        <v>4.093579738527873E-5</v>
      </c>
      <c r="J919" s="303">
        <v>11</v>
      </c>
      <c r="K919" s="304">
        <f t="shared" ref="K919:P919" si="857">SUM(D919:D937)+$J919*D937</f>
        <v>0.12020405179115227</v>
      </c>
      <c r="L919" s="304">
        <f t="shared" si="857"/>
        <v>0.75036391181361528</v>
      </c>
      <c r="M919" s="304">
        <f t="shared" si="857"/>
        <v>0.55971170969540229</v>
      </c>
      <c r="N919" s="304">
        <f t="shared" si="857"/>
        <v>0.55754947372956687</v>
      </c>
      <c r="O919" s="304">
        <f t="shared" si="857"/>
        <v>7.5186995389905746E-4</v>
      </c>
      <c r="P919" s="251">
        <f t="shared" si="857"/>
        <v>7.8586614395231217E-4</v>
      </c>
    </row>
    <row r="920" spans="1:16" x14ac:dyDescent="0.3">
      <c r="A920" s="247" t="s">
        <v>108</v>
      </c>
      <c r="B920" s="248">
        <v>2033</v>
      </c>
      <c r="C920" s="248" t="s">
        <v>1026</v>
      </c>
      <c r="D920" s="300">
        <v>8.0016455095765302E-3</v>
      </c>
      <c r="E920" s="300">
        <v>3.6695072393185119E-2</v>
      </c>
      <c r="F920" s="300">
        <v>1.9112359805456156E-2</v>
      </c>
      <c r="G920" s="300">
        <v>1.900407799557001E-2</v>
      </c>
      <c r="H920" s="301">
        <v>3.689394960168859E-5</v>
      </c>
      <c r="I920" s="302">
        <v>3.8562128331244856E-5</v>
      </c>
      <c r="J920" s="303">
        <v>12</v>
      </c>
      <c r="K920" s="304">
        <f t="shared" ref="K920:P920" si="858">SUM(D920:D937)+$J920*D937</f>
        <v>0.11429643396553724</v>
      </c>
      <c r="L920" s="304">
        <f t="shared" si="858"/>
        <v>0.7328395623224</v>
      </c>
      <c r="M920" s="304">
        <f t="shared" si="858"/>
        <v>0.55903417320180782</v>
      </c>
      <c r="N920" s="304">
        <f t="shared" si="858"/>
        <v>0.55692581515709505</v>
      </c>
      <c r="O920" s="304">
        <f t="shared" si="858"/>
        <v>7.3419140455493938E-4</v>
      </c>
      <c r="P920" s="251">
        <f t="shared" si="858"/>
        <v>7.673882442597057E-4</v>
      </c>
    </row>
    <row r="921" spans="1:16" x14ac:dyDescent="0.3">
      <c r="A921" s="247" t="s">
        <v>108</v>
      </c>
      <c r="B921" s="248">
        <v>2034</v>
      </c>
      <c r="C921" s="248" t="s">
        <v>1027</v>
      </c>
      <c r="D921" s="300">
        <v>7.2371833234391135E-3</v>
      </c>
      <c r="E921" s="300">
        <v>3.430920199614506E-2</v>
      </c>
      <c r="F921" s="300">
        <v>1.9029266757746681E-2</v>
      </c>
      <c r="G921" s="300">
        <v>1.8927596445736369E-2</v>
      </c>
      <c r="H921" s="301">
        <v>3.4831663876718273E-5</v>
      </c>
      <c r="I921" s="302">
        <v>3.6406598144728162E-5</v>
      </c>
      <c r="J921" s="303">
        <v>13</v>
      </c>
      <c r="K921" s="304">
        <f t="shared" ref="K921:P921" si="859">SUM(D921:D937)+$J921*D937</f>
        <v>0.10923247166449561</v>
      </c>
      <c r="L921" s="304">
        <f t="shared" si="859"/>
        <v>0.71807347924466514</v>
      </c>
      <c r="M921" s="304">
        <f t="shared" si="859"/>
        <v>0.55844631528173827</v>
      </c>
      <c r="N921" s="304">
        <f t="shared" si="859"/>
        <v>0.55638470085361558</v>
      </c>
      <c r="O921" s="304">
        <f t="shared" si="859"/>
        <v>7.1878383528817052E-4</v>
      </c>
      <c r="P921" s="251">
        <f t="shared" si="859"/>
        <v>7.5128401362113304E-4</v>
      </c>
    </row>
    <row r="922" spans="1:16" x14ac:dyDescent="0.3">
      <c r="A922" s="247" t="s">
        <v>108</v>
      </c>
      <c r="B922" s="248">
        <v>2035</v>
      </c>
      <c r="C922" s="248" t="s">
        <v>1028</v>
      </c>
      <c r="D922" s="300">
        <v>6.5508679319973475E-3</v>
      </c>
      <c r="E922" s="300">
        <v>3.2262801898144448E-2</v>
      </c>
      <c r="F922" s="300">
        <v>1.8952394776528086E-2</v>
      </c>
      <c r="G922" s="300">
        <v>1.885684259501785E-2</v>
      </c>
      <c r="H922" s="301">
        <v>3.2978799685595807E-5</v>
      </c>
      <c r="I922" s="302">
        <v>3.4469955875271491E-5</v>
      </c>
      <c r="J922" s="303">
        <v>14</v>
      </c>
      <c r="K922" s="304">
        <f t="shared" ref="K922:P922" si="860">SUM(D922:D937)+$J922*D937</f>
        <v>0.10493297154959139</v>
      </c>
      <c r="L922" s="304">
        <f t="shared" si="860"/>
        <v>0.70569326656397036</v>
      </c>
      <c r="M922" s="304">
        <f t="shared" si="860"/>
        <v>0.55794155040937832</v>
      </c>
      <c r="N922" s="304">
        <f t="shared" si="860"/>
        <v>0.55592006809996963</v>
      </c>
      <c r="O922" s="304">
        <f t="shared" si="860"/>
        <v>7.0543855174637197E-4</v>
      </c>
      <c r="P922" s="251">
        <f t="shared" si="860"/>
        <v>7.3733531316907725E-4</v>
      </c>
    </row>
    <row r="923" spans="1:16" x14ac:dyDescent="0.3">
      <c r="A923" s="247" t="s">
        <v>108</v>
      </c>
      <c r="B923" s="248">
        <v>2036</v>
      </c>
      <c r="C923" s="248" t="s">
        <v>1029</v>
      </c>
      <c r="D923" s="300">
        <v>5.9722455860851155E-3</v>
      </c>
      <c r="E923" s="300">
        <v>3.0588527944280356E-2</v>
      </c>
      <c r="F923" s="300">
        <v>1.8887583645632398E-2</v>
      </c>
      <c r="G923" s="300">
        <v>1.8797188264797954E-2</v>
      </c>
      <c r="H923" s="301">
        <v>3.1353621505323432E-5</v>
      </c>
      <c r="I923" s="302">
        <v>3.277128804120367E-5</v>
      </c>
      <c r="J923" s="303">
        <v>15</v>
      </c>
      <c r="K923" s="304">
        <f t="shared" ref="K923:P923" si="861">SUM(D923:D937)+$J923*D937</f>
        <v>0.10131978682612894</v>
      </c>
      <c r="L923" s="304">
        <f t="shared" si="861"/>
        <v>0.69535945398127619</v>
      </c>
      <c r="M923" s="304">
        <f t="shared" si="861"/>
        <v>0.55751365751823689</v>
      </c>
      <c r="N923" s="304">
        <f t="shared" si="861"/>
        <v>0.55552618919704233</v>
      </c>
      <c r="O923" s="304">
        <f t="shared" si="861"/>
        <v>6.9394613239569616E-4</v>
      </c>
      <c r="P923" s="251">
        <f t="shared" si="861"/>
        <v>7.2532325498647784E-4</v>
      </c>
    </row>
    <row r="924" spans="1:16" x14ac:dyDescent="0.3">
      <c r="A924" s="247" t="s">
        <v>108</v>
      </c>
      <c r="B924" s="248">
        <v>2037</v>
      </c>
      <c r="C924" s="248" t="s">
        <v>1030</v>
      </c>
      <c r="D924" s="300">
        <v>5.4425837616544487E-3</v>
      </c>
      <c r="E924" s="300">
        <v>2.9079169458497148E-2</v>
      </c>
      <c r="F924" s="300">
        <v>1.8828967221981772E-2</v>
      </c>
      <c r="G924" s="300">
        <v>1.8743234805872824E-2</v>
      </c>
      <c r="H924" s="301">
        <v>2.987737695701216E-5</v>
      </c>
      <c r="I924" s="302">
        <v>3.1228295713146705E-5</v>
      </c>
      <c r="J924" s="303">
        <v>16</v>
      </c>
      <c r="K924" s="304">
        <f t="shared" ref="K924:P924" si="862">SUM(D924:D937)+$J924*D937</f>
        <v>9.8285224448578706E-2</v>
      </c>
      <c r="L924" s="304">
        <f t="shared" si="862"/>
        <v>0.68669991535244623</v>
      </c>
      <c r="M924" s="304">
        <f t="shared" si="862"/>
        <v>0.55715057575799121</v>
      </c>
      <c r="N924" s="304">
        <f t="shared" si="862"/>
        <v>0.55519196462433495</v>
      </c>
      <c r="O924" s="304">
        <f t="shared" si="862"/>
        <v>6.8407889122529242E-4</v>
      </c>
      <c r="P924" s="251">
        <f t="shared" si="862"/>
        <v>7.1500986463794648E-4</v>
      </c>
    </row>
    <row r="925" spans="1:16" x14ac:dyDescent="0.3">
      <c r="A925" s="247" t="s">
        <v>108</v>
      </c>
      <c r="B925" s="248">
        <v>2038</v>
      </c>
      <c r="C925" s="248" t="s">
        <v>1031</v>
      </c>
      <c r="D925" s="300">
        <v>4.9430631849825286E-3</v>
      </c>
      <c r="E925" s="300">
        <v>2.7636634818092008E-2</v>
      </c>
      <c r="F925" s="300">
        <v>1.8775569064587546E-2</v>
      </c>
      <c r="G925" s="300">
        <v>1.869407033532482E-2</v>
      </c>
      <c r="H925" s="301">
        <v>2.815696985825339E-5</v>
      </c>
      <c r="I925" s="302">
        <v>2.9430097256624007E-5</v>
      </c>
      <c r="J925" s="303">
        <v>17</v>
      </c>
      <c r="K925" s="304">
        <f t="shared" ref="K925:P925" si="863">SUM(D925:D937)+$J925*D937</f>
        <v>9.5780323895459152E-2</v>
      </c>
      <c r="L925" s="304">
        <f t="shared" si="863"/>
        <v>0.67954973520939932</v>
      </c>
      <c r="M925" s="304">
        <f t="shared" si="863"/>
        <v>0.55684611042139598</v>
      </c>
      <c r="N925" s="304">
        <f t="shared" si="863"/>
        <v>0.55491169351055258</v>
      </c>
      <c r="O925" s="304">
        <f t="shared" si="863"/>
        <v>6.7568789460320001E-4</v>
      </c>
      <c r="P925" s="251">
        <f t="shared" si="863"/>
        <v>7.0623946661747209E-4</v>
      </c>
    </row>
    <row r="926" spans="1:16" x14ac:dyDescent="0.3">
      <c r="A926" s="247" t="s">
        <v>108</v>
      </c>
      <c r="B926" s="248">
        <v>2039</v>
      </c>
      <c r="C926" s="248" t="s">
        <v>1032</v>
      </c>
      <c r="D926" s="300">
        <v>4.480861141404318E-3</v>
      </c>
      <c r="E926" s="300">
        <v>2.6330465624474088E-2</v>
      </c>
      <c r="F926" s="300">
        <v>1.8728420434456192E-2</v>
      </c>
      <c r="G926" s="300">
        <v>1.8650677883551521E-2</v>
      </c>
      <c r="H926" s="301">
        <v>2.7098726568815882E-5</v>
      </c>
      <c r="I926" s="302">
        <v>2.832401530098425E-5</v>
      </c>
      <c r="J926" s="303">
        <v>18</v>
      </c>
      <c r="K926" s="304">
        <f t="shared" ref="K926:P926" si="864">SUM(D926:D937)+$J926*D937</f>
        <v>9.3774943919011533E-2</v>
      </c>
      <c r="L926" s="304">
        <f t="shared" si="864"/>
        <v>0.67384208970675763</v>
      </c>
      <c r="M926" s="304">
        <f t="shared" si="864"/>
        <v>0.55659504324219511</v>
      </c>
      <c r="N926" s="304">
        <f t="shared" si="864"/>
        <v>0.55468058686731836</v>
      </c>
      <c r="O926" s="304">
        <f t="shared" si="864"/>
        <v>6.6901730507986648E-4</v>
      </c>
      <c r="P926" s="251">
        <f t="shared" si="864"/>
        <v>6.992672670535203E-4</v>
      </c>
    </row>
    <row r="927" spans="1:16" x14ac:dyDescent="0.3">
      <c r="A927" s="247" t="s">
        <v>108</v>
      </c>
      <c r="B927" s="248">
        <v>2040</v>
      </c>
      <c r="C927" s="248" t="s">
        <v>1033</v>
      </c>
      <c r="D927" s="300">
        <v>4.0998974876381485E-3</v>
      </c>
      <c r="E927" s="300">
        <v>2.5309447784848577E-2</v>
      </c>
      <c r="F927" s="300">
        <v>1.8686965451368619E-2</v>
      </c>
      <c r="G927" s="300">
        <v>1.8612511025736585E-2</v>
      </c>
      <c r="H927" s="301">
        <v>2.5802886275025301E-5</v>
      </c>
      <c r="I927" s="302">
        <v>2.696957375095548E-5</v>
      </c>
      <c r="J927" s="303">
        <v>19</v>
      </c>
      <c r="K927" s="304">
        <f t="shared" ref="K927:P927" si="865">SUM(D927:D937)+$J927*D937</f>
        <v>9.2231765986142106E-2</v>
      </c>
      <c r="L927" s="304">
        <f t="shared" si="865"/>
        <v>0.66944061339773375</v>
      </c>
      <c r="M927" s="304">
        <f t="shared" si="865"/>
        <v>0.55639112469312557</v>
      </c>
      <c r="N927" s="304">
        <f t="shared" si="865"/>
        <v>0.55449287267585734</v>
      </c>
      <c r="O927" s="304">
        <f t="shared" si="865"/>
        <v>6.6340495884597032E-4</v>
      </c>
      <c r="P927" s="251">
        <f t="shared" si="865"/>
        <v>6.9340114944520834E-4</v>
      </c>
    </row>
    <row r="928" spans="1:16" x14ac:dyDescent="0.3">
      <c r="A928" s="247" t="s">
        <v>108</v>
      </c>
      <c r="B928" s="248">
        <v>2041</v>
      </c>
      <c r="C928" s="248" t="s">
        <v>1034</v>
      </c>
      <c r="D928" s="300">
        <v>3.8371168295014309E-3</v>
      </c>
      <c r="E928" s="300">
        <v>2.4591909159472954E-2</v>
      </c>
      <c r="F928" s="300">
        <v>1.8655963404484839E-2</v>
      </c>
      <c r="G928" s="300">
        <v>1.8583977168723224E-2</v>
      </c>
      <c r="H928" s="301">
        <v>2.5062070180750542E-5</v>
      </c>
      <c r="I928" s="302">
        <v>2.6195269021867062E-5</v>
      </c>
      <c r="J928" s="303">
        <v>20</v>
      </c>
      <c r="K928" s="304">
        <f t="shared" ref="K928:P928" si="866">SUM(D928:D937)+$J928*D937</f>
        <v>9.1069551707038843E-2</v>
      </c>
      <c r="L928" s="304">
        <f t="shared" si="866"/>
        <v>0.66606015492833548</v>
      </c>
      <c r="M928" s="304">
        <f t="shared" si="866"/>
        <v>0.55622866112714364</v>
      </c>
      <c r="N928" s="304">
        <f t="shared" si="866"/>
        <v>0.55434332534221131</v>
      </c>
      <c r="O928" s="304">
        <f t="shared" si="866"/>
        <v>6.5908845290586489E-4</v>
      </c>
      <c r="P928" s="251">
        <f t="shared" si="866"/>
        <v>6.8888947338692518E-4</v>
      </c>
    </row>
    <row r="929" spans="1:16" x14ac:dyDescent="0.3">
      <c r="A929" s="247" t="s">
        <v>108</v>
      </c>
      <c r="B929" s="248">
        <v>2042</v>
      </c>
      <c r="C929" s="248" t="s">
        <v>1035</v>
      </c>
      <c r="D929" s="300">
        <v>3.6035383042045828E-3</v>
      </c>
      <c r="E929" s="300">
        <v>2.3896665470745749E-2</v>
      </c>
      <c r="F929" s="300">
        <v>1.862923542654946E-2</v>
      </c>
      <c r="G929" s="300">
        <v>1.8559377562829868E-2</v>
      </c>
      <c r="H929" s="301">
        <v>2.4448332675913171E-5</v>
      </c>
      <c r="I929" s="302">
        <v>2.5553775874157301E-5</v>
      </c>
      <c r="J929" s="303">
        <v>21</v>
      </c>
      <c r="K929" s="304">
        <f t="shared" ref="K929:P929" si="867">SUM(D929:D937)+$J929*D937</f>
        <v>9.0170118086072309E-2</v>
      </c>
      <c r="L929" s="304">
        <f t="shared" si="867"/>
        <v>0.66339723508431281</v>
      </c>
      <c r="M929" s="304">
        <f t="shared" si="867"/>
        <v>0.55609719960804549</v>
      </c>
      <c r="N929" s="304">
        <f t="shared" si="867"/>
        <v>0.55422231186557858</v>
      </c>
      <c r="O929" s="304">
        <f t="shared" si="867"/>
        <v>6.5551276306003423E-4</v>
      </c>
      <c r="P929" s="251">
        <f t="shared" si="867"/>
        <v>6.8515210205773039E-4</v>
      </c>
    </row>
    <row r="930" spans="1:16" x14ac:dyDescent="0.3">
      <c r="A930" s="247" t="s">
        <v>108</v>
      </c>
      <c r="B930" s="248">
        <v>2043</v>
      </c>
      <c r="C930" s="248" t="s">
        <v>1036</v>
      </c>
      <c r="D930" s="300">
        <v>3.4118680205342733E-3</v>
      </c>
      <c r="E930" s="300">
        <v>2.3296044355243125E-2</v>
      </c>
      <c r="F930" s="300">
        <v>1.860626654770477E-2</v>
      </c>
      <c r="G930" s="300">
        <v>1.85382385707758E-2</v>
      </c>
      <c r="H930" s="301">
        <v>2.3936946344962987E-5</v>
      </c>
      <c r="I930" s="302">
        <v>2.5019269722765087E-5</v>
      </c>
      <c r="J930" s="303">
        <v>22</v>
      </c>
      <c r="K930" s="304">
        <f t="shared" ref="K930:P930" si="868">SUM(D930:D937)+$J930*D937</f>
        <v>8.9504262990402608E-2</v>
      </c>
      <c r="L930" s="304">
        <f t="shared" si="868"/>
        <v>0.66142955892901734</v>
      </c>
      <c r="M930" s="304">
        <f t="shared" si="868"/>
        <v>0.55599246606688268</v>
      </c>
      <c r="N930" s="304">
        <f t="shared" si="868"/>
        <v>0.55412589799483924</v>
      </c>
      <c r="O930" s="304">
        <f t="shared" si="868"/>
        <v>6.5255081071904084E-4</v>
      </c>
      <c r="P930" s="251">
        <f t="shared" si="868"/>
        <v>6.8205622387624535E-4</v>
      </c>
    </row>
    <row r="931" spans="1:16" x14ac:dyDescent="0.3">
      <c r="A931" s="247" t="s">
        <v>108</v>
      </c>
      <c r="B931" s="248">
        <v>2044</v>
      </c>
      <c r="C931" s="248" t="s">
        <v>1037</v>
      </c>
      <c r="D931" s="300">
        <v>3.2791790028231021E-3</v>
      </c>
      <c r="E931" s="300">
        <v>2.287928329255861E-2</v>
      </c>
      <c r="F931" s="300">
        <v>1.8586729370938207E-2</v>
      </c>
      <c r="G931" s="300">
        <v>1.8520247927671148E-2</v>
      </c>
      <c r="H931" s="301">
        <v>2.3244013842089499E-5</v>
      </c>
      <c r="I931" s="302">
        <v>2.4295000791174425E-5</v>
      </c>
      <c r="J931" s="303">
        <v>23</v>
      </c>
      <c r="K931" s="304">
        <f t="shared" ref="K931:P931" si="869">SUM(D931:D937)+$J931*D937</f>
        <v>8.9030078178403235E-2</v>
      </c>
      <c r="L931" s="304">
        <f t="shared" si="869"/>
        <v>0.66006250388922449</v>
      </c>
      <c r="M931" s="304">
        <f t="shared" si="869"/>
        <v>0.55591070140456444</v>
      </c>
      <c r="N931" s="304">
        <f t="shared" si="869"/>
        <v>0.55405062311615394</v>
      </c>
      <c r="O931" s="304">
        <f t="shared" si="869"/>
        <v>6.5010024470899767E-4</v>
      </c>
      <c r="P931" s="251">
        <f t="shared" si="869"/>
        <v>6.7949485184615253E-4</v>
      </c>
    </row>
    <row r="932" spans="1:16" x14ac:dyDescent="0.3">
      <c r="A932" s="247" t="s">
        <v>108</v>
      </c>
      <c r="B932" s="248">
        <v>2045</v>
      </c>
      <c r="C932" s="248" t="s">
        <v>1038</v>
      </c>
      <c r="D932" s="300">
        <v>3.1839882298291189E-3</v>
      </c>
      <c r="E932" s="300">
        <v>2.2575108538568985E-2</v>
      </c>
      <c r="F932" s="300">
        <v>1.8570244402941583E-2</v>
      </c>
      <c r="G932" s="300">
        <v>1.8505076786962893E-2</v>
      </c>
      <c r="H932" s="301">
        <v>2.2886816198673888E-5</v>
      </c>
      <c r="I932" s="302">
        <v>2.3921656132815777E-5</v>
      </c>
      <c r="J932" s="303">
        <v>24</v>
      </c>
      <c r="K932" s="304">
        <f t="shared" ref="K932:P932" si="870">SUM(D932:D937)+$J932*D937</f>
        <v>8.8688582384115019E-2</v>
      </c>
      <c r="L932" s="304">
        <f t="shared" si="870"/>
        <v>0.65911220991211616</v>
      </c>
      <c r="M932" s="304">
        <f t="shared" si="870"/>
        <v>0.55584847391901293</v>
      </c>
      <c r="N932" s="304">
        <f t="shared" si="870"/>
        <v>0.55399333888057334</v>
      </c>
      <c r="O932" s="304">
        <f t="shared" si="870"/>
        <v>6.4834261120182797E-4</v>
      </c>
      <c r="P932" s="251">
        <f t="shared" si="870"/>
        <v>6.7765774874765049E-4</v>
      </c>
    </row>
    <row r="933" spans="1:16" x14ac:dyDescent="0.3">
      <c r="A933" s="247" t="s">
        <v>108</v>
      </c>
      <c r="B933" s="248">
        <v>2046</v>
      </c>
      <c r="C933" s="248" t="s">
        <v>1039</v>
      </c>
      <c r="D933" s="300">
        <v>3.1021523651175477E-3</v>
      </c>
      <c r="E933" s="300">
        <v>2.2333022601905443E-2</v>
      </c>
      <c r="F933" s="300">
        <v>1.8556450540317602E-2</v>
      </c>
      <c r="G933" s="300">
        <v>1.8492382008041038E-2</v>
      </c>
      <c r="H933" s="301">
        <v>2.2589551032177329E-5</v>
      </c>
      <c r="I933" s="302">
        <v>2.3610952454563582E-5</v>
      </c>
      <c r="J933" s="303">
        <v>25</v>
      </c>
      <c r="K933" s="304">
        <f t="shared" ref="K933:P933" si="871">SUM(D933:D937)+$J933*D937</f>
        <v>8.8442277362820801E-2</v>
      </c>
      <c r="L933" s="304">
        <f t="shared" si="871"/>
        <v>0.65846609068899742</v>
      </c>
      <c r="M933" s="304">
        <f t="shared" si="871"/>
        <v>0.55580273140145797</v>
      </c>
      <c r="N933" s="304">
        <f t="shared" si="871"/>
        <v>0.55395122578570088</v>
      </c>
      <c r="O933" s="304">
        <f t="shared" si="871"/>
        <v>6.4694217533807377E-4</v>
      </c>
      <c r="P933" s="251">
        <f t="shared" si="871"/>
        <v>6.7619399030750685E-4</v>
      </c>
    </row>
    <row r="934" spans="1:16" x14ac:dyDescent="0.3">
      <c r="A934" s="247" t="s">
        <v>108</v>
      </c>
      <c r="B934" s="248">
        <v>2047</v>
      </c>
      <c r="C934" s="248" t="s">
        <v>1040</v>
      </c>
      <c r="D934" s="300">
        <v>3.0312767489491408E-3</v>
      </c>
      <c r="E934" s="300">
        <v>2.2114266062144023E-2</v>
      </c>
      <c r="F934" s="300">
        <v>1.8544897186155422E-2</v>
      </c>
      <c r="G934" s="300">
        <v>1.8481746416677915E-2</v>
      </c>
      <c r="H934" s="301">
        <v>2.2268058801453579E-5</v>
      </c>
      <c r="I934" s="302">
        <v>2.3274925565052702E-5</v>
      </c>
      <c r="J934" s="303">
        <v>26</v>
      </c>
      <c r="K934" s="304">
        <f t="shared" ref="K934:P934" si="872">SUM(D934:D937)+$J934*D937</f>
        <v>8.8277808206238151E-2</v>
      </c>
      <c r="L934" s="304">
        <f t="shared" si="872"/>
        <v>0.65806205740254231</v>
      </c>
      <c r="M934" s="304">
        <f t="shared" si="872"/>
        <v>0.55577078274652703</v>
      </c>
      <c r="N934" s="304">
        <f t="shared" si="872"/>
        <v>0.55392180746975039</v>
      </c>
      <c r="O934" s="304">
        <f t="shared" si="872"/>
        <v>6.4583900464081632E-4</v>
      </c>
      <c r="P934" s="251">
        <f t="shared" si="872"/>
        <v>6.750409355456156E-4</v>
      </c>
    </row>
    <row r="935" spans="1:16" x14ac:dyDescent="0.3">
      <c r="A935" s="247" t="s">
        <v>108</v>
      </c>
      <c r="B935" s="248">
        <v>2048</v>
      </c>
      <c r="C935" s="248" t="s">
        <v>1041</v>
      </c>
      <c r="D935" s="300">
        <v>2.9748963028178748E-3</v>
      </c>
      <c r="E935" s="300">
        <v>2.1936849037720006E-2</v>
      </c>
      <c r="F935" s="300">
        <v>1.8535181989327371E-2</v>
      </c>
      <c r="G935" s="300">
        <v>1.8472798589098373E-2</v>
      </c>
      <c r="H935" s="301">
        <v>2.1874342264113153E-5</v>
      </c>
      <c r="I935" s="302">
        <v>2.2863396333218073E-5</v>
      </c>
      <c r="J935" s="303">
        <v>27</v>
      </c>
      <c r="K935" s="304">
        <f t="shared" ref="K935:P935" si="873">SUM(D935:D937)+$J935*D937</f>
        <v>8.8184214665823879E-2</v>
      </c>
      <c r="L935" s="304">
        <f t="shared" si="873"/>
        <v>0.65787678065584854</v>
      </c>
      <c r="M935" s="304">
        <f t="shared" si="873"/>
        <v>0.55575038744575822</v>
      </c>
      <c r="N935" s="304">
        <f t="shared" si="873"/>
        <v>0.55390302474516306</v>
      </c>
      <c r="O935" s="304">
        <f t="shared" si="873"/>
        <v>6.4505732617428256E-4</v>
      </c>
      <c r="P935" s="251">
        <f t="shared" si="873"/>
        <v>6.7422390767323513E-4</v>
      </c>
    </row>
    <row r="936" spans="1:16" x14ac:dyDescent="0.3">
      <c r="A936" s="247" t="s">
        <v>108</v>
      </c>
      <c r="B936" s="248">
        <v>2049</v>
      </c>
      <c r="C936" s="248" t="s">
        <v>1042</v>
      </c>
      <c r="D936" s="300">
        <v>2.9541885240290159E-3</v>
      </c>
      <c r="E936" s="300">
        <v>2.1928230785520544E-2</v>
      </c>
      <c r="F936" s="300">
        <v>1.8529152665604759E-2</v>
      </c>
      <c r="G936" s="300">
        <v>1.8467242777530112E-2</v>
      </c>
      <c r="H936" s="301">
        <v>2.1564334532414925E-5</v>
      </c>
      <c r="I936" s="302">
        <v>2.2539375945193479E-5</v>
      </c>
      <c r="J936" s="303">
        <v>28</v>
      </c>
      <c r="K936" s="304">
        <f t="shared" ref="K936:P936" si="874">SUM(D936:D937)+$J936*D937</f>
        <v>8.8147001571540901E-2</v>
      </c>
      <c r="L936" s="304">
        <f t="shared" si="874"/>
        <v>0.65786892093357885</v>
      </c>
      <c r="M936" s="304">
        <f t="shared" si="874"/>
        <v>0.55573970734181755</v>
      </c>
      <c r="N936" s="304">
        <f t="shared" si="874"/>
        <v>0.55389318984815517</v>
      </c>
      <c r="O936" s="304">
        <f t="shared" si="874"/>
        <v>6.4466936424508912E-4</v>
      </c>
      <c r="P936" s="251">
        <f t="shared" si="874"/>
        <v>6.738184090326893E-4</v>
      </c>
    </row>
    <row r="937" spans="1:16" x14ac:dyDescent="0.3">
      <c r="A937" s="247" t="s">
        <v>108</v>
      </c>
      <c r="B937" s="248">
        <v>2050</v>
      </c>
      <c r="C937" s="248" t="s">
        <v>1043</v>
      </c>
      <c r="D937" s="300">
        <v>2.9376832085348929E-3</v>
      </c>
      <c r="E937" s="300">
        <v>2.1928989315450287E-2</v>
      </c>
      <c r="F937" s="300">
        <v>1.8524501885386648E-2</v>
      </c>
      <c r="G937" s="300">
        <v>1.8462963692090519E-2</v>
      </c>
      <c r="H937" s="301">
        <v>2.1486380334919802E-5</v>
      </c>
      <c r="I937" s="302">
        <v>2.2457897692672271E-5</v>
      </c>
      <c r="J937" s="303">
        <v>29</v>
      </c>
      <c r="K937" s="304">
        <f t="shared" ref="K937:P937" si="875">SUM(D937:D937)+$J937*D937</f>
        <v>8.8130496256046784E-2</v>
      </c>
      <c r="L937" s="304">
        <f t="shared" si="875"/>
        <v>0.65786967946350861</v>
      </c>
      <c r="M937" s="304">
        <f t="shared" si="875"/>
        <v>0.55573505656159949</v>
      </c>
      <c r="N937" s="304">
        <f t="shared" si="875"/>
        <v>0.55388891076271562</v>
      </c>
      <c r="O937" s="304">
        <f t="shared" si="875"/>
        <v>6.445914100475941E-4</v>
      </c>
      <c r="P937" s="251">
        <f t="shared" si="875"/>
        <v>6.7373693078016819E-4</v>
      </c>
    </row>
    <row r="938" spans="1:16" x14ac:dyDescent="0.3">
      <c r="A938" s="247" t="s">
        <v>109</v>
      </c>
      <c r="B938" s="248">
        <v>2015</v>
      </c>
      <c r="C938" s="248" t="s">
        <v>2436</v>
      </c>
      <c r="D938" s="300">
        <v>6.5393476755088872E-2</v>
      </c>
      <c r="E938" s="300">
        <v>0.26900926859210961</v>
      </c>
      <c r="F938" s="300">
        <v>2.0214803288791598E-2</v>
      </c>
      <c r="G938" s="300">
        <v>2.0029670750528965E-2</v>
      </c>
      <c r="H938" s="301">
        <v>2.2798625938493644E-4</v>
      </c>
      <c r="I938" s="302">
        <v>2.3829478486164221E-4</v>
      </c>
      <c r="J938" s="305">
        <v>0</v>
      </c>
      <c r="K938" s="304">
        <f>SUM(D938:D967)</f>
        <v>0.43145663575271398</v>
      </c>
      <c r="L938" s="304">
        <f t="shared" ref="L938:L944" si="876">SUM(E938:E967)</f>
        <v>2.160904636460339</v>
      </c>
      <c r="M938" s="304">
        <f t="shared" ref="M938:M944" si="877">SUM(F938:F967)</f>
        <v>0.57193844077524714</v>
      </c>
      <c r="N938" s="304">
        <f t="shared" ref="N938:N944" si="878">SUM(G938:G967)</f>
        <v>0.56886626217696379</v>
      </c>
      <c r="O938" s="304">
        <f t="shared" ref="O938:O944" si="879">SUM(H938:H967)</f>
        <v>2.341008127244729E-3</v>
      </c>
      <c r="P938" s="251">
        <f t="shared" ref="P938:P944" si="880">SUM(I938:I967)</f>
        <v>2.4468581338952878E-3</v>
      </c>
    </row>
    <row r="939" spans="1:16" x14ac:dyDescent="0.3">
      <c r="A939" s="247" t="s">
        <v>109</v>
      </c>
      <c r="B939" s="248">
        <v>2016</v>
      </c>
      <c r="C939" s="248" t="s">
        <v>2437</v>
      </c>
      <c r="D939" s="300">
        <v>5.3434781448422362E-2</v>
      </c>
      <c r="E939" s="300">
        <v>0.23054035919975835</v>
      </c>
      <c r="F939" s="300">
        <v>2.0069047593267747E-2</v>
      </c>
      <c r="G939" s="300">
        <v>1.9893703990912531E-2</v>
      </c>
      <c r="H939" s="301">
        <v>2.1702773848192159E-4</v>
      </c>
      <c r="I939" s="302">
        <v>2.268407712305808E-4</v>
      </c>
      <c r="J939" s="303">
        <v>0</v>
      </c>
      <c r="K939" s="304">
        <f t="shared" ref="K939:K944" si="881">SUM(D939:D968)</f>
        <v>0.36820997953551421</v>
      </c>
      <c r="L939" s="304">
        <f t="shared" si="876"/>
        <v>1.912570756467169</v>
      </c>
      <c r="M939" s="304">
        <f t="shared" si="877"/>
        <v>0.57005533113600815</v>
      </c>
      <c r="N939" s="304">
        <f t="shared" si="878"/>
        <v>0.56712215816803235</v>
      </c>
      <c r="O939" s="304">
        <f t="shared" si="879"/>
        <v>2.1315207786276507E-3</v>
      </c>
      <c r="P939" s="251">
        <f t="shared" si="880"/>
        <v>2.2278987011632783E-3</v>
      </c>
    </row>
    <row r="940" spans="1:16" x14ac:dyDescent="0.3">
      <c r="A940" s="247" t="s">
        <v>109</v>
      </c>
      <c r="B940" s="248">
        <v>2017</v>
      </c>
      <c r="C940" s="248" t="s">
        <v>1044</v>
      </c>
      <c r="D940" s="300">
        <v>4.4915351243819367E-2</v>
      </c>
      <c r="E940" s="300">
        <v>0.19879411395072968</v>
      </c>
      <c r="F940" s="300">
        <v>1.9978986750074174E-2</v>
      </c>
      <c r="G940" s="300">
        <v>1.980917016376341E-2</v>
      </c>
      <c r="H940" s="301">
        <v>1.9434593982413885E-4</v>
      </c>
      <c r="I940" s="302">
        <v>2.0313339780605295E-4</v>
      </c>
      <c r="J940" s="303">
        <v>0</v>
      </c>
      <c r="K940" s="304">
        <f t="shared" si="881"/>
        <v>0.31687093383573439</v>
      </c>
      <c r="L940" s="304">
        <f t="shared" si="876"/>
        <v>1.7025117278312212</v>
      </c>
      <c r="M940" s="304">
        <f t="shared" si="877"/>
        <v>0.56830866025938898</v>
      </c>
      <c r="N940" s="304">
        <f t="shared" si="878"/>
        <v>0.56550544488875387</v>
      </c>
      <c r="O940" s="304">
        <f t="shared" si="879"/>
        <v>1.9327463478259774E-3</v>
      </c>
      <c r="P940" s="251">
        <f t="shared" si="880"/>
        <v>2.0201365717493259E-3</v>
      </c>
    </row>
    <row r="941" spans="1:16" x14ac:dyDescent="0.3">
      <c r="A941" s="247" t="s">
        <v>109</v>
      </c>
      <c r="B941" s="248">
        <v>2018</v>
      </c>
      <c r="C941" s="248" t="s">
        <v>1045</v>
      </c>
      <c r="D941" s="300">
        <v>3.7133690186073494E-2</v>
      </c>
      <c r="E941" s="300">
        <v>0.17063158905095871</v>
      </c>
      <c r="F941" s="300">
        <v>1.9922510108888611E-2</v>
      </c>
      <c r="G941" s="300">
        <v>1.9755710138869259E-2</v>
      </c>
      <c r="H941" s="301">
        <v>1.7547179596488722E-4</v>
      </c>
      <c r="I941" s="302">
        <v>1.8340584936432303E-4</v>
      </c>
      <c r="J941" s="303">
        <v>0</v>
      </c>
      <c r="K941" s="304">
        <f t="shared" si="881"/>
        <v>0.27400676132242918</v>
      </c>
      <c r="L941" s="304">
        <f t="shared" si="876"/>
        <v>1.524023145365567</v>
      </c>
      <c r="M941" s="304">
        <f t="shared" si="877"/>
        <v>0.56664424243128519</v>
      </c>
      <c r="N941" s="304">
        <f t="shared" si="878"/>
        <v>0.56396607634134122</v>
      </c>
      <c r="O941" s="304">
        <f t="shared" si="879"/>
        <v>1.7563902567542321E-3</v>
      </c>
      <c r="P941" s="251">
        <f t="shared" si="880"/>
        <v>1.8358064494427863E-3</v>
      </c>
    </row>
    <row r="942" spans="1:16" x14ac:dyDescent="0.3">
      <c r="A942" s="247" t="s">
        <v>109</v>
      </c>
      <c r="B942" s="248">
        <v>2019</v>
      </c>
      <c r="C942" s="248" t="s">
        <v>1046</v>
      </c>
      <c r="D942" s="300">
        <v>3.0791006524228996E-2</v>
      </c>
      <c r="E942" s="300">
        <v>0.1466538950629494</v>
      </c>
      <c r="F942" s="300">
        <v>1.9879513259745057E-2</v>
      </c>
      <c r="G942" s="300">
        <v>1.9714969278311179E-2</v>
      </c>
      <c r="H942" s="301">
        <v>1.5891737540956239E-4</v>
      </c>
      <c r="I942" s="302">
        <v>1.6610291849921069E-4</v>
      </c>
      <c r="J942" s="303">
        <v>0</v>
      </c>
      <c r="K942" s="304">
        <f t="shared" si="881"/>
        <v>0.23888806103841118</v>
      </c>
      <c r="L942" s="304">
        <f t="shared" si="876"/>
        <v>1.3735500013289161</v>
      </c>
      <c r="M942" s="304">
        <f t="shared" si="877"/>
        <v>0.56502968389652808</v>
      </c>
      <c r="N942" s="304">
        <f t="shared" si="878"/>
        <v>0.56247407059437671</v>
      </c>
      <c r="O942" s="304">
        <f t="shared" si="879"/>
        <v>1.5985775598056225E-3</v>
      </c>
      <c r="P942" s="251">
        <f t="shared" si="880"/>
        <v>1.6708581685564747E-3</v>
      </c>
    </row>
    <row r="943" spans="1:16" x14ac:dyDescent="0.3">
      <c r="A943" s="247" t="s">
        <v>109</v>
      </c>
      <c r="B943" s="248">
        <v>2020</v>
      </c>
      <c r="C943" s="248" t="s">
        <v>1047</v>
      </c>
      <c r="D943" s="300">
        <v>2.6132431834616946E-2</v>
      </c>
      <c r="E943" s="300">
        <v>0.1265062035624831</v>
      </c>
      <c r="F943" s="300">
        <v>1.9804306071422362E-2</v>
      </c>
      <c r="G943" s="300">
        <v>1.9645078017024406E-2</v>
      </c>
      <c r="H943" s="301">
        <v>1.4535514034012362E-4</v>
      </c>
      <c r="I943" s="302">
        <v>1.5192745667744922E-4</v>
      </c>
      <c r="J943" s="303">
        <v>0</v>
      </c>
      <c r="K943" s="304">
        <f t="shared" si="881"/>
        <v>0.21009837734125839</v>
      </c>
      <c r="L943" s="304">
        <f t="shared" si="876"/>
        <v>1.2470525802180854</v>
      </c>
      <c r="M943" s="304">
        <f t="shared" si="877"/>
        <v>0.56345405565823081</v>
      </c>
      <c r="N943" s="304">
        <f t="shared" si="878"/>
        <v>0.56101905958885268</v>
      </c>
      <c r="O943" s="304">
        <f t="shared" si="879"/>
        <v>1.4571415383402416E-3</v>
      </c>
      <c r="P943" s="251">
        <f t="shared" si="880"/>
        <v>1.5230270381604637E-3</v>
      </c>
    </row>
    <row r="944" spans="1:16" x14ac:dyDescent="0.3">
      <c r="A944" s="247" t="s">
        <v>109</v>
      </c>
      <c r="B944" s="248">
        <v>2021</v>
      </c>
      <c r="C944" s="248" t="s">
        <v>1048</v>
      </c>
      <c r="D944" s="300">
        <v>2.2254157520703897E-2</v>
      </c>
      <c r="E944" s="300">
        <v>0.10910312699935563</v>
      </c>
      <c r="F944" s="300">
        <v>1.9683873100813608E-2</v>
      </c>
      <c r="G944" s="300">
        <v>1.953363922642562E-2</v>
      </c>
      <c r="H944" s="301">
        <v>1.3126322331198629E-4</v>
      </c>
      <c r="I944" s="302">
        <v>1.3719836179986497E-4</v>
      </c>
      <c r="J944" s="303">
        <v>0</v>
      </c>
      <c r="K944" s="304">
        <f t="shared" si="881"/>
        <v>0.18595659274323614</v>
      </c>
      <c r="L944" s="304">
        <f t="shared" si="876"/>
        <v>1.1407052439986567</v>
      </c>
      <c r="M944" s="304">
        <f t="shared" si="877"/>
        <v>0.56195025325814085</v>
      </c>
      <c r="N944" s="304">
        <f t="shared" si="878"/>
        <v>0.55963082207670767</v>
      </c>
      <c r="O944" s="304">
        <f t="shared" si="879"/>
        <v>1.329038208948523E-3</v>
      </c>
      <c r="P944" s="251">
        <f t="shared" si="880"/>
        <v>1.3891314433901495E-3</v>
      </c>
    </row>
    <row r="945" spans="1:16" x14ac:dyDescent="0.3">
      <c r="A945" s="247" t="s">
        <v>109</v>
      </c>
      <c r="B945" s="248">
        <v>2022</v>
      </c>
      <c r="C945" s="248" t="s">
        <v>1049</v>
      </c>
      <c r="D945" s="300">
        <v>1.8258740250758465E-2</v>
      </c>
      <c r="E945" s="300">
        <v>9.368364894174934E-2</v>
      </c>
      <c r="F945" s="300">
        <v>1.9568862693594057E-2</v>
      </c>
      <c r="G945" s="300">
        <v>1.9427116415139396E-2</v>
      </c>
      <c r="H945" s="301">
        <v>1.1853177623979001E-4</v>
      </c>
      <c r="I945" s="302">
        <v>1.2389125337780203E-4</v>
      </c>
      <c r="J945" s="303">
        <v>1</v>
      </c>
      <c r="K945" s="304">
        <f t="shared" ref="K945:P945" si="882">SUM(D945:D973)+$J945*D973</f>
        <v>0.16569308245912698</v>
      </c>
      <c r="L945" s="304">
        <f t="shared" si="882"/>
        <v>1.0517609843423554</v>
      </c>
      <c r="M945" s="304">
        <f t="shared" si="882"/>
        <v>0.56056688382865982</v>
      </c>
      <c r="N945" s="304">
        <f t="shared" si="882"/>
        <v>0.55835402335516138</v>
      </c>
      <c r="O945" s="304">
        <f t="shared" si="882"/>
        <v>1.2150267965849416E-3</v>
      </c>
      <c r="P945" s="251">
        <f t="shared" si="882"/>
        <v>1.2699649434974199E-3</v>
      </c>
    </row>
    <row r="946" spans="1:16" x14ac:dyDescent="0.3">
      <c r="A946" s="247" t="s">
        <v>109</v>
      </c>
      <c r="B946" s="248">
        <v>2023</v>
      </c>
      <c r="C946" s="248" t="s">
        <v>1050</v>
      </c>
      <c r="D946" s="300">
        <v>1.569930884995727E-2</v>
      </c>
      <c r="E946" s="300">
        <v>8.1451664238151325E-2</v>
      </c>
      <c r="F946" s="300">
        <v>1.9469593162698515E-2</v>
      </c>
      <c r="G946" s="300">
        <v>1.9335369845477523E-2</v>
      </c>
      <c r="H946" s="301">
        <v>1.0777118553889864E-4</v>
      </c>
      <c r="I946" s="302">
        <v>1.1264411747171667E-4</v>
      </c>
      <c r="J946" s="303">
        <v>2</v>
      </c>
      <c r="K946" s="304">
        <f t="shared" ref="K946:P946" si="883">SUM(D946:D973)+$J946*D973</f>
        <v>0.14942498944496332</v>
      </c>
      <c r="L946" s="304">
        <f t="shared" si="883"/>
        <v>0.97823620274366085</v>
      </c>
      <c r="M946" s="304">
        <f t="shared" si="883"/>
        <v>0.5592985248063983</v>
      </c>
      <c r="N946" s="304">
        <f t="shared" si="883"/>
        <v>0.55718374744490118</v>
      </c>
      <c r="O946" s="304">
        <f t="shared" si="883"/>
        <v>1.1137468312935562E-3</v>
      </c>
      <c r="P946" s="251">
        <f t="shared" si="883"/>
        <v>1.164105552026753E-3</v>
      </c>
    </row>
    <row r="947" spans="1:16" x14ac:dyDescent="0.3">
      <c r="A947" s="247" t="s">
        <v>109</v>
      </c>
      <c r="B947" s="248">
        <v>2024</v>
      </c>
      <c r="C947" s="248" t="s">
        <v>1051</v>
      </c>
      <c r="D947" s="300">
        <v>1.3465029038830314E-2</v>
      </c>
      <c r="E947" s="300">
        <v>7.1017370620250944E-2</v>
      </c>
      <c r="F947" s="300">
        <v>1.9380238186450092E-2</v>
      </c>
      <c r="G947" s="300">
        <v>1.9252784038857038E-2</v>
      </c>
      <c r="H947" s="301">
        <v>9.8225275195481165E-5</v>
      </c>
      <c r="I947" s="302">
        <v>1.0266658927994522E-4</v>
      </c>
      <c r="J947" s="303">
        <v>3</v>
      </c>
      <c r="K947" s="304">
        <f t="shared" ref="K947:P947" si="884">SUM(D947:D973)+$J947*D973</f>
        <v>0.13571632783160081</v>
      </c>
      <c r="L947" s="304">
        <f t="shared" si="884"/>
        <v>0.91694340584856393</v>
      </c>
      <c r="M947" s="304">
        <f t="shared" si="884"/>
        <v>0.55812943531503223</v>
      </c>
      <c r="N947" s="304">
        <f t="shared" si="884"/>
        <v>0.55610521810430291</v>
      </c>
      <c r="O947" s="304">
        <f t="shared" si="884"/>
        <v>1.0232274567030628E-3</v>
      </c>
      <c r="P947" s="251">
        <f t="shared" si="884"/>
        <v>1.0694932964621716E-3</v>
      </c>
    </row>
    <row r="948" spans="1:16" x14ac:dyDescent="0.3">
      <c r="A948" s="247" t="s">
        <v>109</v>
      </c>
      <c r="B948" s="248">
        <v>2025</v>
      </c>
      <c r="C948" s="248" t="s">
        <v>1052</v>
      </c>
      <c r="D948" s="300">
        <v>1.1798337966942978E-2</v>
      </c>
      <c r="E948" s="300">
        <v>6.2957973772480913E-2</v>
      </c>
      <c r="F948" s="300">
        <v>1.930904032311323E-2</v>
      </c>
      <c r="G948" s="300">
        <v>1.9186983016840204E-2</v>
      </c>
      <c r="H948" s="301">
        <v>8.9808649523822793E-5</v>
      </c>
      <c r="I948" s="302">
        <v>9.3869404539018866E-5</v>
      </c>
      <c r="J948" s="303">
        <v>4</v>
      </c>
      <c r="K948" s="304">
        <f t="shared" ref="K948:P948" si="885">SUM(D948:D973)+$J948*D973</f>
        <v>0.12424194602936527</v>
      </c>
      <c r="L948" s="304">
        <f t="shared" si="885"/>
        <v>0.86608490257136739</v>
      </c>
      <c r="M948" s="304">
        <f t="shared" si="885"/>
        <v>0.55704970079991478</v>
      </c>
      <c r="N948" s="304">
        <f t="shared" si="885"/>
        <v>0.55510927457032511</v>
      </c>
      <c r="O948" s="304">
        <f t="shared" si="885"/>
        <v>9.4225399245598663E-4</v>
      </c>
      <c r="P948" s="251">
        <f t="shared" si="885"/>
        <v>9.8485856908936149E-4</v>
      </c>
    </row>
    <row r="949" spans="1:16" x14ac:dyDescent="0.3">
      <c r="A949" s="247" t="s">
        <v>109</v>
      </c>
      <c r="B949" s="248">
        <v>2026</v>
      </c>
      <c r="C949" s="248" t="s">
        <v>1053</v>
      </c>
      <c r="D949" s="300">
        <v>1.0403840345474605E-2</v>
      </c>
      <c r="E949" s="300">
        <v>5.6362478721134056E-2</v>
      </c>
      <c r="F949" s="300">
        <v>1.9237789375881234E-2</v>
      </c>
      <c r="G949" s="300">
        <v>1.9121187698313391E-2</v>
      </c>
      <c r="H949" s="301">
        <v>8.2610842870363386E-5</v>
      </c>
      <c r="I949" s="302">
        <v>8.6346131070092364E-5</v>
      </c>
      <c r="J949" s="303">
        <v>5</v>
      </c>
      <c r="K949" s="304">
        <f t="shared" ref="K949:P949" si="886">SUM(D949:D973)+$J949*D973</f>
        <v>0.11443425529901705</v>
      </c>
      <c r="L949" s="304">
        <f t="shared" si="886"/>
        <v>0.82328579614194108</v>
      </c>
      <c r="M949" s="304">
        <f t="shared" si="886"/>
        <v>0.55604116414813398</v>
      </c>
      <c r="N949" s="304">
        <f t="shared" si="886"/>
        <v>0.55417913205836422</v>
      </c>
      <c r="O949" s="304">
        <f t="shared" si="886"/>
        <v>8.6969715388056888E-4</v>
      </c>
      <c r="P949" s="251">
        <f t="shared" si="886"/>
        <v>9.0902102645747801E-4</v>
      </c>
    </row>
    <row r="950" spans="1:16" x14ac:dyDescent="0.3">
      <c r="A950" s="247" t="s">
        <v>109</v>
      </c>
      <c r="B950" s="248">
        <v>2027</v>
      </c>
      <c r="C950" s="248" t="s">
        <v>1054</v>
      </c>
      <c r="D950" s="300">
        <v>9.2164000106381046E-3</v>
      </c>
      <c r="E950" s="300">
        <v>5.0783270640828104E-2</v>
      </c>
      <c r="F950" s="300">
        <v>1.9155520410547421E-2</v>
      </c>
      <c r="G950" s="300">
        <v>1.9045171116590581E-2</v>
      </c>
      <c r="H950" s="301">
        <v>7.3047241591664839E-5</v>
      </c>
      <c r="I950" s="302">
        <v>7.6350115528439529E-5</v>
      </c>
      <c r="J950" s="303">
        <v>6</v>
      </c>
      <c r="K950" s="304">
        <f t="shared" ref="K950:P950" si="887">SUM(D950:D973)+$J950*D973</f>
        <v>0.10602106219013717</v>
      </c>
      <c r="L950" s="304">
        <f t="shared" si="887"/>
        <v>0.78708218476386138</v>
      </c>
      <c r="M950" s="304">
        <f t="shared" si="887"/>
        <v>0.55510387844358522</v>
      </c>
      <c r="N950" s="304">
        <f t="shared" si="887"/>
        <v>0.55331478486493002</v>
      </c>
      <c r="O950" s="304">
        <f t="shared" si="887"/>
        <v>8.0433812195861056E-4</v>
      </c>
      <c r="P950" s="251">
        <f t="shared" si="887"/>
        <v>8.4070675729452102E-4</v>
      </c>
    </row>
    <row r="951" spans="1:16" x14ac:dyDescent="0.3">
      <c r="A951" s="247" t="s">
        <v>109</v>
      </c>
      <c r="B951" s="248">
        <v>2028</v>
      </c>
      <c r="C951" s="248" t="s">
        <v>1055</v>
      </c>
      <c r="D951" s="300">
        <v>8.2251081932409476E-3</v>
      </c>
      <c r="E951" s="300">
        <v>4.6100663181322318E-2</v>
      </c>
      <c r="F951" s="300">
        <v>1.9061396232460167E-2</v>
      </c>
      <c r="G951" s="300">
        <v>1.8958089018320044E-2</v>
      </c>
      <c r="H951" s="301">
        <v>5.9233480830169721E-5</v>
      </c>
      <c r="I951" s="302">
        <v>6.191175746240058E-5</v>
      </c>
      <c r="J951" s="303">
        <v>7</v>
      </c>
      <c r="K951" s="304">
        <f t="shared" ref="K951:P951" si="888">SUM(D951:D973)+$J951*D973</f>
        <v>9.8795309416093796E-2</v>
      </c>
      <c r="L951" s="304">
        <f t="shared" si="888"/>
        <v>0.75645778146608778</v>
      </c>
      <c r="M951" s="304">
        <f t="shared" si="888"/>
        <v>0.55424886170437038</v>
      </c>
      <c r="N951" s="304">
        <f t="shared" si="888"/>
        <v>0.55252645425321878</v>
      </c>
      <c r="O951" s="304">
        <f t="shared" si="888"/>
        <v>7.4854269131535082E-4</v>
      </c>
      <c r="P951" s="251">
        <f t="shared" si="888"/>
        <v>7.823885036732167E-4</v>
      </c>
    </row>
    <row r="952" spans="1:16" x14ac:dyDescent="0.3">
      <c r="A952" s="247" t="s">
        <v>109</v>
      </c>
      <c r="B952" s="248">
        <v>2029</v>
      </c>
      <c r="C952" s="248" t="s">
        <v>1056</v>
      </c>
      <c r="D952" s="300">
        <v>7.3282840517162337E-3</v>
      </c>
      <c r="E952" s="300">
        <v>4.1983459325227165E-2</v>
      </c>
      <c r="F952" s="300">
        <v>1.8973971895792651E-2</v>
      </c>
      <c r="G952" s="300">
        <v>1.887733369252664E-2</v>
      </c>
      <c r="H952" s="301">
        <v>4.9699330502966811E-5</v>
      </c>
      <c r="I952" s="302">
        <v>5.1946513462618791E-5</v>
      </c>
      <c r="J952" s="303">
        <v>8</v>
      </c>
      <c r="K952" s="304">
        <f t="shared" ref="K952:P952" si="889">SUM(D952:D973)+$J952*D973</f>
        <v>9.2560848459447592E-2</v>
      </c>
      <c r="L952" s="304">
        <f t="shared" si="889"/>
        <v>0.73051598562781983</v>
      </c>
      <c r="M952" s="304">
        <f t="shared" si="889"/>
        <v>0.55348796914324261</v>
      </c>
      <c r="N952" s="304">
        <f t="shared" si="889"/>
        <v>0.55182520573977789</v>
      </c>
      <c r="O952" s="304">
        <f t="shared" si="889"/>
        <v>7.06561021433586E-4</v>
      </c>
      <c r="P952" s="251">
        <f t="shared" si="889"/>
        <v>7.3850860811795131E-4</v>
      </c>
    </row>
    <row r="953" spans="1:16" x14ac:dyDescent="0.3">
      <c r="A953" s="247" t="s">
        <v>109</v>
      </c>
      <c r="B953" s="248">
        <v>2030</v>
      </c>
      <c r="C953" s="248" t="s">
        <v>1057</v>
      </c>
      <c r="D953" s="300">
        <v>6.6011244727841034E-3</v>
      </c>
      <c r="E953" s="300">
        <v>3.8612450001335868E-2</v>
      </c>
      <c r="F953" s="300">
        <v>1.8896153121530576E-2</v>
      </c>
      <c r="G953" s="300">
        <v>1.88055718046116E-2</v>
      </c>
      <c r="H953" s="301">
        <v>4.4294174704659471E-5</v>
      </c>
      <c r="I953" s="302">
        <v>4.6296959513951866E-5</v>
      </c>
      <c r="J953" s="303">
        <v>9</v>
      </c>
      <c r="K953" s="304">
        <f t="shared" ref="K953:P953" si="890">SUM(D953:D973)+$J953*D973</f>
        <v>8.7223211644326087E-2</v>
      </c>
      <c r="L953" s="304">
        <f t="shared" si="890"/>
        <v>0.70869139364564715</v>
      </c>
      <c r="M953" s="304">
        <f t="shared" si="890"/>
        <v>0.55281450091878259</v>
      </c>
      <c r="N953" s="304">
        <f t="shared" si="890"/>
        <v>0.55120471255213055</v>
      </c>
      <c r="O953" s="304">
        <f t="shared" si="890"/>
        <v>6.7411350187902418E-4</v>
      </c>
      <c r="P953" s="251">
        <f t="shared" si="890"/>
        <v>7.0459395656246779E-4</v>
      </c>
    </row>
    <row r="954" spans="1:16" x14ac:dyDescent="0.3">
      <c r="A954" s="247" t="s">
        <v>109</v>
      </c>
      <c r="B954" s="248">
        <v>2031</v>
      </c>
      <c r="C954" s="248" t="s">
        <v>1058</v>
      </c>
      <c r="D954" s="300">
        <v>5.9576171271932873E-3</v>
      </c>
      <c r="E954" s="300">
        <v>3.5683143689468573E-2</v>
      </c>
      <c r="F954" s="300">
        <v>1.8824543662334159E-2</v>
      </c>
      <c r="G954" s="300">
        <v>1.8739591794793932E-2</v>
      </c>
      <c r="H954" s="301">
        <v>4.0752258493996104E-5</v>
      </c>
      <c r="I954" s="302">
        <v>4.2594897938836207E-5</v>
      </c>
      <c r="J954" s="303">
        <v>10</v>
      </c>
      <c r="K954" s="304">
        <f t="shared" ref="K954:P954" si="891">SUM(D954:D973)+$J954*D973</f>
        <v>8.2612734408136712E-2</v>
      </c>
      <c r="L954" s="304">
        <f t="shared" si="891"/>
        <v>0.6902378109873657</v>
      </c>
      <c r="M954" s="304">
        <f t="shared" si="891"/>
        <v>0.5522188514685844</v>
      </c>
      <c r="N954" s="304">
        <f t="shared" si="891"/>
        <v>0.55065598125239823</v>
      </c>
      <c r="O954" s="304">
        <f t="shared" si="891"/>
        <v>6.4707113812276977E-4</v>
      </c>
      <c r="P954" s="251">
        <f t="shared" si="891"/>
        <v>6.7632885895565131E-4</v>
      </c>
    </row>
    <row r="955" spans="1:16" x14ac:dyDescent="0.3">
      <c r="A955" s="247" t="s">
        <v>109</v>
      </c>
      <c r="B955" s="248">
        <v>2032</v>
      </c>
      <c r="C955" s="248" t="s">
        <v>1059</v>
      </c>
      <c r="D955" s="300">
        <v>5.402160035538269E-3</v>
      </c>
      <c r="E955" s="300">
        <v>3.3222926014873165E-2</v>
      </c>
      <c r="F955" s="300">
        <v>1.875861592548134E-2</v>
      </c>
      <c r="G955" s="300">
        <v>1.8678859366096662E-2</v>
      </c>
      <c r="H955" s="301">
        <v>3.7836119012716005E-5</v>
      </c>
      <c r="I955" s="302">
        <v>3.9546898763045009E-5</v>
      </c>
      <c r="J955" s="303">
        <v>11</v>
      </c>
      <c r="K955" s="304">
        <f t="shared" ref="K955:P955" si="892">SUM(D955:D973)+$J955*D973</f>
        <v>7.8645764517538158E-2</v>
      </c>
      <c r="L955" s="304">
        <f t="shared" si="892"/>
        <v>0.67471353464095152</v>
      </c>
      <c r="M955" s="304">
        <f t="shared" si="892"/>
        <v>0.55169481147758281</v>
      </c>
      <c r="N955" s="304">
        <f t="shared" si="892"/>
        <v>0.55017322996248352</v>
      </c>
      <c r="O955" s="304">
        <f t="shared" si="892"/>
        <v>6.2357069057717871E-4</v>
      </c>
      <c r="P955" s="251">
        <f t="shared" si="892"/>
        <v>6.5176582292395045E-4</v>
      </c>
    </row>
    <row r="956" spans="1:16" x14ac:dyDescent="0.3">
      <c r="A956" s="247" t="s">
        <v>109</v>
      </c>
      <c r="B956" s="248">
        <v>2033</v>
      </c>
      <c r="C956" s="248" t="s">
        <v>1060</v>
      </c>
      <c r="D956" s="300">
        <v>4.9124703126696761E-3</v>
      </c>
      <c r="E956" s="300">
        <v>3.1142752471604366E-2</v>
      </c>
      <c r="F956" s="300">
        <v>1.869779880618759E-2</v>
      </c>
      <c r="G956" s="300">
        <v>1.8622844737713955E-2</v>
      </c>
      <c r="H956" s="301">
        <v>3.5377381537094192E-5</v>
      </c>
      <c r="I956" s="302">
        <v>3.6976988361966082E-5</v>
      </c>
      <c r="J956" s="303">
        <v>12</v>
      </c>
      <c r="K956" s="304">
        <f t="shared" ref="K956:P956" si="893">SUM(D956:D973)+$J956*D973</f>
        <v>7.5234251718594644E-2</v>
      </c>
      <c r="L956" s="304">
        <f t="shared" si="893"/>
        <v>0.66164947596913282</v>
      </c>
      <c r="M956" s="304">
        <f t="shared" si="893"/>
        <v>0.55123669922343388</v>
      </c>
      <c r="N956" s="304">
        <f t="shared" si="893"/>
        <v>0.54975121110126612</v>
      </c>
      <c r="O956" s="304">
        <f t="shared" si="893"/>
        <v>6.0298638251286775E-4</v>
      </c>
      <c r="P956" s="251">
        <f t="shared" si="893"/>
        <v>6.3025078606804069E-4</v>
      </c>
    </row>
    <row r="957" spans="1:16" x14ac:dyDescent="0.3">
      <c r="A957" s="247" t="s">
        <v>109</v>
      </c>
      <c r="B957" s="248">
        <v>2034</v>
      </c>
      <c r="C957" s="248" t="s">
        <v>1061</v>
      </c>
      <c r="D957" s="300">
        <v>4.4806389917382439E-3</v>
      </c>
      <c r="E957" s="300">
        <v>2.9381443697830086E-2</v>
      </c>
      <c r="F957" s="300">
        <v>1.8642039733071037E-2</v>
      </c>
      <c r="G957" s="300">
        <v>1.8571488927173377E-2</v>
      </c>
      <c r="H957" s="301">
        <v>3.3138140171315412E-5</v>
      </c>
      <c r="I957" s="302">
        <v>3.4636507945156576E-5</v>
      </c>
      <c r="J957" s="303">
        <v>13</v>
      </c>
      <c r="K957" s="304">
        <f t="shared" ref="K957:P957" si="894">SUM(D957:D973)+$J957*D973</f>
        <v>7.2312428642519702E-2</v>
      </c>
      <c r="L957" s="304">
        <f t="shared" si="894"/>
        <v>0.65066559084058295</v>
      </c>
      <c r="M957" s="304">
        <f t="shared" si="894"/>
        <v>0.5508394040885789</v>
      </c>
      <c r="N957" s="304">
        <f t="shared" si="894"/>
        <v>0.54938520686843151</v>
      </c>
      <c r="O957" s="304">
        <f t="shared" si="894"/>
        <v>5.8486081192417848E-4</v>
      </c>
      <c r="P957" s="251">
        <f t="shared" si="894"/>
        <v>6.1130565961320989E-4</v>
      </c>
    </row>
    <row r="958" spans="1:16" x14ac:dyDescent="0.3">
      <c r="A958" s="247" t="s">
        <v>109</v>
      </c>
      <c r="B958" s="248">
        <v>2035</v>
      </c>
      <c r="C958" s="248" t="s">
        <v>1062</v>
      </c>
      <c r="D958" s="300">
        <v>4.0979037603794339E-3</v>
      </c>
      <c r="E958" s="300">
        <v>2.7902510847996394E-2</v>
      </c>
      <c r="F958" s="300">
        <v>1.8586855521559715E-2</v>
      </c>
      <c r="G958" s="300">
        <v>1.8520508704931774E-2</v>
      </c>
      <c r="H958" s="301">
        <v>2.6957727610736733E-5</v>
      </c>
      <c r="I958" s="302">
        <v>2.81766341193738E-5</v>
      </c>
      <c r="J958" s="303">
        <v>14</v>
      </c>
      <c r="K958" s="304">
        <f t="shared" ref="K958:P958" si="895">SUM(D958:D973)+$J958*D973</f>
        <v>6.9822436887376188E-2</v>
      </c>
      <c r="L958" s="304">
        <f t="shared" si="895"/>
        <v>0.64144301448580721</v>
      </c>
      <c r="M958" s="304">
        <f t="shared" si="895"/>
        <v>0.55049786802684031</v>
      </c>
      <c r="N958" s="304">
        <f t="shared" si="895"/>
        <v>0.54907055844613728</v>
      </c>
      <c r="O958" s="304">
        <f t="shared" si="895"/>
        <v>5.6897448270126815E-4</v>
      </c>
      <c r="P958" s="251">
        <f t="shared" si="895"/>
        <v>5.947010135751885E-4</v>
      </c>
    </row>
    <row r="959" spans="1:16" x14ac:dyDescent="0.3">
      <c r="A959" s="247" t="s">
        <v>109</v>
      </c>
      <c r="B959" s="248">
        <v>2036</v>
      </c>
      <c r="C959" s="248" t="s">
        <v>1063</v>
      </c>
      <c r="D959" s="300">
        <v>3.760530843865806E-3</v>
      </c>
      <c r="E959" s="300">
        <v>2.6624402796443233E-2</v>
      </c>
      <c r="F959" s="300">
        <v>1.8543046753521301E-2</v>
      </c>
      <c r="G959" s="300">
        <v>1.8480171229263719E-2</v>
      </c>
      <c r="H959" s="301">
        <v>2.5491971724853073E-5</v>
      </c>
      <c r="I959" s="302">
        <v>2.6644608764560609E-5</v>
      </c>
      <c r="J959" s="303">
        <v>15</v>
      </c>
      <c r="K959" s="304">
        <f t="shared" ref="K959:P959" si="896">SUM(D959:D973)+$J959*D973</f>
        <v>6.7715180363591504E-2</v>
      </c>
      <c r="L959" s="304">
        <f t="shared" si="896"/>
        <v>0.63369937098086526</v>
      </c>
      <c r="M959" s="304">
        <f t="shared" si="896"/>
        <v>0.55021151617661312</v>
      </c>
      <c r="N959" s="304">
        <f t="shared" si="896"/>
        <v>0.54880689024608476</v>
      </c>
      <c r="O959" s="304">
        <f t="shared" si="896"/>
        <v>5.5926856603893656E-4</v>
      </c>
      <c r="P959" s="251">
        <f t="shared" si="896"/>
        <v>5.8455624136294999E-4</v>
      </c>
    </row>
    <row r="960" spans="1:16" x14ac:dyDescent="0.3">
      <c r="A960" s="247" t="s">
        <v>109</v>
      </c>
      <c r="B960" s="248">
        <v>2037</v>
      </c>
      <c r="C960" s="248" t="s">
        <v>1064</v>
      </c>
      <c r="D960" s="300">
        <v>3.4673309955457286E-3</v>
      </c>
      <c r="E960" s="300">
        <v>2.555005505976744E-2</v>
      </c>
      <c r="F960" s="300">
        <v>1.8503570589858902E-2</v>
      </c>
      <c r="G960" s="300">
        <v>1.8443810592115639E-2</v>
      </c>
      <c r="H960" s="301">
        <v>2.3865966031319841E-5</v>
      </c>
      <c r="I960" s="302">
        <v>2.4945079577817323E-5</v>
      </c>
      <c r="J960" s="303">
        <v>16</v>
      </c>
      <c r="K960" s="304">
        <f t="shared" ref="K960:P960" si="897">SUM(D960:D973)+$J960*D973</f>
        <v>6.5945296756320437E-2</v>
      </c>
      <c r="L960" s="304">
        <f t="shared" si="897"/>
        <v>0.62723383552747647</v>
      </c>
      <c r="M960" s="304">
        <f t="shared" si="897"/>
        <v>0.54996897309442427</v>
      </c>
      <c r="N960" s="304">
        <f t="shared" si="897"/>
        <v>0.54858355952170035</v>
      </c>
      <c r="O960" s="304">
        <f t="shared" si="897"/>
        <v>5.5102840526248845E-4</v>
      </c>
      <c r="P960" s="251">
        <f t="shared" si="897"/>
        <v>5.7594349450552473E-4</v>
      </c>
    </row>
    <row r="961" spans="1:16" x14ac:dyDescent="0.3">
      <c r="A961" s="247" t="s">
        <v>109</v>
      </c>
      <c r="B961" s="248">
        <v>2038</v>
      </c>
      <c r="C961" s="248" t="s">
        <v>1065</v>
      </c>
      <c r="D961" s="300">
        <v>3.1992845146818615E-3</v>
      </c>
      <c r="E961" s="300">
        <v>2.4561473060813618E-2</v>
      </c>
      <c r="F961" s="300">
        <v>1.8468624409730926E-2</v>
      </c>
      <c r="G961" s="300">
        <v>1.8411634262587902E-2</v>
      </c>
      <c r="H961" s="301">
        <v>2.2727047206662845E-5</v>
      </c>
      <c r="I961" s="302">
        <v>2.3754667630904289E-5</v>
      </c>
      <c r="J961" s="303">
        <v>17</v>
      </c>
      <c r="K961" s="304">
        <f t="shared" ref="K961:P961" si="898">SUM(D961:D973)+$J961*D973</f>
        <v>6.4468612997369446E-2</v>
      </c>
      <c r="L961" s="304">
        <f t="shared" si="898"/>
        <v>0.62184264781076348</v>
      </c>
      <c r="M961" s="304">
        <f t="shared" si="898"/>
        <v>0.54976590617589793</v>
      </c>
      <c r="N961" s="304">
        <f t="shared" si="898"/>
        <v>0.54839658943446401</v>
      </c>
      <c r="O961" s="304">
        <f t="shared" si="898"/>
        <v>5.4441425017957368E-4</v>
      </c>
      <c r="P961" s="251">
        <f t="shared" si="898"/>
        <v>5.6903027683484269E-4</v>
      </c>
    </row>
    <row r="962" spans="1:16" x14ac:dyDescent="0.3">
      <c r="A962" s="247" t="s">
        <v>109</v>
      </c>
      <c r="B962" s="248">
        <v>2039</v>
      </c>
      <c r="C962" s="248" t="s">
        <v>1066</v>
      </c>
      <c r="D962" s="300">
        <v>2.9479878196115882E-3</v>
      </c>
      <c r="E962" s="300">
        <v>2.3644192138907703E-2</v>
      </c>
      <c r="F962" s="300">
        <v>1.843760719072516E-2</v>
      </c>
      <c r="G962" s="300">
        <v>1.83830792306971E-2</v>
      </c>
      <c r="H962" s="301">
        <v>2.1810499257831762E-5</v>
      </c>
      <c r="I962" s="302">
        <v>2.2796676154931714E-5</v>
      </c>
      <c r="J962" s="303">
        <v>18</v>
      </c>
      <c r="K962" s="304">
        <f t="shared" ref="K962:P962" si="899">SUM(D962:D973)+$J962*D973</f>
        <v>6.3259975719282324E-2</v>
      </c>
      <c r="L962" s="304">
        <f t="shared" si="899"/>
        <v>0.61744004209300429</v>
      </c>
      <c r="M962" s="304">
        <f t="shared" si="899"/>
        <v>0.54959778543749949</v>
      </c>
      <c r="N962" s="304">
        <f t="shared" si="899"/>
        <v>0.54824179567675535</v>
      </c>
      <c r="O962" s="304">
        <f t="shared" si="899"/>
        <v>5.3893901392131581E-4</v>
      </c>
      <c r="P962" s="251">
        <f t="shared" si="899"/>
        <v>5.6330747111107363E-4</v>
      </c>
    </row>
    <row r="963" spans="1:16" x14ac:dyDescent="0.3">
      <c r="A963" s="247" t="s">
        <v>109</v>
      </c>
      <c r="B963" s="248">
        <v>2040</v>
      </c>
      <c r="C963" s="248" t="s">
        <v>1067</v>
      </c>
      <c r="D963" s="300">
        <v>2.7286601629487942E-3</v>
      </c>
      <c r="E963" s="300">
        <v>2.2891223474991625E-2</v>
      </c>
      <c r="F963" s="300">
        <v>1.8410506668393774E-2</v>
      </c>
      <c r="G963" s="300">
        <v>1.835813192902902E-2</v>
      </c>
      <c r="H963" s="301">
        <v>2.1034325528331384E-5</v>
      </c>
      <c r="I963" s="302">
        <v>2.198540351259244E-5</v>
      </c>
      <c r="J963" s="303">
        <v>19</v>
      </c>
      <c r="K963" s="304">
        <f t="shared" ref="K963:P963" si="900">SUM(D963:D973)+$J963*D973</f>
        <v>6.2302635136265473E-2</v>
      </c>
      <c r="L963" s="304">
        <f t="shared" si="900"/>
        <v>0.61395471729715101</v>
      </c>
      <c r="M963" s="304">
        <f t="shared" si="900"/>
        <v>0.54946068191810693</v>
      </c>
      <c r="N963" s="304">
        <f t="shared" si="900"/>
        <v>0.5481155569509375</v>
      </c>
      <c r="O963" s="304">
        <f t="shared" si="900"/>
        <v>5.3438032561188911E-4</v>
      </c>
      <c r="P963" s="251">
        <f t="shared" si="900"/>
        <v>5.5854265686327718E-4</v>
      </c>
    </row>
    <row r="964" spans="1:16" x14ac:dyDescent="0.3">
      <c r="A964" s="247" t="s">
        <v>109</v>
      </c>
      <c r="B964" s="248">
        <v>2041</v>
      </c>
      <c r="C964" s="248" t="s">
        <v>1068</v>
      </c>
      <c r="D964" s="300">
        <v>2.5547822528981063E-3</v>
      </c>
      <c r="E964" s="300">
        <v>2.2270711075262808E-2</v>
      </c>
      <c r="F964" s="300">
        <v>1.8389484850902721E-2</v>
      </c>
      <c r="G964" s="300">
        <v>1.8338778014787359E-2</v>
      </c>
      <c r="H964" s="301">
        <v>2.0393010612188255E-5</v>
      </c>
      <c r="I964" s="302">
        <v>2.1315093247230285E-5</v>
      </c>
      <c r="J964" s="303">
        <v>20</v>
      </c>
      <c r="K964" s="304">
        <f t="shared" ref="K964:P964" si="901">SUM(D964:D973)+$J964*D973</f>
        <v>6.1564622209911414E-2</v>
      </c>
      <c r="L964" s="304">
        <f t="shared" si="901"/>
        <v>0.61122236116521389</v>
      </c>
      <c r="M964" s="304">
        <f t="shared" si="901"/>
        <v>0.54935067892104561</v>
      </c>
      <c r="N964" s="304">
        <f t="shared" si="901"/>
        <v>0.54801426552678778</v>
      </c>
      <c r="O964" s="304">
        <f t="shared" si="901"/>
        <v>5.3059781103196278E-4</v>
      </c>
      <c r="P964" s="251">
        <f t="shared" si="901"/>
        <v>5.5458911525781997E-4</v>
      </c>
    </row>
    <row r="965" spans="1:16" x14ac:dyDescent="0.3">
      <c r="A965" s="247" t="s">
        <v>109</v>
      </c>
      <c r="B965" s="248">
        <v>2042</v>
      </c>
      <c r="C965" s="248" t="s">
        <v>1069</v>
      </c>
      <c r="D965" s="300">
        <v>2.4054418532648346E-3</v>
      </c>
      <c r="E965" s="300">
        <v>2.1696780553961938E-2</v>
      </c>
      <c r="F965" s="300">
        <v>1.8371435102803861E-2</v>
      </c>
      <c r="G965" s="300">
        <v>1.8322161355738421E-2</v>
      </c>
      <c r="H965" s="301">
        <v>1.986599756630484E-5</v>
      </c>
      <c r="I965" s="302">
        <v>2.0764252233006728E-5</v>
      </c>
      <c r="J965" s="303">
        <v>21</v>
      </c>
      <c r="K965" s="304">
        <f t="shared" ref="K965:P965" si="902">SUM(D965:D973)+$J965*D973</f>
        <v>6.1000487193608052E-2</v>
      </c>
      <c r="L965" s="304">
        <f t="shared" si="902"/>
        <v>0.60911051743300559</v>
      </c>
      <c r="M965" s="304">
        <f t="shared" si="902"/>
        <v>0.54926169774147537</v>
      </c>
      <c r="N965" s="304">
        <f t="shared" si="902"/>
        <v>0.54793232801687963</v>
      </c>
      <c r="O965" s="304">
        <f t="shared" si="902"/>
        <v>5.2745661136817954E-4</v>
      </c>
      <c r="P965" s="251">
        <f t="shared" si="902"/>
        <v>5.5130588391772502E-4</v>
      </c>
    </row>
    <row r="966" spans="1:16" x14ac:dyDescent="0.3">
      <c r="A966" s="247" t="s">
        <v>109</v>
      </c>
      <c r="B966" s="248">
        <v>2043</v>
      </c>
      <c r="C966" s="248" t="s">
        <v>1070</v>
      </c>
      <c r="D966" s="300">
        <v>2.2871647224279382E-3</v>
      </c>
      <c r="E966" s="300">
        <v>2.1239579723721789E-2</v>
      </c>
      <c r="F966" s="300">
        <v>1.835595516581701E-2</v>
      </c>
      <c r="G966" s="300">
        <v>1.8307908064328055E-2</v>
      </c>
      <c r="H966" s="301">
        <v>1.9360589635914649E-5</v>
      </c>
      <c r="I966" s="302">
        <v>2.0235984079666671E-5</v>
      </c>
      <c r="J966" s="303">
        <v>22</v>
      </c>
      <c r="K966" s="304">
        <f t="shared" ref="K966:P966" si="903">SUM(D966:D973)+$J966*D973</f>
        <v>6.0585692576937952E-2</v>
      </c>
      <c r="L966" s="304">
        <f t="shared" si="903"/>
        <v>0.60757260422209802</v>
      </c>
      <c r="M966" s="304">
        <f t="shared" si="903"/>
        <v>0.54919076631000396</v>
      </c>
      <c r="N966" s="304">
        <f t="shared" si="903"/>
        <v>0.54786700716602055</v>
      </c>
      <c r="O966" s="304">
        <f t="shared" si="903"/>
        <v>5.2484242475027974E-4</v>
      </c>
      <c r="P966" s="251">
        <f t="shared" si="903"/>
        <v>5.4857349359185349E-4</v>
      </c>
    </row>
    <row r="967" spans="1:16" x14ac:dyDescent="0.3">
      <c r="A967" s="247" t="s">
        <v>109</v>
      </c>
      <c r="B967" s="248">
        <v>2044</v>
      </c>
      <c r="C967" s="248" t="s">
        <v>1071</v>
      </c>
      <c r="D967" s="300">
        <v>2.203593666653317E-3</v>
      </c>
      <c r="E967" s="300">
        <v>2.0901905993870963E-2</v>
      </c>
      <c r="F967" s="300">
        <v>1.8342750819788506E-2</v>
      </c>
      <c r="G967" s="300">
        <v>1.8295745755195141E-2</v>
      </c>
      <c r="H967" s="301">
        <v>1.8807663140091032E-5</v>
      </c>
      <c r="I967" s="302">
        <v>1.9658059621090939E-5</v>
      </c>
      <c r="J967" s="303">
        <v>23</v>
      </c>
      <c r="K967" s="304">
        <f t="shared" ref="K967:P967" si="904">SUM(D967:D973)+$J967*D973</f>
        <v>6.0289175091104756E-2</v>
      </c>
      <c r="L967" s="304">
        <f t="shared" si="904"/>
        <v>0.60649189184143071</v>
      </c>
      <c r="M967" s="304">
        <f t="shared" si="904"/>
        <v>0.54913531481551947</v>
      </c>
      <c r="N967" s="304">
        <f t="shared" si="904"/>
        <v>0.54781593960657171</v>
      </c>
      <c r="O967" s="304">
        <f t="shared" si="904"/>
        <v>5.2273364606277007E-4</v>
      </c>
      <c r="P967" s="251">
        <f t="shared" si="904"/>
        <v>5.4636937141932216E-4</v>
      </c>
    </row>
    <row r="968" spans="1:16" x14ac:dyDescent="0.3">
      <c r="A968" s="247" t="s">
        <v>109</v>
      </c>
      <c r="B968" s="248">
        <v>2045</v>
      </c>
      <c r="C968" s="248" t="s">
        <v>1072</v>
      </c>
      <c r="D968" s="300">
        <v>2.1468205378891913E-3</v>
      </c>
      <c r="E968" s="300">
        <v>2.067538859894039E-2</v>
      </c>
      <c r="F968" s="300">
        <v>1.8331693649552682E-2</v>
      </c>
      <c r="G968" s="300">
        <v>1.8285566741597561E-2</v>
      </c>
      <c r="H968" s="301">
        <v>1.8498910767858044E-5</v>
      </c>
      <c r="I968" s="302">
        <v>1.933535212963309E-5</v>
      </c>
      <c r="J968" s="303">
        <v>24</v>
      </c>
      <c r="K968" s="304">
        <f t="shared" ref="K968:P968" si="905">SUM(D968:D973)+$J968*D973</f>
        <v>6.0076228661046178E-2</v>
      </c>
      <c r="L968" s="304">
        <f t="shared" si="905"/>
        <v>0.60574885319061411</v>
      </c>
      <c r="M968" s="304">
        <f t="shared" si="905"/>
        <v>0.54909306766706356</v>
      </c>
      <c r="N968" s="304">
        <f t="shared" si="905"/>
        <v>0.5477770343562558</v>
      </c>
      <c r="O968" s="304">
        <f t="shared" si="905"/>
        <v>5.2117779387108416E-4</v>
      </c>
      <c r="P968" s="251">
        <f t="shared" si="905"/>
        <v>5.4474317370536648E-4</v>
      </c>
    </row>
    <row r="969" spans="1:16" x14ac:dyDescent="0.3">
      <c r="A969" s="247" t="s">
        <v>109</v>
      </c>
      <c r="B969" s="248">
        <v>2046</v>
      </c>
      <c r="C969" s="248" t="s">
        <v>1073</v>
      </c>
      <c r="D969" s="300">
        <v>2.0957357486424523E-3</v>
      </c>
      <c r="E969" s="300">
        <v>2.0481330563810615E-2</v>
      </c>
      <c r="F969" s="300">
        <v>1.8322376716648481E-2</v>
      </c>
      <c r="G969" s="300">
        <v>1.8276990711634019E-2</v>
      </c>
      <c r="H969" s="301">
        <v>1.8253307680247819E-5</v>
      </c>
      <c r="I969" s="302">
        <v>1.9078641816627161E-5</v>
      </c>
      <c r="J969" s="303">
        <v>25</v>
      </c>
      <c r="K969" s="304">
        <f t="shared" ref="K969:P969" si="906">SUM(D969:D973)+$J969*D973</f>
        <v>5.9920055359751728E-2</v>
      </c>
      <c r="L969" s="304">
        <f t="shared" si="906"/>
        <v>0.60523233193472825</v>
      </c>
      <c r="M969" s="304">
        <f t="shared" si="906"/>
        <v>0.5490618776888434</v>
      </c>
      <c r="N969" s="304">
        <f t="shared" si="906"/>
        <v>0.54774830811953756</v>
      </c>
      <c r="O969" s="304">
        <f t="shared" si="906"/>
        <v>5.199306940516311E-4</v>
      </c>
      <c r="P969" s="251">
        <f t="shared" si="906"/>
        <v>5.4343968348286866E-4</v>
      </c>
    </row>
    <row r="970" spans="1:16" x14ac:dyDescent="0.3">
      <c r="A970" s="247" t="s">
        <v>109</v>
      </c>
      <c r="B970" s="248">
        <v>2047</v>
      </c>
      <c r="C970" s="248" t="s">
        <v>1074</v>
      </c>
      <c r="D970" s="300">
        <v>2.05117873051427E-3</v>
      </c>
      <c r="E970" s="300">
        <v>2.0305531485075731E-2</v>
      </c>
      <c r="F970" s="300">
        <v>1.8314568921970469E-2</v>
      </c>
      <c r="G970" s="300">
        <v>1.8269801616350702E-2</v>
      </c>
      <c r="H970" s="301">
        <v>1.7989848752393573E-5</v>
      </c>
      <c r="I970" s="302">
        <v>1.8803275499513315E-5</v>
      </c>
      <c r="J970" s="303">
        <v>26</v>
      </c>
      <c r="K970" s="304">
        <f t="shared" ref="K970:P970" si="907">SUM(D970:D973)+$J970*D973</f>
        <v>5.9814966847704015E-2</v>
      </c>
      <c r="L970" s="304">
        <f t="shared" si="907"/>
        <v>0.60490986871397212</v>
      </c>
      <c r="M970" s="304">
        <f t="shared" si="907"/>
        <v>0.54904000464352731</v>
      </c>
      <c r="N970" s="304">
        <f t="shared" si="907"/>
        <v>0.54772815791278273</v>
      </c>
      <c r="O970" s="304">
        <f t="shared" si="907"/>
        <v>5.1892919731978833E-4</v>
      </c>
      <c r="P970" s="251">
        <f t="shared" si="907"/>
        <v>5.4239290357337676E-4</v>
      </c>
    </row>
    <row r="971" spans="1:16" x14ac:dyDescent="0.3">
      <c r="A971" s="247" t="s">
        <v>109</v>
      </c>
      <c r="B971" s="248">
        <v>2048</v>
      </c>
      <c r="C971" s="248" t="s">
        <v>1075</v>
      </c>
      <c r="D971" s="300">
        <v>2.0149899020555722E-3</v>
      </c>
      <c r="E971" s="300">
        <v>2.0158445014307486E-2</v>
      </c>
      <c r="F971" s="300">
        <v>1.8307951574131461E-2</v>
      </c>
      <c r="G971" s="300">
        <v>1.8263704391904736E-2</v>
      </c>
      <c r="H971" s="301">
        <v>1.7659099016277746E-5</v>
      </c>
      <c r="I971" s="302">
        <v>1.8457568478011368E-5</v>
      </c>
      <c r="J971" s="303">
        <v>27</v>
      </c>
      <c r="K971" s="304">
        <f t="shared" ref="K971:P971" si="908">SUM(D971:D973)+$J971*D973</f>
        <v>5.9754435353784482E-2</v>
      </c>
      <c r="L971" s="304">
        <f t="shared" si="908"/>
        <v>0.60476320457195076</v>
      </c>
      <c r="M971" s="304">
        <f t="shared" si="908"/>
        <v>0.54902593939288935</v>
      </c>
      <c r="N971" s="304">
        <f t="shared" si="908"/>
        <v>0.54771519680131131</v>
      </c>
      <c r="O971" s="304">
        <f t="shared" si="908"/>
        <v>5.1819115951579975E-4</v>
      </c>
      <c r="P971" s="251">
        <f t="shared" si="908"/>
        <v>5.4162148998099864E-4</v>
      </c>
    </row>
    <row r="972" spans="1:16" x14ac:dyDescent="0.3">
      <c r="A972" s="247" t="s">
        <v>109</v>
      </c>
      <c r="B972" s="248">
        <v>2049</v>
      </c>
      <c r="C972" s="248" t="s">
        <v>1076</v>
      </c>
      <c r="D972" s="300">
        <v>2.001322827076209E-3</v>
      </c>
      <c r="E972" s="300">
        <v>2.0156473952118711E-2</v>
      </c>
      <c r="F972" s="300">
        <v>1.8303885021447752E-2</v>
      </c>
      <c r="G972" s="300">
        <v>1.8259958272787313E-2</v>
      </c>
      <c r="H972" s="301">
        <v>1.7481353944181148E-5</v>
      </c>
      <c r="I972" s="302">
        <v>1.8271788103199751E-5</v>
      </c>
      <c r="J972" s="303">
        <v>28</v>
      </c>
      <c r="K972" s="304">
        <f t="shared" ref="K972:P972" si="909">SUM(D972:D973)+$J972*D973</f>
        <v>5.9730092688323654E-2</v>
      </c>
      <c r="L972" s="304">
        <f t="shared" si="909"/>
        <v>0.60476362690069774</v>
      </c>
      <c r="M972" s="304">
        <f t="shared" si="909"/>
        <v>0.54901849149009041</v>
      </c>
      <c r="N972" s="304">
        <f t="shared" si="909"/>
        <v>0.54770833291428589</v>
      </c>
      <c r="O972" s="304">
        <f t="shared" si="909"/>
        <v>5.1778387144792702E-4</v>
      </c>
      <c r="P972" s="251">
        <f t="shared" si="909"/>
        <v>5.4119578341012265E-4</v>
      </c>
    </row>
    <row r="973" spans="1:16" x14ac:dyDescent="0.3">
      <c r="A973" s="247" t="s">
        <v>109</v>
      </c>
      <c r="B973" s="248">
        <v>2050</v>
      </c>
      <c r="C973" s="248" t="s">
        <v>1077</v>
      </c>
      <c r="D973" s="300">
        <v>1.9906472365947394E-3</v>
      </c>
      <c r="E973" s="300">
        <v>2.015886734305445E-2</v>
      </c>
      <c r="F973" s="300">
        <v>1.8300503671332506E-2</v>
      </c>
      <c r="G973" s="300">
        <v>1.825684050487926E-2</v>
      </c>
      <c r="H973" s="301">
        <v>1.7251810948405031E-5</v>
      </c>
      <c r="I973" s="302">
        <v>1.803186190713527E-5</v>
      </c>
      <c r="J973" s="303">
        <v>29</v>
      </c>
      <c r="K973" s="304">
        <f t="shared" ref="K973:P973" si="910">SUM(D973:D973)+$J973*D973</f>
        <v>5.9719417097842183E-2</v>
      </c>
      <c r="L973" s="304">
        <f t="shared" si="910"/>
        <v>0.60476602029163351</v>
      </c>
      <c r="M973" s="304">
        <f t="shared" si="910"/>
        <v>0.54901511013997517</v>
      </c>
      <c r="N973" s="304">
        <f t="shared" si="910"/>
        <v>0.54770521514637782</v>
      </c>
      <c r="O973" s="304">
        <f t="shared" si="910"/>
        <v>5.1755432845215093E-4</v>
      </c>
      <c r="P973" s="251">
        <f t="shared" si="910"/>
        <v>5.4095585721405806E-4</v>
      </c>
    </row>
    <row r="974" spans="1:16" x14ac:dyDescent="0.3">
      <c r="A974" s="247" t="s">
        <v>110</v>
      </c>
      <c r="B974" s="248">
        <v>2015</v>
      </c>
      <c r="C974" s="248" t="s">
        <v>2438</v>
      </c>
      <c r="D974" s="300">
        <v>7.7652718992848965E-2</v>
      </c>
      <c r="E974" s="300">
        <v>0.27102430641181313</v>
      </c>
      <c r="F974" s="300">
        <v>2.0676455760155907E-2</v>
      </c>
      <c r="G974" s="300">
        <v>2.0456555653501754E-2</v>
      </c>
      <c r="H974" s="301">
        <v>2.8368037101879947E-4</v>
      </c>
      <c r="I974" s="302">
        <v>2.9650713423099795E-4</v>
      </c>
      <c r="J974" s="305">
        <v>0</v>
      </c>
      <c r="K974" s="304">
        <f>SUM(D974:D1003)</f>
        <v>0.52397987095129628</v>
      </c>
      <c r="L974" s="304">
        <f t="shared" ref="L974:L980" si="911">SUM(E974:E1003)</f>
        <v>2.140254167241344</v>
      </c>
      <c r="M974" s="304">
        <f t="shared" ref="M974:M980" si="912">SUM(F974:F1003)</f>
        <v>0.57780333943861339</v>
      </c>
      <c r="N974" s="304">
        <f t="shared" ref="N974:N980" si="913">SUM(G974:G1003)</f>
        <v>0.57426115160946634</v>
      </c>
      <c r="O974" s="304">
        <f t="shared" ref="O974:O980" si="914">SUM(H974:H1003)</f>
        <v>2.4197152233124274E-3</v>
      </c>
      <c r="P974" s="251">
        <f t="shared" ref="P974:P980" si="915">SUM(I974:I1003)</f>
        <v>2.5291240097312069E-3</v>
      </c>
    </row>
    <row r="975" spans="1:16" x14ac:dyDescent="0.3">
      <c r="A975" s="247" t="s">
        <v>110</v>
      </c>
      <c r="B975" s="248">
        <v>2016</v>
      </c>
      <c r="C975" s="248" t="s">
        <v>2439</v>
      </c>
      <c r="D975" s="300">
        <v>6.3796353903091976E-2</v>
      </c>
      <c r="E975" s="300">
        <v>0.23069680894381697</v>
      </c>
      <c r="F975" s="300">
        <v>2.039955949513737E-2</v>
      </c>
      <c r="G975" s="300">
        <v>2.0197492594947675E-2</v>
      </c>
      <c r="H975" s="301">
        <v>2.1286571887681752E-4</v>
      </c>
      <c r="I975" s="302">
        <v>2.2249056186148658E-4</v>
      </c>
      <c r="J975" s="303">
        <v>0</v>
      </c>
      <c r="K975" s="304">
        <f t="shared" ref="K975:K980" si="916">SUM(D975:D1004)</f>
        <v>0.44891344323731219</v>
      </c>
      <c r="L975" s="304">
        <f t="shared" si="911"/>
        <v>1.8891843720174781</v>
      </c>
      <c r="M975" s="304">
        <f t="shared" si="912"/>
        <v>0.57554431652587468</v>
      </c>
      <c r="N975" s="304">
        <f t="shared" si="913"/>
        <v>0.57216906656845934</v>
      </c>
      <c r="O975" s="304">
        <f t="shared" si="914"/>
        <v>2.1563236531621072E-3</v>
      </c>
      <c r="P975" s="251">
        <f t="shared" si="915"/>
        <v>2.2538230459528542E-3</v>
      </c>
    </row>
    <row r="976" spans="1:16" x14ac:dyDescent="0.3">
      <c r="A976" s="247" t="s">
        <v>110</v>
      </c>
      <c r="B976" s="248">
        <v>2017</v>
      </c>
      <c r="C976" s="248" t="s">
        <v>1078</v>
      </c>
      <c r="D976" s="300">
        <v>5.3380075886456699E-2</v>
      </c>
      <c r="E976" s="300">
        <v>0.19819522940066447</v>
      </c>
      <c r="F976" s="300">
        <v>2.0264759768813423E-2</v>
      </c>
      <c r="G976" s="300">
        <v>2.0071706139802831E-2</v>
      </c>
      <c r="H976" s="301">
        <v>1.9299700992549305E-4</v>
      </c>
      <c r="I976" s="302">
        <v>2.0172348508772938E-4</v>
      </c>
      <c r="J976" s="303">
        <v>0</v>
      </c>
      <c r="K976" s="304">
        <f t="shared" si="916"/>
        <v>0.38762950757903464</v>
      </c>
      <c r="L976" s="304">
        <f t="shared" si="911"/>
        <v>1.6782234701132184</v>
      </c>
      <c r="M976" s="304">
        <f t="shared" si="912"/>
        <v>0.57354894648348831</v>
      </c>
      <c r="N976" s="304">
        <f t="shared" si="913"/>
        <v>0.57032385844069478</v>
      </c>
      <c r="O976" s="304">
        <f t="shared" si="914"/>
        <v>1.963505340095486E-3</v>
      </c>
      <c r="P976" s="251">
        <f t="shared" si="915"/>
        <v>2.0522863439586471E-3</v>
      </c>
    </row>
    <row r="977" spans="1:16" x14ac:dyDescent="0.3">
      <c r="A977" s="247" t="s">
        <v>110</v>
      </c>
      <c r="B977" s="248">
        <v>2018</v>
      </c>
      <c r="C977" s="248" t="s">
        <v>1079</v>
      </c>
      <c r="D977" s="300">
        <v>4.4498012959778975E-2</v>
      </c>
      <c r="E977" s="300">
        <v>0.16985423426702667</v>
      </c>
      <c r="F977" s="300">
        <v>2.0179531506444255E-2</v>
      </c>
      <c r="G977" s="300">
        <v>1.9991882187395414E-2</v>
      </c>
      <c r="H977" s="301">
        <v>1.7646976609451775E-4</v>
      </c>
      <c r="I977" s="302">
        <v>1.8444894476693161E-4</v>
      </c>
      <c r="J977" s="303">
        <v>0</v>
      </c>
      <c r="K977" s="304">
        <f t="shared" si="916"/>
        <v>0.336699530944437</v>
      </c>
      <c r="L977" s="304">
        <f t="shared" si="911"/>
        <v>1.499580183063534</v>
      </c>
      <c r="M977" s="304">
        <f t="shared" si="912"/>
        <v>0.57167733558829537</v>
      </c>
      <c r="N977" s="304">
        <f t="shared" si="913"/>
        <v>0.56859427682708075</v>
      </c>
      <c r="O977" s="304">
        <f t="shared" si="914"/>
        <v>1.7903318490787548E-3</v>
      </c>
      <c r="P977" s="251">
        <f t="shared" si="915"/>
        <v>1.8712827103650564E-3</v>
      </c>
    </row>
    <row r="978" spans="1:16" x14ac:dyDescent="0.3">
      <c r="A978" s="247" t="s">
        <v>110</v>
      </c>
      <c r="B978" s="248">
        <v>2019</v>
      </c>
      <c r="C978" s="248" t="s">
        <v>1080</v>
      </c>
      <c r="D978" s="300">
        <v>3.6949041147676727E-2</v>
      </c>
      <c r="E978" s="300">
        <v>0.1454514446311338</v>
      </c>
      <c r="F978" s="300">
        <v>2.0118490229864488E-2</v>
      </c>
      <c r="G978" s="300">
        <v>1.9934629671668376E-2</v>
      </c>
      <c r="H978" s="301">
        <v>1.6331269822601134E-4</v>
      </c>
      <c r="I978" s="302">
        <v>1.7069697274580737E-4</v>
      </c>
      <c r="J978" s="303">
        <v>0</v>
      </c>
      <c r="K978" s="304">
        <f t="shared" si="916"/>
        <v>0.29460019502044787</v>
      </c>
      <c r="L978" s="304">
        <f t="shared" si="911"/>
        <v>1.3491211449123872</v>
      </c>
      <c r="M978" s="304">
        <f t="shared" si="912"/>
        <v>0.56988168426837438</v>
      </c>
      <c r="N978" s="304">
        <f t="shared" si="913"/>
        <v>0.56693598887398244</v>
      </c>
      <c r="O978" s="304">
        <f t="shared" si="914"/>
        <v>1.6334721193928558E-3</v>
      </c>
      <c r="P978" s="251">
        <f t="shared" si="915"/>
        <v>1.7073304731588148E-3</v>
      </c>
    </row>
    <row r="979" spans="1:16" x14ac:dyDescent="0.3">
      <c r="A979" s="247" t="s">
        <v>110</v>
      </c>
      <c r="B979" s="248">
        <v>2020</v>
      </c>
      <c r="C979" s="248" t="s">
        <v>1081</v>
      </c>
      <c r="D979" s="300">
        <v>3.1339534815076391E-2</v>
      </c>
      <c r="E979" s="300">
        <v>0.12495349401690803</v>
      </c>
      <c r="F979" s="300">
        <v>2.0037589795344597E-2</v>
      </c>
      <c r="G979" s="300">
        <v>1.9859625816321672E-2</v>
      </c>
      <c r="H979" s="301">
        <v>1.520428906464561E-4</v>
      </c>
      <c r="I979" s="302">
        <v>1.589175918279861E-4</v>
      </c>
      <c r="J979" s="303">
        <v>0</v>
      </c>
      <c r="K979" s="304">
        <f t="shared" si="916"/>
        <v>0.26003133134056827</v>
      </c>
      <c r="L979" s="304">
        <f t="shared" si="911"/>
        <v>1.2230692142782142</v>
      </c>
      <c r="M979" s="304">
        <f t="shared" si="912"/>
        <v>0.56814128211394799</v>
      </c>
      <c r="N979" s="304">
        <f t="shared" si="913"/>
        <v>0.56532962247326501</v>
      </c>
      <c r="O979" s="304">
        <f t="shared" si="914"/>
        <v>1.4896359265113355E-3</v>
      </c>
      <c r="P979" s="251">
        <f t="shared" si="915"/>
        <v>1.556990648839783E-3</v>
      </c>
    </row>
    <row r="980" spans="1:16" x14ac:dyDescent="0.3">
      <c r="A980" s="247" t="s">
        <v>110</v>
      </c>
      <c r="B980" s="248">
        <v>2021</v>
      </c>
      <c r="C980" s="248" t="s">
        <v>1082</v>
      </c>
      <c r="D980" s="300">
        <v>2.6878208538927726E-2</v>
      </c>
      <c r="E980" s="300">
        <v>0.10763203745245577</v>
      </c>
      <c r="F980" s="300">
        <v>1.9926210254362021E-2</v>
      </c>
      <c r="G980" s="300">
        <v>1.9756648966897394E-2</v>
      </c>
      <c r="H980" s="301">
        <v>1.4008200551104733E-4</v>
      </c>
      <c r="I980" s="302">
        <v>1.4641589499734189E-4</v>
      </c>
      <c r="J980" s="303">
        <v>0</v>
      </c>
      <c r="K980" s="304">
        <f t="shared" si="916"/>
        <v>0.23105756248552065</v>
      </c>
      <c r="L980" s="304">
        <f t="shared" si="911"/>
        <v>1.1175244050518107</v>
      </c>
      <c r="M980" s="304">
        <f t="shared" si="912"/>
        <v>0.56647712257973337</v>
      </c>
      <c r="N980" s="304">
        <f t="shared" si="913"/>
        <v>0.56379397216108429</v>
      </c>
      <c r="O980" s="304">
        <f t="shared" si="914"/>
        <v>1.3569458009350106E-3</v>
      </c>
      <c r="P980" s="251">
        <f t="shared" si="915"/>
        <v>1.4183008603619205E-3</v>
      </c>
    </row>
    <row r="981" spans="1:16" x14ac:dyDescent="0.3">
      <c r="A981" s="247" t="s">
        <v>110</v>
      </c>
      <c r="B981" s="248">
        <v>2022</v>
      </c>
      <c r="C981" s="248" t="s">
        <v>1083</v>
      </c>
      <c r="D981" s="300">
        <v>2.2730320506739354E-2</v>
      </c>
      <c r="E981" s="300">
        <v>9.2794090356651038E-2</v>
      </c>
      <c r="F981" s="300">
        <v>1.9813423319278291E-2</v>
      </c>
      <c r="G981" s="300">
        <v>1.965232985672381E-2</v>
      </c>
      <c r="H981" s="301">
        <v>1.2861044279501163E-4</v>
      </c>
      <c r="I981" s="302">
        <v>1.3442563106573672E-4</v>
      </c>
      <c r="J981" s="303">
        <v>1</v>
      </c>
      <c r="K981" s="304">
        <f t="shared" ref="K981:P981" si="917">SUM(D981:D1009)+$J981*D1009</f>
        <v>0.20654511990662164</v>
      </c>
      <c r="L981" s="304">
        <f t="shared" si="917"/>
        <v>1.0293010523898594</v>
      </c>
      <c r="M981" s="304">
        <f t="shared" si="917"/>
        <v>0.56492434258650126</v>
      </c>
      <c r="N981" s="304">
        <f t="shared" si="917"/>
        <v>0.56236129869832774</v>
      </c>
      <c r="O981" s="304">
        <f t="shared" si="917"/>
        <v>1.2362165604940948E-3</v>
      </c>
      <c r="P981" s="251">
        <f t="shared" si="917"/>
        <v>1.2921127687147021E-3</v>
      </c>
    </row>
    <row r="982" spans="1:16" x14ac:dyDescent="0.3">
      <c r="A982" s="247" t="s">
        <v>110</v>
      </c>
      <c r="B982" s="248">
        <v>2023</v>
      </c>
      <c r="C982" s="248" t="s">
        <v>1084</v>
      </c>
      <c r="D982" s="300">
        <v>1.9625098938923165E-2</v>
      </c>
      <c r="E982" s="300">
        <v>8.0647445580520727E-2</v>
      </c>
      <c r="F982" s="300">
        <v>1.9710068820608384E-2</v>
      </c>
      <c r="G982" s="300">
        <v>1.9556815008892739E-2</v>
      </c>
      <c r="H982" s="301">
        <v>1.1701048634439739E-4</v>
      </c>
      <c r="I982" s="302">
        <v>1.2230118420184728E-4</v>
      </c>
      <c r="J982" s="303">
        <v>2</v>
      </c>
      <c r="K982" s="304">
        <f t="shared" ref="K982:P982" si="918">SUM(D982:D1009)+$J982*D1009</f>
        <v>0.18618056535991095</v>
      </c>
      <c r="L982" s="304">
        <f t="shared" si="918"/>
        <v>0.95591564682371211</v>
      </c>
      <c r="M982" s="304">
        <f t="shared" si="918"/>
        <v>0.56348434952835291</v>
      </c>
      <c r="N982" s="304">
        <f t="shared" si="918"/>
        <v>0.5610329443457448</v>
      </c>
      <c r="O982" s="304">
        <f t="shared" si="918"/>
        <v>1.126958882769214E-3</v>
      </c>
      <c r="P982" s="251">
        <f t="shared" si="918"/>
        <v>1.1779149409990892E-3</v>
      </c>
    </row>
    <row r="983" spans="1:16" x14ac:dyDescent="0.3">
      <c r="A983" s="247" t="s">
        <v>110</v>
      </c>
      <c r="B983" s="248">
        <v>2024</v>
      </c>
      <c r="C983" s="248" t="s">
        <v>1085</v>
      </c>
      <c r="D983" s="300">
        <v>1.697353225346266E-2</v>
      </c>
      <c r="E983" s="300">
        <v>7.0397439776665585E-2</v>
      </c>
      <c r="F983" s="300">
        <v>1.9611606084875281E-2</v>
      </c>
      <c r="G983" s="300">
        <v>1.9465647932047064E-2</v>
      </c>
      <c r="H983" s="301">
        <v>1.0162997115048699E-4</v>
      </c>
      <c r="I983" s="302">
        <v>1.0622522960305228E-4</v>
      </c>
      <c r="J983" s="303">
        <v>3</v>
      </c>
      <c r="K983" s="304">
        <f t="shared" ref="K983:P983" si="919">SUM(D983:D1009)+$J983*D1009</f>
        <v>0.16892123238101647</v>
      </c>
      <c r="L983" s="304">
        <f t="shared" si="919"/>
        <v>0.89467688603369555</v>
      </c>
      <c r="M983" s="304">
        <f t="shared" si="919"/>
        <v>0.5621477109688745</v>
      </c>
      <c r="N983" s="304">
        <f t="shared" si="919"/>
        <v>0.55980010484099296</v>
      </c>
      <c r="O983" s="304">
        <f t="shared" si="919"/>
        <v>1.0293011614949477E-3</v>
      </c>
      <c r="P983" s="251">
        <f t="shared" si="919"/>
        <v>1.075841560147365E-3</v>
      </c>
    </row>
    <row r="984" spans="1:16" x14ac:dyDescent="0.3">
      <c r="A984" s="247" t="s">
        <v>110</v>
      </c>
      <c r="B984" s="248">
        <v>2025</v>
      </c>
      <c r="C984" s="248" t="s">
        <v>1086</v>
      </c>
      <c r="D984" s="300">
        <v>1.484592847083786E-2</v>
      </c>
      <c r="E984" s="300">
        <v>6.2147953744151878E-2</v>
      </c>
      <c r="F984" s="300">
        <v>1.9533204171203186E-2</v>
      </c>
      <c r="G984" s="300">
        <v>1.9393171990739096E-2</v>
      </c>
      <c r="H984" s="301">
        <v>9.1888624977223428E-5</v>
      </c>
      <c r="I984" s="302">
        <v>9.6043423547555523E-5</v>
      </c>
      <c r="J984" s="303">
        <v>4</v>
      </c>
      <c r="K984" s="304">
        <f t="shared" ref="K984:P984" si="920">SUM(D984:D1009)+$J984*D1009</f>
        <v>0.15431346608758253</v>
      </c>
      <c r="L984" s="304">
        <f t="shared" si="920"/>
        <v>0.84368813104753404</v>
      </c>
      <c r="M984" s="304">
        <f t="shared" si="920"/>
        <v>0.5609095351451292</v>
      </c>
      <c r="N984" s="304">
        <f t="shared" si="920"/>
        <v>0.55865843241308677</v>
      </c>
      <c r="O984" s="304">
        <f t="shared" si="920"/>
        <v>9.4702395541459191E-4</v>
      </c>
      <c r="P984" s="251">
        <f t="shared" si="920"/>
        <v>9.8984413389443669E-4</v>
      </c>
    </row>
    <row r="985" spans="1:16" x14ac:dyDescent="0.3">
      <c r="A985" s="247" t="s">
        <v>110</v>
      </c>
      <c r="B985" s="248">
        <v>2026</v>
      </c>
      <c r="C985" s="248" t="s">
        <v>1087</v>
      </c>
      <c r="D985" s="300">
        <v>1.294626893752359E-2</v>
      </c>
      <c r="E985" s="300">
        <v>5.526299374762856E-2</v>
      </c>
      <c r="F985" s="300">
        <v>1.9436176035801216E-2</v>
      </c>
      <c r="G985" s="300">
        <v>1.9303477944938467E-2</v>
      </c>
      <c r="H985" s="301">
        <v>7.9576928748901026E-5</v>
      </c>
      <c r="I985" s="302">
        <v>8.3175038246958676E-5</v>
      </c>
      <c r="J985" s="303">
        <v>5</v>
      </c>
      <c r="K985" s="304">
        <f t="shared" ref="K985:P985" si="921">SUM(D985:D1009)+$J985*D1009</f>
        <v>0.14183330357677332</v>
      </c>
      <c r="L985" s="304">
        <f t="shared" si="921"/>
        <v>0.80094886209388627</v>
      </c>
      <c r="M985" s="304">
        <f t="shared" si="921"/>
        <v>0.55974976123505593</v>
      </c>
      <c r="N985" s="304">
        <f t="shared" si="921"/>
        <v>0.55758923592648846</v>
      </c>
      <c r="O985" s="304">
        <f t="shared" si="921"/>
        <v>8.7448809550749968E-4</v>
      </c>
      <c r="P985" s="251">
        <f t="shared" si="921"/>
        <v>9.1402851369700464E-4</v>
      </c>
    </row>
    <row r="986" spans="1:16" x14ac:dyDescent="0.3">
      <c r="A986" s="247" t="s">
        <v>110</v>
      </c>
      <c r="B986" s="248">
        <v>2027</v>
      </c>
      <c r="C986" s="248" t="s">
        <v>1088</v>
      </c>
      <c r="D986" s="300">
        <v>1.1470877980412783E-2</v>
      </c>
      <c r="E986" s="300">
        <v>4.961709725014448E-2</v>
      </c>
      <c r="F986" s="300">
        <v>1.9348028868050132E-2</v>
      </c>
      <c r="G986" s="300">
        <v>1.9221855374882614E-2</v>
      </c>
      <c r="H986" s="301">
        <v>6.4844493362473668E-5</v>
      </c>
      <c r="I986" s="302">
        <v>6.7776473684365586E-5</v>
      </c>
      <c r="J986" s="303">
        <v>6</v>
      </c>
      <c r="K986" s="304">
        <f t="shared" ref="K986:P986" si="922">SUM(D986:D1009)+$J986*D1009</f>
        <v>0.13125280059927841</v>
      </c>
      <c r="L986" s="304">
        <f t="shared" si="922"/>
        <v>0.76509455313676167</v>
      </c>
      <c r="M986" s="304">
        <f t="shared" si="922"/>
        <v>0.55868701546038468</v>
      </c>
      <c r="N986" s="304">
        <f t="shared" si="922"/>
        <v>0.55660973348569087</v>
      </c>
      <c r="O986" s="304">
        <f t="shared" si="922"/>
        <v>8.1426393182873003E-4</v>
      </c>
      <c r="P986" s="251">
        <f t="shared" si="922"/>
        <v>8.5108127880016964E-4</v>
      </c>
    </row>
    <row r="987" spans="1:16" x14ac:dyDescent="0.3">
      <c r="A987" s="247" t="s">
        <v>110</v>
      </c>
      <c r="B987" s="248">
        <v>2028</v>
      </c>
      <c r="C987" s="248" t="s">
        <v>1089</v>
      </c>
      <c r="D987" s="300">
        <v>1.0240694906179123E-2</v>
      </c>
      <c r="E987" s="300">
        <v>4.4949784970530489E-2</v>
      </c>
      <c r="F987" s="300">
        <v>1.9255809400473833E-2</v>
      </c>
      <c r="G987" s="300">
        <v>1.9136616534568159E-2</v>
      </c>
      <c r="H987" s="301">
        <v>5.3376365573062272E-5</v>
      </c>
      <c r="I987" s="302">
        <v>5.578980733096293E-5</v>
      </c>
      <c r="J987" s="303">
        <v>7</v>
      </c>
      <c r="K987" s="304">
        <f t="shared" ref="K987:P987" si="923">SUM(D987:D1009)+$J987*D1009</f>
        <v>0.12214768857889433</v>
      </c>
      <c r="L987" s="304">
        <f t="shared" si="923"/>
        <v>0.73488614067712132</v>
      </c>
      <c r="M987" s="304">
        <f t="shared" si="923"/>
        <v>0.55771241685346462</v>
      </c>
      <c r="N987" s="304">
        <f t="shared" si="923"/>
        <v>0.55571185361494913</v>
      </c>
      <c r="O987" s="304">
        <f t="shared" si="923"/>
        <v>7.6877220353638754E-4</v>
      </c>
      <c r="P987" s="251">
        <f t="shared" si="923"/>
        <v>8.0353260846592774E-4</v>
      </c>
    </row>
    <row r="988" spans="1:16" x14ac:dyDescent="0.3">
      <c r="A988" s="247" t="s">
        <v>110</v>
      </c>
      <c r="B988" s="248">
        <v>2029</v>
      </c>
      <c r="C988" s="248" t="s">
        <v>1090</v>
      </c>
      <c r="D988" s="300">
        <v>9.1714556805412052E-3</v>
      </c>
      <c r="E988" s="300">
        <v>4.0985089348962701E-2</v>
      </c>
      <c r="F988" s="300">
        <v>1.9168822203869611E-2</v>
      </c>
      <c r="G988" s="300">
        <v>1.9056356100665472E-2</v>
      </c>
      <c r="H988" s="301">
        <v>4.6228196543579458E-5</v>
      </c>
      <c r="I988" s="302">
        <v>4.8318431132288751E-5</v>
      </c>
      <c r="J988" s="303">
        <v>8</v>
      </c>
      <c r="K988" s="304">
        <f t="shared" ref="K988:P988" si="924">SUM(D988:D1009)+$J988*D1009</f>
        <v>0.11427275963274389</v>
      </c>
      <c r="L988" s="304">
        <f t="shared" si="924"/>
        <v>0.70934504049709479</v>
      </c>
      <c r="M988" s="304">
        <f t="shared" si="924"/>
        <v>0.55683003771412076</v>
      </c>
      <c r="N988" s="304">
        <f t="shared" si="924"/>
        <v>0.55489921258452179</v>
      </c>
      <c r="O988" s="304">
        <f t="shared" si="924"/>
        <v>7.3474860303345663E-4</v>
      </c>
      <c r="P988" s="251">
        <f t="shared" si="924"/>
        <v>7.6797060448508848E-4</v>
      </c>
    </row>
    <row r="989" spans="1:16" x14ac:dyDescent="0.3">
      <c r="A989" s="247" t="s">
        <v>110</v>
      </c>
      <c r="B989" s="248">
        <v>2030</v>
      </c>
      <c r="C989" s="248" t="s">
        <v>1091</v>
      </c>
      <c r="D989" s="300">
        <v>8.2710372028927757E-3</v>
      </c>
      <c r="E989" s="300">
        <v>3.7682229917692697E-2</v>
      </c>
      <c r="F989" s="300">
        <v>1.9086358150674766E-2</v>
      </c>
      <c r="G989" s="300">
        <v>1.8980323530640344E-2</v>
      </c>
      <c r="H989" s="301">
        <v>4.0839897600743834E-5</v>
      </c>
      <c r="I989" s="302">
        <v>4.2686495745147574E-5</v>
      </c>
      <c r="J989" s="303">
        <v>9</v>
      </c>
      <c r="K989" s="304">
        <f t="shared" ref="K989:P989" si="925">SUM(D989:D1009)+$J989*D1009</f>
        <v>0.10746706991223137</v>
      </c>
      <c r="L989" s="304">
        <f t="shared" si="925"/>
        <v>0.68776863593863613</v>
      </c>
      <c r="M989" s="304">
        <f t="shared" si="925"/>
        <v>0.55603464577138106</v>
      </c>
      <c r="N989" s="304">
        <f t="shared" si="925"/>
        <v>0.55416683198799732</v>
      </c>
      <c r="O989" s="304">
        <f t="shared" si="925"/>
        <v>7.0787317156000831E-4</v>
      </c>
      <c r="P989" s="251">
        <f t="shared" si="925"/>
        <v>7.3987997670292333E-4</v>
      </c>
    </row>
    <row r="990" spans="1:16" x14ac:dyDescent="0.3">
      <c r="A990" s="247" t="s">
        <v>110</v>
      </c>
      <c r="B990" s="248">
        <v>2031</v>
      </c>
      <c r="C990" s="248" t="s">
        <v>1092</v>
      </c>
      <c r="D990" s="300">
        <v>7.4809314634438125E-3</v>
      </c>
      <c r="E990" s="300">
        <v>3.4845344710104732E-2</v>
      </c>
      <c r="F990" s="300">
        <v>1.9009270975644699E-2</v>
      </c>
      <c r="G990" s="300">
        <v>1.8909330480087867E-2</v>
      </c>
      <c r="H990" s="301">
        <v>3.7910212308312316E-5</v>
      </c>
      <c r="I990" s="302">
        <v>3.9624350471134338E-5</v>
      </c>
      <c r="J990" s="303">
        <v>10</v>
      </c>
      <c r="K990" s="304">
        <f t="shared" ref="K990:P990" si="926">SUM(D990:D1009)+$J990*D1009</f>
        <v>0.10156179866936729</v>
      </c>
      <c r="L990" s="304">
        <f t="shared" si="926"/>
        <v>0.66949509081144742</v>
      </c>
      <c r="M990" s="304">
        <f t="shared" si="926"/>
        <v>0.55532171788183626</v>
      </c>
      <c r="N990" s="304">
        <f t="shared" si="926"/>
        <v>0.55351048396149771</v>
      </c>
      <c r="O990" s="304">
        <f t="shared" si="926"/>
        <v>6.863860390293958E-4</v>
      </c>
      <c r="P990" s="251">
        <f t="shared" si="926"/>
        <v>7.1742128430789926E-4</v>
      </c>
    </row>
    <row r="991" spans="1:16" x14ac:dyDescent="0.3">
      <c r="A991" s="247" t="s">
        <v>110</v>
      </c>
      <c r="B991" s="248">
        <v>2032</v>
      </c>
      <c r="C991" s="248" t="s">
        <v>1093</v>
      </c>
      <c r="D991" s="300">
        <v>6.8066952474300719E-3</v>
      </c>
      <c r="E991" s="300">
        <v>3.2510498142022226E-2</v>
      </c>
      <c r="F991" s="300">
        <v>1.8936514625574909E-2</v>
      </c>
      <c r="G991" s="300">
        <v>1.8842305333918501E-2</v>
      </c>
      <c r="H991" s="301">
        <v>3.4606798801710345E-5</v>
      </c>
      <c r="I991" s="302">
        <v>3.6171561383573562E-5</v>
      </c>
      <c r="J991" s="303">
        <v>11</v>
      </c>
      <c r="K991" s="304">
        <f t="shared" ref="K991:P991" si="927">SUM(D991:D1009)+$J991*D1009</f>
        <v>9.6446633165952159E-2</v>
      </c>
      <c r="L991" s="304">
        <f t="shared" si="927"/>
        <v>0.65405843089184668</v>
      </c>
      <c r="M991" s="304">
        <f t="shared" si="927"/>
        <v>0.55468587716732154</v>
      </c>
      <c r="N991" s="304">
        <f t="shared" si="927"/>
        <v>0.5529251289855508</v>
      </c>
      <c r="O991" s="304">
        <f t="shared" si="927"/>
        <v>6.6782859179121486E-4</v>
      </c>
      <c r="P991" s="251">
        <f t="shared" si="927"/>
        <v>6.9802473718688857E-4</v>
      </c>
    </row>
    <row r="992" spans="1:16" x14ac:dyDescent="0.3">
      <c r="A992" s="247" t="s">
        <v>110</v>
      </c>
      <c r="B992" s="248">
        <v>2033</v>
      </c>
      <c r="C992" s="248" t="s">
        <v>1094</v>
      </c>
      <c r="D992" s="300">
        <v>6.2125765713367462E-3</v>
      </c>
      <c r="E992" s="300">
        <v>3.0525858627479859E-2</v>
      </c>
      <c r="F992" s="300">
        <v>1.8868770395053421E-2</v>
      </c>
      <c r="G992" s="300">
        <v>1.8779935131600808E-2</v>
      </c>
      <c r="H992" s="301">
        <v>3.2503672229325024E-5</v>
      </c>
      <c r="I992" s="302">
        <v>3.3973344252632451E-5</v>
      </c>
      <c r="J992" s="303">
        <v>12</v>
      </c>
      <c r="K992" s="304">
        <f t="shared" ref="K992:P992" si="928">SUM(D992:D1009)+$J992*D1009</f>
        <v>9.2005703878550768E-2</v>
      </c>
      <c r="L992" s="304">
        <f t="shared" si="928"/>
        <v>0.64095661754032873</v>
      </c>
      <c r="M992" s="304">
        <f t="shared" si="928"/>
        <v>0.55412279280287657</v>
      </c>
      <c r="N992" s="304">
        <f t="shared" si="928"/>
        <v>0.55240679915577318</v>
      </c>
      <c r="O992" s="304">
        <f t="shared" si="928"/>
        <v>6.5257455805963578E-4</v>
      </c>
      <c r="P992" s="251">
        <f t="shared" si="928"/>
        <v>6.8208097915343851E-4</v>
      </c>
    </row>
    <row r="993" spans="1:16" x14ac:dyDescent="0.3">
      <c r="A993" s="247" t="s">
        <v>110</v>
      </c>
      <c r="B993" s="248">
        <v>2034</v>
      </c>
      <c r="C993" s="248" t="s">
        <v>1095</v>
      </c>
      <c r="D993" s="300">
        <v>5.6806920506150506E-3</v>
      </c>
      <c r="E993" s="300">
        <v>2.8821808523576187E-2</v>
      </c>
      <c r="F993" s="300">
        <v>1.8805027401236935E-2</v>
      </c>
      <c r="G993" s="300">
        <v>1.8721254582281171E-2</v>
      </c>
      <c r="H993" s="301">
        <v>3.0688666605390944E-5</v>
      </c>
      <c r="I993" s="302">
        <v>3.2076270636610367E-5</v>
      </c>
      <c r="J993" s="303">
        <v>13</v>
      </c>
      <c r="K993" s="304">
        <f t="shared" ref="K993:P993" si="929">SUM(D993:D1009)+$J993*D1009</f>
        <v>8.8158893267242716E-2</v>
      </c>
      <c r="L993" s="304">
        <f t="shared" si="929"/>
        <v>0.62983944370335299</v>
      </c>
      <c r="M993" s="304">
        <f t="shared" si="929"/>
        <v>0.55362745266895308</v>
      </c>
      <c r="N993" s="304">
        <f t="shared" si="929"/>
        <v>0.55195083952831325</v>
      </c>
      <c r="O993" s="304">
        <f t="shared" si="929"/>
        <v>6.3942365090044191E-4</v>
      </c>
      <c r="P993" s="251">
        <f t="shared" si="929"/>
        <v>6.6833543825092973E-4</v>
      </c>
    </row>
    <row r="994" spans="1:16" x14ac:dyDescent="0.3">
      <c r="A994" s="247" t="s">
        <v>110</v>
      </c>
      <c r="B994" s="248">
        <v>2035</v>
      </c>
      <c r="C994" s="248" t="s">
        <v>1096</v>
      </c>
      <c r="D994" s="300">
        <v>5.1987442596922104E-3</v>
      </c>
      <c r="E994" s="300">
        <v>2.7361305458026047E-2</v>
      </c>
      <c r="F994" s="300">
        <v>1.8744959180880576E-2</v>
      </c>
      <c r="G994" s="300">
        <v>1.8665959096046209E-2</v>
      </c>
      <c r="H994" s="301">
        <v>2.9009494856625779E-5</v>
      </c>
      <c r="I994" s="302">
        <v>3.0321177376854741E-5</v>
      </c>
      <c r="J994" s="303">
        <v>14</v>
      </c>
      <c r="K994" s="304">
        <f t="shared" ref="K994:P994" si="930">SUM(D994:D1009)+$J994*D1009</f>
        <v>8.4843967176656349E-2</v>
      </c>
      <c r="L994" s="304">
        <f t="shared" si="930"/>
        <v>0.62042631997028075</v>
      </c>
      <c r="M994" s="304">
        <f t="shared" si="930"/>
        <v>0.55319585552884609</v>
      </c>
      <c r="N994" s="304">
        <f t="shared" si="930"/>
        <v>0.5515535604501729</v>
      </c>
      <c r="O994" s="304">
        <f t="shared" si="930"/>
        <v>6.2808774936518237E-4</v>
      </c>
      <c r="P994" s="251">
        <f t="shared" si="930"/>
        <v>6.5648697096444292E-4</v>
      </c>
    </row>
    <row r="995" spans="1:16" x14ac:dyDescent="0.3">
      <c r="A995" s="247" t="s">
        <v>110</v>
      </c>
      <c r="B995" s="248">
        <v>2036</v>
      </c>
      <c r="C995" s="248" t="s">
        <v>1097</v>
      </c>
      <c r="D995" s="300">
        <v>4.759365208662155E-3</v>
      </c>
      <c r="E995" s="300">
        <v>2.6064533527862505E-2</v>
      </c>
      <c r="F995" s="300">
        <v>1.8691818626550082E-2</v>
      </c>
      <c r="G995" s="300">
        <v>1.8617031146448561E-2</v>
      </c>
      <c r="H995" s="301">
        <v>2.729223509954722E-5</v>
      </c>
      <c r="I995" s="302">
        <v>2.8526269801075796E-5</v>
      </c>
      <c r="J995" s="303">
        <v>15</v>
      </c>
      <c r="K995" s="304">
        <f t="shared" ref="K995:P995" si="931">SUM(D995:D1009)+$J995*D1009</f>
        <v>8.2010988876992819E-2</v>
      </c>
      <c r="L995" s="304">
        <f t="shared" si="931"/>
        <v>0.61247369930275875</v>
      </c>
      <c r="M995" s="304">
        <f t="shared" si="931"/>
        <v>0.55282432660909553</v>
      </c>
      <c r="N995" s="304">
        <f t="shared" si="931"/>
        <v>0.55121157685826749</v>
      </c>
      <c r="O995" s="304">
        <f t="shared" si="931"/>
        <v>6.1843101957868775E-4</v>
      </c>
      <c r="P995" s="251">
        <f t="shared" si="931"/>
        <v>6.4639359693771182E-4</v>
      </c>
    </row>
    <row r="996" spans="1:16" x14ac:dyDescent="0.3">
      <c r="A996" s="247" t="s">
        <v>110</v>
      </c>
      <c r="B996" s="248">
        <v>2037</v>
      </c>
      <c r="C996" s="248" t="s">
        <v>1098</v>
      </c>
      <c r="D996" s="300">
        <v>4.3851305756893773E-3</v>
      </c>
      <c r="E996" s="300">
        <v>2.5007941606198517E-2</v>
      </c>
      <c r="F996" s="300">
        <v>1.8643727894179819E-2</v>
      </c>
      <c r="G996" s="300">
        <v>1.8572757353895498E-2</v>
      </c>
      <c r="H996" s="301">
        <v>2.5841735807625881E-5</v>
      </c>
      <c r="I996" s="302">
        <v>2.7010183968341507E-5</v>
      </c>
      <c r="J996" s="303">
        <v>16</v>
      </c>
      <c r="K996" s="304">
        <f t="shared" ref="K996:P996" si="932">SUM(D996:D1009)+$J996*D1009</f>
        <v>7.9617389628359347E-2</v>
      </c>
      <c r="L996" s="304">
        <f t="shared" si="932"/>
        <v>0.60581785056540038</v>
      </c>
      <c r="M996" s="304">
        <f t="shared" si="932"/>
        <v>0.55250593824367544</v>
      </c>
      <c r="N996" s="304">
        <f t="shared" si="932"/>
        <v>0.55091852121595986</v>
      </c>
      <c r="O996" s="304">
        <f t="shared" si="932"/>
        <v>6.1049154954927176E-4</v>
      </c>
      <c r="P996" s="251">
        <f t="shared" si="932"/>
        <v>6.3809513048675973E-4</v>
      </c>
    </row>
    <row r="997" spans="1:16" x14ac:dyDescent="0.3">
      <c r="A997" s="247" t="s">
        <v>110</v>
      </c>
      <c r="B997" s="248">
        <v>2038</v>
      </c>
      <c r="C997" s="248" t="s">
        <v>1099</v>
      </c>
      <c r="D997" s="300">
        <v>4.0342535884979108E-3</v>
      </c>
      <c r="E997" s="300">
        <v>2.4014953680439297E-2</v>
      </c>
      <c r="F997" s="300">
        <v>1.8599854348252762E-2</v>
      </c>
      <c r="G997" s="300">
        <v>1.8532371780095681E-2</v>
      </c>
      <c r="H997" s="301">
        <v>2.467261306024528E-5</v>
      </c>
      <c r="I997" s="302">
        <v>2.5788200101395659E-5</v>
      </c>
      <c r="J997" s="303">
        <v>17</v>
      </c>
      <c r="K997" s="304">
        <f t="shared" ref="K997:P997" si="933">SUM(D997:D1009)+$J997*D1009</f>
        <v>7.7598025012698663E-2</v>
      </c>
      <c r="L997" s="304">
        <f t="shared" si="933"/>
        <v>0.60021859374970588</v>
      </c>
      <c r="M997" s="304">
        <f t="shared" si="933"/>
        <v>0.55223564061062558</v>
      </c>
      <c r="N997" s="304">
        <f t="shared" si="933"/>
        <v>0.55066973936620522</v>
      </c>
      <c r="O997" s="304">
        <f t="shared" si="933"/>
        <v>6.0400257881177712E-4</v>
      </c>
      <c r="P997" s="251">
        <f t="shared" si="933"/>
        <v>6.313127498685418E-4</v>
      </c>
    </row>
    <row r="998" spans="1:16" x14ac:dyDescent="0.3">
      <c r="A998" s="247" t="s">
        <v>110</v>
      </c>
      <c r="B998" s="248">
        <v>2039</v>
      </c>
      <c r="C998" s="248" t="s">
        <v>1100</v>
      </c>
      <c r="D998" s="300">
        <v>3.6983897126364536E-3</v>
      </c>
      <c r="E998" s="300">
        <v>2.3071697866949785E-2</v>
      </c>
      <c r="F998" s="300">
        <v>1.8560059207293332E-2</v>
      </c>
      <c r="G998" s="300">
        <v>1.8495743011255051E-2</v>
      </c>
      <c r="H998" s="301">
        <v>2.3680529743505366E-5</v>
      </c>
      <c r="I998" s="302">
        <v>2.4751254539633831E-5</v>
      </c>
      <c r="J998" s="303">
        <v>18</v>
      </c>
      <c r="K998" s="304">
        <f t="shared" ref="K998:P998" si="934">SUM(D998:D1009)+$J998*D1009</f>
        <v>7.5929537384229445E-2</v>
      </c>
      <c r="L998" s="304">
        <f t="shared" si="934"/>
        <v>0.59561232485977067</v>
      </c>
      <c r="M998" s="304">
        <f t="shared" si="934"/>
        <v>0.55200921652350288</v>
      </c>
      <c r="N998" s="304">
        <f t="shared" si="934"/>
        <v>0.55046134309025041</v>
      </c>
      <c r="O998" s="304">
        <f t="shared" si="934"/>
        <v>5.9868273082166318E-4</v>
      </c>
      <c r="P998" s="251">
        <f t="shared" si="934"/>
        <v>6.2575235311726984E-4</v>
      </c>
    </row>
    <row r="999" spans="1:16" x14ac:dyDescent="0.3">
      <c r="A999" s="247" t="s">
        <v>110</v>
      </c>
      <c r="B999" s="248">
        <v>2040</v>
      </c>
      <c r="C999" s="248" t="s">
        <v>1101</v>
      </c>
      <c r="D999" s="300">
        <v>3.3949561727853834E-3</v>
      </c>
      <c r="E999" s="300">
        <v>2.2282932223029892E-2</v>
      </c>
      <c r="F999" s="300">
        <v>1.8524373456614354E-2</v>
      </c>
      <c r="G999" s="300">
        <v>1.8462898144651695E-2</v>
      </c>
      <c r="H999" s="301">
        <v>2.28340774503373E-5</v>
      </c>
      <c r="I999" s="302">
        <v>2.3866537978507406E-5</v>
      </c>
      <c r="J999" s="303">
        <v>19</v>
      </c>
      <c r="K999" s="304">
        <f t="shared" ref="K999:P999" si="935">SUM(D999:D1009)+$J999*D1009</f>
        <v>7.4596913631621672E-2</v>
      </c>
      <c r="L999" s="304">
        <f t="shared" si="935"/>
        <v>0.59194931178332499</v>
      </c>
      <c r="M999" s="304">
        <f t="shared" si="935"/>
        <v>0.55182258757733937</v>
      </c>
      <c r="N999" s="304">
        <f t="shared" si="935"/>
        <v>0.55028957558313629</v>
      </c>
      <c r="O999" s="304">
        <f t="shared" si="935"/>
        <v>5.9435496614828904E-4</v>
      </c>
      <c r="P999" s="251">
        <f t="shared" si="935"/>
        <v>6.2122890192775962E-4</v>
      </c>
    </row>
    <row r="1000" spans="1:16" x14ac:dyDescent="0.3">
      <c r="A1000" s="247" t="s">
        <v>110</v>
      </c>
      <c r="B1000" s="248">
        <v>2041</v>
      </c>
      <c r="C1000" s="248" t="s">
        <v>1102</v>
      </c>
      <c r="D1000" s="300">
        <v>3.1547808062029961E-3</v>
      </c>
      <c r="E1000" s="300">
        <v>2.1635296241531012E-2</v>
      </c>
      <c r="F1000" s="300">
        <v>1.8496532441563907E-2</v>
      </c>
      <c r="G1000" s="300">
        <v>1.8437270841321383E-2</v>
      </c>
      <c r="H1000" s="301">
        <v>2.2109997240530688E-5</v>
      </c>
      <c r="I1000" s="302">
        <v>2.3109710328642296E-5</v>
      </c>
      <c r="J1000" s="303">
        <v>20</v>
      </c>
      <c r="K1000" s="304">
        <f t="shared" ref="K1000:P1000" si="936">SUM(D1000:D1009)+$J1000*D1009</f>
        <v>7.3567723418864972E-2</v>
      </c>
      <c r="L1000" s="304">
        <f t="shared" si="936"/>
        <v>0.58907506435079915</v>
      </c>
      <c r="M1000" s="304">
        <f t="shared" si="936"/>
        <v>0.55167164438185501</v>
      </c>
      <c r="N1000" s="304">
        <f t="shared" si="936"/>
        <v>0.55015065294262544</v>
      </c>
      <c r="O1000" s="304">
        <f t="shared" si="936"/>
        <v>5.9087365376808308E-4</v>
      </c>
      <c r="P1000" s="251">
        <f t="shared" si="936"/>
        <v>6.1759016729937574E-4</v>
      </c>
    </row>
    <row r="1001" spans="1:16" x14ac:dyDescent="0.3">
      <c r="A1001" s="247" t="s">
        <v>110</v>
      </c>
      <c r="B1001" s="248">
        <v>2042</v>
      </c>
      <c r="C1001" s="248" t="s">
        <v>1103</v>
      </c>
      <c r="D1001" s="300">
        <v>2.9469494013831597E-3</v>
      </c>
      <c r="E1001" s="300">
        <v>2.1033423180397012E-2</v>
      </c>
      <c r="F1001" s="300">
        <v>1.847218943486378E-2</v>
      </c>
      <c r="G1001" s="300">
        <v>1.8414864895026091E-2</v>
      </c>
      <c r="H1001" s="301">
        <v>2.1507877732087583E-5</v>
      </c>
      <c r="I1001" s="302">
        <v>2.2480362556556498E-5</v>
      </c>
      <c r="J1001" s="303">
        <v>21</v>
      </c>
      <c r="K1001" s="304">
        <f t="shared" ref="K1001:P1001" si="937">SUM(D1001:D1009)+$J1001*D1009</f>
        <v>7.2778708572690656E-2</v>
      </c>
      <c r="L1001" s="304">
        <f t="shared" si="937"/>
        <v>0.58684845289977217</v>
      </c>
      <c r="M1001" s="304">
        <f t="shared" si="937"/>
        <v>0.55154854220142113</v>
      </c>
      <c r="N1001" s="304">
        <f t="shared" si="937"/>
        <v>0.55003735760544492</v>
      </c>
      <c r="O1001" s="304">
        <f t="shared" si="937"/>
        <v>5.8811642159768349E-4</v>
      </c>
      <c r="P1001" s="251">
        <f t="shared" si="937"/>
        <v>6.1470826032085715E-4</v>
      </c>
    </row>
    <row r="1002" spans="1:16" x14ac:dyDescent="0.3">
      <c r="A1002" s="247" t="s">
        <v>110</v>
      </c>
      <c r="B1002" s="248">
        <v>2043</v>
      </c>
      <c r="C1002" s="248" t="s">
        <v>1104</v>
      </c>
      <c r="D1002" s="300">
        <v>2.7890537102565594E-3</v>
      </c>
      <c r="E1002" s="300">
        <v>2.0579524871708516E-2</v>
      </c>
      <c r="F1002" s="300">
        <v>1.845115977313774E-2</v>
      </c>
      <c r="G1002" s="300">
        <v>1.8395509383693616E-2</v>
      </c>
      <c r="H1002" s="301">
        <v>2.1007114739658215E-5</v>
      </c>
      <c r="I1002" s="302">
        <v>2.1956964383575494E-5</v>
      </c>
      <c r="J1002" s="303">
        <v>22</v>
      </c>
      <c r="K1002" s="304">
        <f t="shared" ref="K1002:P1002" si="938">SUM(D1002:D1009)+$J1002*D1009</f>
        <v>7.219752513133619E-2</v>
      </c>
      <c r="L1002" s="304">
        <f t="shared" si="938"/>
        <v>0.58522371450987931</v>
      </c>
      <c r="M1002" s="304">
        <f t="shared" si="938"/>
        <v>0.55144978302768732</v>
      </c>
      <c r="N1002" s="304">
        <f t="shared" si="938"/>
        <v>0.54994646821455961</v>
      </c>
      <c r="O1002" s="304">
        <f t="shared" si="938"/>
        <v>5.8596130893572712E-4</v>
      </c>
      <c r="P1002" s="251">
        <f t="shared" si="938"/>
        <v>6.1245570111442425E-4</v>
      </c>
    </row>
    <row r="1003" spans="1:16" x14ac:dyDescent="0.3">
      <c r="A1003" s="247" t="s">
        <v>110</v>
      </c>
      <c r="B1003" s="248">
        <v>2044</v>
      </c>
      <c r="C1003" s="248" t="s">
        <v>1105</v>
      </c>
      <c r="D1003" s="300">
        <v>2.6681910612942781E-3</v>
      </c>
      <c r="E1003" s="300">
        <v>2.020736876525181E-2</v>
      </c>
      <c r="F1003" s="300">
        <v>1.8432987812810324E-2</v>
      </c>
      <c r="G1003" s="300">
        <v>1.8378785124511177E-2</v>
      </c>
      <c r="H1003" s="301">
        <v>2.0594330242503536E-5</v>
      </c>
      <c r="I1003" s="302">
        <v>2.1525521876477161E-5</v>
      </c>
      <c r="J1003" s="303">
        <v>23</v>
      </c>
      <c r="K1003" s="304">
        <f t="shared" ref="K1003:P1003" si="939">SUM(D1003:D1009)+$J1003*D1009</f>
        <v>7.1774237381108316E-2</v>
      </c>
      <c r="L1003" s="304">
        <f t="shared" si="939"/>
        <v>0.58405287442867482</v>
      </c>
      <c r="M1003" s="304">
        <f t="shared" si="939"/>
        <v>0.55137205351567953</v>
      </c>
      <c r="N1003" s="304">
        <f t="shared" si="939"/>
        <v>0.54987493433500689</v>
      </c>
      <c r="O1003" s="304">
        <f t="shared" si="939"/>
        <v>5.8430695926620026E-4</v>
      </c>
      <c r="P1003" s="251">
        <f t="shared" si="939"/>
        <v>6.1072654008097237E-4</v>
      </c>
    </row>
    <row r="1004" spans="1:16" x14ac:dyDescent="0.3">
      <c r="A1004" s="247" t="s">
        <v>110</v>
      </c>
      <c r="B1004" s="248">
        <v>2045</v>
      </c>
      <c r="C1004" s="248" t="s">
        <v>1106</v>
      </c>
      <c r="D1004" s="300">
        <v>2.5862912788649195E-3</v>
      </c>
      <c r="E1004" s="300">
        <v>1.9954511187947537E-2</v>
      </c>
      <c r="F1004" s="300">
        <v>1.8417432847417241E-2</v>
      </c>
      <c r="G1004" s="300">
        <v>1.8364470612494754E-2</v>
      </c>
      <c r="H1004" s="301">
        <v>2.028880086847883E-5</v>
      </c>
      <c r="I1004" s="302">
        <v>2.1206170452644861E-5</v>
      </c>
      <c r="J1004" s="303">
        <v>24</v>
      </c>
      <c r="K1004" s="304">
        <f t="shared" ref="K1004:P1004" si="940">SUM(D1004:D1009)+$J1004*D1009</f>
        <v>7.1471812279842728E-2</v>
      </c>
      <c r="L1004" s="304">
        <f t="shared" si="940"/>
        <v>0.58325419045392701</v>
      </c>
      <c r="M1004" s="304">
        <f t="shared" si="940"/>
        <v>0.55131249596399912</v>
      </c>
      <c r="N1004" s="304">
        <f t="shared" si="940"/>
        <v>0.5498201247146367</v>
      </c>
      <c r="O1004" s="304">
        <f t="shared" si="940"/>
        <v>5.830653940938279E-4</v>
      </c>
      <c r="P1004" s="251">
        <f t="shared" si="940"/>
        <v>6.0942882155461879E-4</v>
      </c>
    </row>
    <row r="1005" spans="1:16" x14ac:dyDescent="0.3">
      <c r="A1005" s="247" t="s">
        <v>110</v>
      </c>
      <c r="B1005" s="248">
        <v>2046</v>
      </c>
      <c r="C1005" s="248" t="s">
        <v>1107</v>
      </c>
      <c r="D1005" s="300">
        <v>2.5124182448144124E-3</v>
      </c>
      <c r="E1005" s="300">
        <v>1.973590703955716E-2</v>
      </c>
      <c r="F1005" s="300">
        <v>1.8404189452750897E-2</v>
      </c>
      <c r="G1005" s="300">
        <v>1.8352284467183066E-2</v>
      </c>
      <c r="H1005" s="301">
        <v>2.0047405810195966E-5</v>
      </c>
      <c r="I1005" s="302">
        <v>2.0953859867278685E-5</v>
      </c>
      <c r="J1005" s="303">
        <v>25</v>
      </c>
      <c r="K1005" s="304">
        <f t="shared" ref="K1005:P1005" si="941">SUM(D1005:D1009)+$J1005*D1009</f>
        <v>7.1251286961006494E-2</v>
      </c>
      <c r="L1005" s="304">
        <f t="shared" si="941"/>
        <v>0.58270836405648363</v>
      </c>
      <c r="M1005" s="304">
        <f t="shared" si="941"/>
        <v>0.55126849337771189</v>
      </c>
      <c r="N1005" s="304">
        <f t="shared" si="941"/>
        <v>0.54977962960628279</v>
      </c>
      <c r="O1005" s="304">
        <f t="shared" si="941"/>
        <v>5.8212935829548033E-4</v>
      </c>
      <c r="P1005" s="251">
        <f t="shared" si="941"/>
        <v>6.0845045445209766E-4</v>
      </c>
    </row>
    <row r="1006" spans="1:16" x14ac:dyDescent="0.3">
      <c r="A1006" s="247" t="s">
        <v>110</v>
      </c>
      <c r="B1006" s="248">
        <v>2047</v>
      </c>
      <c r="C1006" s="248" t="s">
        <v>1108</v>
      </c>
      <c r="D1006" s="300">
        <v>2.4500992518591293E-3</v>
      </c>
      <c r="E1006" s="300">
        <v>1.9551942350979949E-2</v>
      </c>
      <c r="F1006" s="300">
        <v>1.839314887362049E-2</v>
      </c>
      <c r="G1006" s="300">
        <v>1.8342124526188931E-2</v>
      </c>
      <c r="H1006" s="301">
        <v>1.9823518908761961E-5</v>
      </c>
      <c r="I1006" s="302">
        <v>2.0719851494138808E-5</v>
      </c>
      <c r="J1006" s="303">
        <v>26</v>
      </c>
      <c r="K1006" s="304">
        <f t="shared" ref="K1006:P1006" si="942">SUM(D1006:D1009)+$J1006*D1009</f>
        <v>7.1104634676220774E-2</v>
      </c>
      <c r="L1006" s="304">
        <f t="shared" si="942"/>
        <v>0.5823811418074305</v>
      </c>
      <c r="M1006" s="304">
        <f t="shared" si="942"/>
        <v>0.5512377341860909</v>
      </c>
      <c r="N1006" s="304">
        <f t="shared" si="942"/>
        <v>0.54975132064324062</v>
      </c>
      <c r="O1006" s="304">
        <f t="shared" si="942"/>
        <v>5.8143471755541562E-4</v>
      </c>
      <c r="P1006" s="251">
        <f t="shared" si="942"/>
        <v>6.0772439793494262E-4</v>
      </c>
    </row>
    <row r="1007" spans="1:16" x14ac:dyDescent="0.3">
      <c r="A1007" s="247" t="s">
        <v>110</v>
      </c>
      <c r="B1007" s="248">
        <v>2048</v>
      </c>
      <c r="C1007" s="248" t="s">
        <v>1109</v>
      </c>
      <c r="D1007" s="300">
        <v>2.3986770357898512E-3</v>
      </c>
      <c r="E1007" s="300">
        <v>1.9395196115879872E-2</v>
      </c>
      <c r="F1007" s="300">
        <v>1.8383880186523371E-2</v>
      </c>
      <c r="G1007" s="300">
        <v>1.8333594234297129E-2</v>
      </c>
      <c r="H1007" s="301">
        <v>1.9610036408618881E-5</v>
      </c>
      <c r="I1007" s="302">
        <v>2.0496707560690179E-5</v>
      </c>
      <c r="J1007" s="303">
        <v>27</v>
      </c>
      <c r="K1007" s="304">
        <f t="shared" ref="K1007:P1007" si="943">SUM(D1007:D1009)+$J1007*D1009</f>
        <v>7.1020301384390319E-2</v>
      </c>
      <c r="L1007" s="304">
        <f t="shared" si="943"/>
        <v>0.58223788424695466</v>
      </c>
      <c r="M1007" s="304">
        <f t="shared" si="943"/>
        <v>0.5512180155736004</v>
      </c>
      <c r="N1007" s="304">
        <f t="shared" si="943"/>
        <v>0.54973317162119251</v>
      </c>
      <c r="O1007" s="304">
        <f t="shared" si="943"/>
        <v>5.8096396371678496E-4</v>
      </c>
      <c r="P1007" s="251">
        <f t="shared" si="943"/>
        <v>6.0723234979092732E-4</v>
      </c>
    </row>
    <row r="1008" spans="1:16" x14ac:dyDescent="0.3">
      <c r="A1008" s="247" t="s">
        <v>110</v>
      </c>
      <c r="B1008" s="248">
        <v>2049</v>
      </c>
      <c r="C1008" s="248" t="s">
        <v>1110</v>
      </c>
      <c r="D1008" s="300">
        <v>2.3801774677972504E-3</v>
      </c>
      <c r="E1008" s="300">
        <v>1.9399513996960792E-2</v>
      </c>
      <c r="F1008" s="300">
        <v>1.8378088075438021E-2</v>
      </c>
      <c r="G1008" s="300">
        <v>1.8328263270950922E-2</v>
      </c>
      <c r="H1008" s="301">
        <v>1.9476505344491026E-5</v>
      </c>
      <c r="I1008" s="302">
        <v>2.0357148426775789E-5</v>
      </c>
      <c r="J1008" s="303">
        <v>28</v>
      </c>
      <c r="K1008" s="304">
        <f t="shared" ref="K1008:P1008" si="944">SUM(D1008:D1009)+$J1008*D1009</f>
        <v>7.0987390308629161E-2</v>
      </c>
      <c r="L1008" s="304">
        <f t="shared" si="944"/>
        <v>0.58225137292157891</v>
      </c>
      <c r="M1008" s="304">
        <f t="shared" si="944"/>
        <v>0.55120756564820694</v>
      </c>
      <c r="N1008" s="304">
        <f t="shared" si="944"/>
        <v>0.54972355289103625</v>
      </c>
      <c r="O1008" s="304">
        <f t="shared" si="944"/>
        <v>5.8070669237829733E-4</v>
      </c>
      <c r="P1008" s="251">
        <f t="shared" si="944"/>
        <v>6.0696344558036088E-4</v>
      </c>
    </row>
    <row r="1009" spans="1:16" x14ac:dyDescent="0.3">
      <c r="A1009" s="247" t="s">
        <v>110</v>
      </c>
      <c r="B1009" s="248">
        <v>2050</v>
      </c>
      <c r="C1009" s="248" t="s">
        <v>1111</v>
      </c>
      <c r="D1009" s="300">
        <v>2.3657659600286865E-3</v>
      </c>
      <c r="E1009" s="300">
        <v>1.9408684790504071E-2</v>
      </c>
      <c r="F1009" s="300">
        <v>1.8373430261129964E-2</v>
      </c>
      <c r="G1009" s="300">
        <v>1.8323975504140874E-2</v>
      </c>
      <c r="H1009" s="301">
        <v>1.9352765070131251E-5</v>
      </c>
      <c r="I1009" s="302">
        <v>2.0227803350123621E-5</v>
      </c>
      <c r="J1009" s="303">
        <v>29</v>
      </c>
      <c r="K1009" s="304">
        <f t="shared" ref="K1009:P1009" si="945">SUM(D1009:D1009)+$J1009*D1009</f>
        <v>7.0972978800860592E-2</v>
      </c>
      <c r="L1009" s="304">
        <f t="shared" si="945"/>
        <v>0.58226054371512215</v>
      </c>
      <c r="M1009" s="304">
        <f t="shared" si="945"/>
        <v>0.55120290783389891</v>
      </c>
      <c r="N1009" s="304">
        <f t="shared" si="945"/>
        <v>0.5497192651242262</v>
      </c>
      <c r="O1009" s="304">
        <f t="shared" si="945"/>
        <v>5.8058295210393753E-4</v>
      </c>
      <c r="P1009" s="251">
        <f t="shared" si="945"/>
        <v>6.0683410050370865E-4</v>
      </c>
    </row>
    <row r="1010" spans="1:16" x14ac:dyDescent="0.3">
      <c r="A1010" s="247" t="s">
        <v>111</v>
      </c>
      <c r="B1010" s="248">
        <v>2015</v>
      </c>
      <c r="C1010" s="248" t="s">
        <v>2440</v>
      </c>
      <c r="D1010" s="300">
        <v>5.3616453907042068E-2</v>
      </c>
      <c r="E1010" s="300">
        <v>0.21263038665017586</v>
      </c>
      <c r="F1010" s="300">
        <v>1.9859321915111354E-2</v>
      </c>
      <c r="G1010" s="300">
        <v>1.9701837434074297E-2</v>
      </c>
      <c r="H1010" s="301">
        <v>2.2009471351215252E-4</v>
      </c>
      <c r="I1010" s="302">
        <v>2.3004642008742608E-4</v>
      </c>
      <c r="J1010" s="305">
        <v>0</v>
      </c>
      <c r="K1010" s="304">
        <f>SUM(D1010:D1039)</f>
        <v>0.34525448222304306</v>
      </c>
      <c r="L1010" s="304">
        <f t="shared" ref="L1010:L1016" si="946">SUM(E1010:E1039)</f>
        <v>1.658431335760931</v>
      </c>
      <c r="M1010" s="304">
        <f t="shared" ref="M1010:M1016" si="947">SUM(F1010:F1039)</f>
        <v>0.56663211569652094</v>
      </c>
      <c r="N1010" s="304">
        <f t="shared" ref="N1010:N1016" si="948">SUM(G1010:G1039)</f>
        <v>0.56397235197074613</v>
      </c>
      <c r="O1010" s="304">
        <f t="shared" ref="O1010:O1016" si="949">SUM(H1010:H1039)</f>
        <v>2.0273039298939208E-3</v>
      </c>
      <c r="P1010" s="251">
        <f t="shared" ref="P1010:P1016" si="950">SUM(I1010:I1039)</f>
        <v>2.1189696286770992E-3</v>
      </c>
    </row>
    <row r="1011" spans="1:16" x14ac:dyDescent="0.3">
      <c r="A1011" s="247" t="s">
        <v>111</v>
      </c>
      <c r="B1011" s="248">
        <v>2016</v>
      </c>
      <c r="C1011" s="248" t="s">
        <v>2441</v>
      </c>
      <c r="D1011" s="300">
        <v>4.3725678969572017E-2</v>
      </c>
      <c r="E1011" s="300">
        <v>0.17992042064642882</v>
      </c>
      <c r="F1011" s="300">
        <v>1.9697403453616175E-2</v>
      </c>
      <c r="G1011" s="300">
        <v>1.9550196735280592E-2</v>
      </c>
      <c r="H1011" s="301">
        <v>1.8206097334286781E-4</v>
      </c>
      <c r="I1011" s="302">
        <v>1.9029296305430926E-4</v>
      </c>
      <c r="J1011" s="303">
        <v>0</v>
      </c>
      <c r="K1011" s="304">
        <f t="shared" ref="K1011:K1016" si="951">SUM(D1011:D1040)</f>
        <v>0.29352588711364064</v>
      </c>
      <c r="L1011" s="304">
        <f t="shared" si="946"/>
        <v>1.4638839579747354</v>
      </c>
      <c r="M1011" s="304">
        <f t="shared" si="947"/>
        <v>0.56503812582998725</v>
      </c>
      <c r="N1011" s="304">
        <f t="shared" si="948"/>
        <v>0.5624949776192989</v>
      </c>
      <c r="O1011" s="304">
        <f t="shared" si="949"/>
        <v>1.8234900778602299E-3</v>
      </c>
      <c r="P1011" s="251">
        <f t="shared" si="950"/>
        <v>1.9059402216056718E-3</v>
      </c>
    </row>
    <row r="1012" spans="1:16" x14ac:dyDescent="0.3">
      <c r="A1012" s="247" t="s">
        <v>111</v>
      </c>
      <c r="B1012" s="248">
        <v>2017</v>
      </c>
      <c r="C1012" s="248" t="s">
        <v>1112</v>
      </c>
      <c r="D1012" s="300">
        <v>3.6187364295905397E-2</v>
      </c>
      <c r="E1012" s="300">
        <v>0.15314829437200497</v>
      </c>
      <c r="F1012" s="300">
        <v>1.9618168315318898E-2</v>
      </c>
      <c r="G1012" s="300">
        <v>1.9475876134483726E-2</v>
      </c>
      <c r="H1012" s="301">
        <v>1.658619137771016E-4</v>
      </c>
      <c r="I1012" s="302">
        <v>1.7336144754130349E-4</v>
      </c>
      <c r="J1012" s="303">
        <v>0</v>
      </c>
      <c r="K1012" s="304">
        <f t="shared" si="951"/>
        <v>0.25165336243837816</v>
      </c>
      <c r="L1012" s="304">
        <f t="shared" si="946"/>
        <v>1.3019428606561654</v>
      </c>
      <c r="M1012" s="304">
        <f t="shared" si="947"/>
        <v>0.56359838782222993</v>
      </c>
      <c r="N1012" s="304">
        <f t="shared" si="948"/>
        <v>0.56116218757651926</v>
      </c>
      <c r="O1012" s="304">
        <f t="shared" si="949"/>
        <v>1.6575158607341489E-3</v>
      </c>
      <c r="P1012" s="251">
        <f t="shared" si="950"/>
        <v>1.7324613838738214E-3</v>
      </c>
    </row>
    <row r="1013" spans="1:16" x14ac:dyDescent="0.3">
      <c r="A1013" s="247" t="s">
        <v>111</v>
      </c>
      <c r="B1013" s="248">
        <v>2018</v>
      </c>
      <c r="C1013" s="248" t="s">
        <v>1113</v>
      </c>
      <c r="D1013" s="300">
        <v>2.9535628468131247E-2</v>
      </c>
      <c r="E1013" s="300">
        <v>0.12974826978758947</v>
      </c>
      <c r="F1013" s="300">
        <v>1.9572067863945535E-2</v>
      </c>
      <c r="G1013" s="300">
        <v>1.9432186453212624E-2</v>
      </c>
      <c r="H1013" s="301">
        <v>1.5112147651404322E-4</v>
      </c>
      <c r="I1013" s="302">
        <v>1.5795452141146449E-4</v>
      </c>
      <c r="J1013" s="303">
        <v>0</v>
      </c>
      <c r="K1013" s="304">
        <f t="shared" si="951"/>
        <v>0.21728819461876259</v>
      </c>
      <c r="L1013" s="304">
        <f t="shared" si="946"/>
        <v>1.1666742926233951</v>
      </c>
      <c r="M1013" s="304">
        <f t="shared" si="947"/>
        <v>0.56223162655737813</v>
      </c>
      <c r="N1013" s="304">
        <f t="shared" si="948"/>
        <v>0.55989795779132479</v>
      </c>
      <c r="O1013" s="304">
        <f t="shared" si="949"/>
        <v>1.5075818806693341E-3</v>
      </c>
      <c r="P1013" s="251">
        <f t="shared" si="950"/>
        <v>1.575748059563141E-3</v>
      </c>
    </row>
    <row r="1014" spans="1:16" x14ac:dyDescent="0.3">
      <c r="A1014" s="247" t="s">
        <v>111</v>
      </c>
      <c r="B1014" s="248">
        <v>2019</v>
      </c>
      <c r="C1014" s="248" t="s">
        <v>1114</v>
      </c>
      <c r="D1014" s="300">
        <v>2.4235544392882204E-2</v>
      </c>
      <c r="E1014" s="300">
        <v>0.11020187896254552</v>
      </c>
      <c r="F1014" s="300">
        <v>1.9543383105239388E-2</v>
      </c>
      <c r="G1014" s="300">
        <v>1.9404860901149432E-2</v>
      </c>
      <c r="H1014" s="301">
        <v>1.390258452872554E-4</v>
      </c>
      <c r="I1014" s="302">
        <v>1.4531197520118743E-4</v>
      </c>
      <c r="J1014" s="303">
        <v>0</v>
      </c>
      <c r="K1014" s="304">
        <f t="shared" si="951"/>
        <v>0.18955033084500314</v>
      </c>
      <c r="L1014" s="304">
        <f t="shared" si="946"/>
        <v>1.0547269599740723</v>
      </c>
      <c r="M1014" s="304">
        <f t="shared" si="947"/>
        <v>0.56090590908410876</v>
      </c>
      <c r="N1014" s="304">
        <f t="shared" si="948"/>
        <v>0.55867276328141902</v>
      </c>
      <c r="O1014" s="304">
        <f t="shared" si="949"/>
        <v>1.3722590554825428E-3</v>
      </c>
      <c r="P1014" s="251">
        <f t="shared" si="950"/>
        <v>1.4343065344223768E-3</v>
      </c>
    </row>
    <row r="1015" spans="1:16" x14ac:dyDescent="0.3">
      <c r="A1015" s="247" t="s">
        <v>111</v>
      </c>
      <c r="B1015" s="248">
        <v>2020</v>
      </c>
      <c r="C1015" s="248" t="s">
        <v>1115</v>
      </c>
      <c r="D1015" s="300">
        <v>2.0341101263875838E-2</v>
      </c>
      <c r="E1015" s="300">
        <v>9.4117966452096427E-2</v>
      </c>
      <c r="F1015" s="300">
        <v>1.9490498761609933E-2</v>
      </c>
      <c r="G1015" s="300">
        <v>1.9355637982989189E-2</v>
      </c>
      <c r="H1015" s="301">
        <v>1.2824973855555383E-4</v>
      </c>
      <c r="I1015" s="302">
        <v>1.3404862402436964E-4</v>
      </c>
      <c r="J1015" s="303">
        <v>0</v>
      </c>
      <c r="K1015" s="304">
        <f t="shared" si="951"/>
        <v>0.16710316526124039</v>
      </c>
      <c r="L1015" s="304">
        <f t="shared" si="946"/>
        <v>0.96233196640023855</v>
      </c>
      <c r="M1015" s="304">
        <f t="shared" si="947"/>
        <v>0.55960562050656448</v>
      </c>
      <c r="N1015" s="304">
        <f t="shared" si="948"/>
        <v>0.55747189688515142</v>
      </c>
      <c r="O1015" s="304">
        <f t="shared" si="949"/>
        <v>1.2489376243960462E-3</v>
      </c>
      <c r="P1015" s="251">
        <f t="shared" si="950"/>
        <v>1.3054090558001826E-3</v>
      </c>
    </row>
    <row r="1016" spans="1:16" x14ac:dyDescent="0.3">
      <c r="A1016" s="247" t="s">
        <v>111</v>
      </c>
      <c r="B1016" s="248">
        <v>2021</v>
      </c>
      <c r="C1016" s="248" t="s">
        <v>1116</v>
      </c>
      <c r="D1016" s="300">
        <v>1.7169324787538201E-2</v>
      </c>
      <c r="E1016" s="300">
        <v>8.053306860340366E-2</v>
      </c>
      <c r="F1016" s="300">
        <v>1.9401694867691371E-2</v>
      </c>
      <c r="G1016" s="300">
        <v>1.9273394395199824E-2</v>
      </c>
      <c r="H1016" s="301">
        <v>1.1612547194646565E-4</v>
      </c>
      <c r="I1016" s="302">
        <v>1.2137615485344631E-4</v>
      </c>
      <c r="J1016" s="303">
        <v>0</v>
      </c>
      <c r="K1016" s="304">
        <f t="shared" si="951"/>
        <v>0.14854310120434039</v>
      </c>
      <c r="L1016" s="304">
        <f t="shared" si="946"/>
        <v>0.88602861023848856</v>
      </c>
      <c r="M1016" s="304">
        <f t="shared" si="947"/>
        <v>0.5583556347997306</v>
      </c>
      <c r="N1016" s="304">
        <f t="shared" si="948"/>
        <v>0.55631787605315641</v>
      </c>
      <c r="O1016" s="304">
        <f t="shared" si="949"/>
        <v>1.1362988847478514E-3</v>
      </c>
      <c r="P1016" s="251">
        <f t="shared" si="950"/>
        <v>1.1876772893164914E-3</v>
      </c>
    </row>
    <row r="1017" spans="1:16" x14ac:dyDescent="0.3">
      <c r="A1017" s="247" t="s">
        <v>111</v>
      </c>
      <c r="B1017" s="248">
        <v>2022</v>
      </c>
      <c r="C1017" s="248" t="s">
        <v>1117</v>
      </c>
      <c r="D1017" s="300">
        <v>1.4356972076784784E-2</v>
      </c>
      <c r="E1017" s="300">
        <v>6.9107437648922743E-2</v>
      </c>
      <c r="F1017" s="300">
        <v>1.9317344953848931E-2</v>
      </c>
      <c r="G1017" s="300">
        <v>1.9195293368457718E-2</v>
      </c>
      <c r="H1017" s="301">
        <v>1.057953721834219E-4</v>
      </c>
      <c r="I1017" s="302">
        <v>1.1057897113715324E-4</v>
      </c>
      <c r="J1017" s="303">
        <v>1</v>
      </c>
      <c r="K1017" s="304">
        <f t="shared" ref="K1017:P1017" si="952">SUM(D1017:D1045)+$J1017*D1045</f>
        <v>0.13315481362377796</v>
      </c>
      <c r="L1017" s="304">
        <f t="shared" si="952"/>
        <v>0.82331015192543111</v>
      </c>
      <c r="M1017" s="304">
        <f t="shared" si="952"/>
        <v>0.55719445298681525</v>
      </c>
      <c r="N1017" s="304">
        <f t="shared" si="952"/>
        <v>0.55524609880895082</v>
      </c>
      <c r="O1017" s="304">
        <f t="shared" si="952"/>
        <v>1.0357844117087449E-3</v>
      </c>
      <c r="P1017" s="251">
        <f t="shared" si="952"/>
        <v>1.0826179920037232E-3</v>
      </c>
    </row>
    <row r="1018" spans="1:16" x14ac:dyDescent="0.3">
      <c r="A1018" s="247" t="s">
        <v>111</v>
      </c>
      <c r="B1018" s="248">
        <v>2023</v>
      </c>
      <c r="C1018" s="248" t="s">
        <v>1118</v>
      </c>
      <c r="D1018" s="300">
        <v>1.2327661911301684E-2</v>
      </c>
      <c r="E1018" s="300">
        <v>5.9885386658266551E-2</v>
      </c>
      <c r="F1018" s="300">
        <v>1.9239542039605564E-2</v>
      </c>
      <c r="G1018" s="300">
        <v>1.9123319389770962E-2</v>
      </c>
      <c r="H1018" s="301">
        <v>9.52514459195774E-5</v>
      </c>
      <c r="I1018" s="302">
        <v>9.9558292076148231E-5</v>
      </c>
      <c r="J1018" s="303">
        <v>2</v>
      </c>
      <c r="K1018" s="304">
        <f t="shared" ref="K1018:P1018" si="953">SUM(D1018:D1045)+$J1018*D1045</f>
        <v>0.12057887875396898</v>
      </c>
      <c r="L1018" s="304">
        <f t="shared" si="953"/>
        <v>0.77201732456685468</v>
      </c>
      <c r="M1018" s="304">
        <f t="shared" si="953"/>
        <v>0.55611762108774232</v>
      </c>
      <c r="N1018" s="304">
        <f t="shared" si="953"/>
        <v>0.55425242259148744</v>
      </c>
      <c r="O1018" s="304">
        <f t="shared" si="953"/>
        <v>9.4560003843268195E-4</v>
      </c>
      <c r="P1018" s="251">
        <f t="shared" si="953"/>
        <v>9.883558784072482E-4</v>
      </c>
    </row>
    <row r="1019" spans="1:16" x14ac:dyDescent="0.3">
      <c r="A1019" s="247" t="s">
        <v>111</v>
      </c>
      <c r="B1019" s="248">
        <v>2024</v>
      </c>
      <c r="C1019" s="248" t="s">
        <v>1119</v>
      </c>
      <c r="D1019" s="300">
        <v>1.064420571762671E-2</v>
      </c>
      <c r="E1019" s="300">
        <v>5.2333472203978958E-2</v>
      </c>
      <c r="F1019" s="300">
        <v>1.9171765903431445E-2</v>
      </c>
      <c r="G1019" s="300">
        <v>1.9060639328471848E-2</v>
      </c>
      <c r="H1019" s="301">
        <v>8.6496333099615321E-5</v>
      </c>
      <c r="I1019" s="302">
        <v>9.0407312174979121E-5</v>
      </c>
      <c r="J1019" s="303">
        <v>3</v>
      </c>
      <c r="K1019" s="304">
        <f t="shared" ref="K1019:P1019" si="954">SUM(D1019:D1045)+$J1019*D1045</f>
        <v>0.11003225404964313</v>
      </c>
      <c r="L1019" s="304">
        <f t="shared" si="954"/>
        <v>0.72994654819893445</v>
      </c>
      <c r="M1019" s="304">
        <f t="shared" si="954"/>
        <v>0.55511859210291292</v>
      </c>
      <c r="N1019" s="304">
        <f t="shared" si="954"/>
        <v>0.5533307203527108</v>
      </c>
      <c r="O1019" s="304">
        <f t="shared" si="954"/>
        <v>8.659595914204633E-4</v>
      </c>
      <c r="P1019" s="251">
        <f t="shared" si="954"/>
        <v>9.0511444387177814E-4</v>
      </c>
    </row>
    <row r="1020" spans="1:16" x14ac:dyDescent="0.3">
      <c r="A1020" s="247" t="s">
        <v>111</v>
      </c>
      <c r="B1020" s="248">
        <v>2025</v>
      </c>
      <c r="C1020" s="248" t="s">
        <v>1120</v>
      </c>
      <c r="D1020" s="300">
        <v>9.2749913294251241E-3</v>
      </c>
      <c r="E1020" s="300">
        <v>4.6269761819456731E-2</v>
      </c>
      <c r="F1020" s="300">
        <v>1.9112915446094197E-2</v>
      </c>
      <c r="G1020" s="300">
        <v>1.9006188419305157E-2</v>
      </c>
      <c r="H1020" s="301">
        <v>7.7952148882834448E-5</v>
      </c>
      <c r="I1020" s="302">
        <v>8.1476795872531077E-5</v>
      </c>
      <c r="J1020" s="303">
        <v>4</v>
      </c>
      <c r="K1020" s="304">
        <f t="shared" ref="K1020:P1020" si="955">SUM(D1020:D1045)+$J1020*D1045</f>
        <v>0.10116908553899229</v>
      </c>
      <c r="L1020" s="304">
        <f t="shared" si="955"/>
        <v>0.69542768628530172</v>
      </c>
      <c r="M1020" s="304">
        <f t="shared" si="955"/>
        <v>0.55418733925425756</v>
      </c>
      <c r="N1020" s="304">
        <f t="shared" si="955"/>
        <v>0.55247169817523312</v>
      </c>
      <c r="O1020" s="304">
        <f t="shared" si="955"/>
        <v>7.9507425722820694E-4</v>
      </c>
      <c r="P1020" s="251">
        <f t="shared" si="955"/>
        <v>8.3102398923747727E-4</v>
      </c>
    </row>
    <row r="1021" spans="1:16" x14ac:dyDescent="0.3">
      <c r="A1021" s="247" t="s">
        <v>111</v>
      </c>
      <c r="B1021" s="248">
        <v>2026</v>
      </c>
      <c r="C1021" s="248" t="s">
        <v>1121</v>
      </c>
      <c r="D1021" s="300">
        <v>8.1709880529638994E-3</v>
      </c>
      <c r="E1021" s="300">
        <v>4.144575105142876E-2</v>
      </c>
      <c r="F1021" s="300">
        <v>1.9052299521597673E-2</v>
      </c>
      <c r="G1021" s="300">
        <v>1.8950119823642524E-2</v>
      </c>
      <c r="H1021" s="301">
        <v>6.9367846976804584E-5</v>
      </c>
      <c r="I1021" s="302">
        <v>7.2504359989721649E-5</v>
      </c>
      <c r="J1021" s="303">
        <v>5</v>
      </c>
      <c r="K1021" s="304">
        <f t="shared" ref="K1021:P1021" si="956">SUM(D1021:D1045)+$J1021*D1045</f>
        <v>9.3675131416543003E-2</v>
      </c>
      <c r="L1021" s="304">
        <f t="shared" si="956"/>
        <v>0.66697253475619123</v>
      </c>
      <c r="M1021" s="304">
        <f t="shared" si="956"/>
        <v>0.55331493686293942</v>
      </c>
      <c r="N1021" s="304">
        <f t="shared" si="956"/>
        <v>0.5516671269069221</v>
      </c>
      <c r="O1021" s="304">
        <f t="shared" si="956"/>
        <v>7.3273310725273139E-4</v>
      </c>
      <c r="P1021" s="251">
        <f t="shared" si="956"/>
        <v>7.6586405090562422E-4</v>
      </c>
    </row>
    <row r="1022" spans="1:16" x14ac:dyDescent="0.3">
      <c r="A1022" s="247" t="s">
        <v>111</v>
      </c>
      <c r="B1022" s="248">
        <v>2027</v>
      </c>
      <c r="C1022" s="248" t="s">
        <v>1122</v>
      </c>
      <c r="D1022" s="300">
        <v>7.2371123888965005E-3</v>
      </c>
      <c r="E1022" s="300">
        <v>3.7427992389312506E-2</v>
      </c>
      <c r="F1022" s="300">
        <v>1.8980797053558311E-2</v>
      </c>
      <c r="G1022" s="300">
        <v>1.8883918940662332E-2</v>
      </c>
      <c r="H1022" s="301">
        <v>5.7640141008472657E-5</v>
      </c>
      <c r="I1022" s="302">
        <v>6.0246375543015812E-5</v>
      </c>
      <c r="J1022" s="303">
        <v>6</v>
      </c>
      <c r="K1022" s="304">
        <f t="shared" ref="K1022:P1022" si="957">SUM(D1022:D1045)+$J1022*D1045</f>
        <v>8.7285180570554968E-2</v>
      </c>
      <c r="L1022" s="304">
        <f t="shared" si="957"/>
        <v>0.64334139399510892</v>
      </c>
      <c r="M1022" s="304">
        <f t="shared" si="957"/>
        <v>0.55250315039611786</v>
      </c>
      <c r="N1022" s="304">
        <f t="shared" si="957"/>
        <v>0.55091862423427396</v>
      </c>
      <c r="O1022" s="304">
        <f t="shared" si="957"/>
        <v>6.789762591832857E-4</v>
      </c>
      <c r="P1022" s="251">
        <f t="shared" si="957"/>
        <v>7.0967654845658073E-4</v>
      </c>
    </row>
    <row r="1023" spans="1:16" x14ac:dyDescent="0.3">
      <c r="A1023" s="247" t="s">
        <v>111</v>
      </c>
      <c r="B1023" s="248">
        <v>2028</v>
      </c>
      <c r="C1023" s="248" t="s">
        <v>1123</v>
      </c>
      <c r="D1023" s="300">
        <v>6.4439406527105293E-3</v>
      </c>
      <c r="E1023" s="300">
        <v>3.4096235270430444E-2</v>
      </c>
      <c r="F1023" s="300">
        <v>1.8903063304531401E-2</v>
      </c>
      <c r="G1023" s="300">
        <v>1.8812048782288909E-2</v>
      </c>
      <c r="H1023" s="301">
        <v>4.7458549701056509E-5</v>
      </c>
      <c r="I1023" s="302">
        <v>4.9604409505810881E-5</v>
      </c>
      <c r="J1023" s="303">
        <v>7</v>
      </c>
      <c r="K1023" s="304">
        <f t="shared" ref="K1023:P1023" si="958">SUM(D1023:D1045)+$J1023*D1045</f>
        <v>8.1829105388634304E-2</v>
      </c>
      <c r="L1023" s="304">
        <f t="shared" si="958"/>
        <v>0.6237280118961428</v>
      </c>
      <c r="M1023" s="304">
        <f t="shared" si="958"/>
        <v>0.55176286639733574</v>
      </c>
      <c r="N1023" s="304">
        <f t="shared" si="958"/>
        <v>0.55023632244460585</v>
      </c>
      <c r="O1023" s="304">
        <f t="shared" si="958"/>
        <v>6.3694711708217188E-4</v>
      </c>
      <c r="P1023" s="251">
        <f t="shared" si="958"/>
        <v>6.6574703045424314E-4</v>
      </c>
    </row>
    <row r="1024" spans="1:16" x14ac:dyDescent="0.3">
      <c r="A1024" s="247" t="s">
        <v>111</v>
      </c>
      <c r="B1024" s="248">
        <v>2029</v>
      </c>
      <c r="C1024" s="248" t="s">
        <v>1124</v>
      </c>
      <c r="D1024" s="300">
        <v>5.7563531300728428E-3</v>
      </c>
      <c r="E1024" s="300">
        <v>3.129341949963528E-2</v>
      </c>
      <c r="F1024" s="300">
        <v>1.8830588235462097E-2</v>
      </c>
      <c r="G1024" s="300">
        <v>1.8745167111475766E-2</v>
      </c>
      <c r="H1024" s="301">
        <v>4.1215491352262315E-5</v>
      </c>
      <c r="I1024" s="302">
        <v>4.3079077212010825E-5</v>
      </c>
      <c r="J1024" s="303">
        <v>8</v>
      </c>
      <c r="K1024" s="304">
        <f t="shared" ref="K1024:P1024" si="959">SUM(D1024:D1045)+$J1024*D1045</f>
        <v>7.7166201942899665E-2</v>
      </c>
      <c r="L1024" s="304">
        <f t="shared" si="959"/>
        <v>0.60744638691605868</v>
      </c>
      <c r="M1024" s="304">
        <f t="shared" si="959"/>
        <v>0.55110031614758026</v>
      </c>
      <c r="N1024" s="304">
        <f t="shared" si="959"/>
        <v>0.54962589081331115</v>
      </c>
      <c r="O1024" s="304">
        <f t="shared" si="959"/>
        <v>6.0509956628847423E-4</v>
      </c>
      <c r="P1024" s="251">
        <f t="shared" si="959"/>
        <v>6.3245947848911057E-4</v>
      </c>
    </row>
    <row r="1025" spans="1:16" x14ac:dyDescent="0.3">
      <c r="A1025" s="247" t="s">
        <v>111</v>
      </c>
      <c r="B1025" s="248">
        <v>2030</v>
      </c>
      <c r="C1025" s="248" t="s">
        <v>1125</v>
      </c>
      <c r="D1025" s="300">
        <v>5.1864778821945371E-3</v>
      </c>
      <c r="E1025" s="300">
        <v>2.9011056649486139E-2</v>
      </c>
      <c r="F1025" s="300">
        <v>1.8762117857977597E-2</v>
      </c>
      <c r="G1025" s="300">
        <v>1.8681996331557461E-2</v>
      </c>
      <c r="H1025" s="301">
        <v>3.5698206910573767E-5</v>
      </c>
      <c r="I1025" s="302">
        <v>3.7312323849163413E-5</v>
      </c>
      <c r="J1025" s="303">
        <v>9</v>
      </c>
      <c r="K1025" s="304">
        <f t="shared" ref="K1025:P1025" si="960">SUM(D1025:D1045)+$J1025*D1045</f>
        <v>7.3190886019802656E-2</v>
      </c>
      <c r="L1025" s="304">
        <f t="shared" si="960"/>
        <v>0.59396757770676967</v>
      </c>
      <c r="M1025" s="304">
        <f t="shared" si="960"/>
        <v>0.55051024096689427</v>
      </c>
      <c r="N1025" s="304">
        <f t="shared" si="960"/>
        <v>0.5490823408528297</v>
      </c>
      <c r="O1025" s="304">
        <f t="shared" si="960"/>
        <v>5.7949507384357076E-4</v>
      </c>
      <c r="P1025" s="251">
        <f t="shared" si="960"/>
        <v>6.0569725881777796E-4</v>
      </c>
    </row>
    <row r="1026" spans="1:16" x14ac:dyDescent="0.3">
      <c r="A1026" s="247" t="s">
        <v>111</v>
      </c>
      <c r="B1026" s="248">
        <v>2031</v>
      </c>
      <c r="C1026" s="248" t="s">
        <v>1126</v>
      </c>
      <c r="D1026" s="300">
        <v>4.6947497226426391E-3</v>
      </c>
      <c r="E1026" s="300">
        <v>2.7091189038805651E-2</v>
      </c>
      <c r="F1026" s="300">
        <v>1.8699920593188649E-2</v>
      </c>
      <c r="G1026" s="300">
        <v>1.862469533557462E-2</v>
      </c>
      <c r="H1026" s="301">
        <v>3.2805273528248169E-5</v>
      </c>
      <c r="I1026" s="302">
        <v>3.4288583444302976E-5</v>
      </c>
      <c r="J1026" s="303">
        <v>10</v>
      </c>
      <c r="K1026" s="304">
        <f t="shared" ref="K1026:P1026" si="961">SUM(D1026:D1045)+$J1026*D1045</f>
        <v>6.978544534458396E-2</v>
      </c>
      <c r="L1026" s="304">
        <f t="shared" si="961"/>
        <v>0.58277113134762992</v>
      </c>
      <c r="M1026" s="304">
        <f t="shared" si="961"/>
        <v>0.54998863616369276</v>
      </c>
      <c r="N1026" s="304">
        <f t="shared" si="961"/>
        <v>0.54860196167226649</v>
      </c>
      <c r="O1026" s="304">
        <f t="shared" si="961"/>
        <v>5.5940786584035595E-4</v>
      </c>
      <c r="P1026" s="251">
        <f t="shared" si="961"/>
        <v>5.8470179250929275E-4</v>
      </c>
    </row>
    <row r="1027" spans="1:16" x14ac:dyDescent="0.3">
      <c r="A1027" s="247" t="s">
        <v>111</v>
      </c>
      <c r="B1027" s="248">
        <v>2032</v>
      </c>
      <c r="C1027" s="248" t="s">
        <v>1127</v>
      </c>
      <c r="D1027" s="300">
        <v>4.2701098910283728E-3</v>
      </c>
      <c r="E1027" s="300">
        <v>2.5508393446499161E-2</v>
      </c>
      <c r="F1027" s="300">
        <v>1.8641169331077272E-2</v>
      </c>
      <c r="G1027" s="300">
        <v>1.8570543950186588E-2</v>
      </c>
      <c r="H1027" s="301">
        <v>2.9426340948492582E-5</v>
      </c>
      <c r="I1027" s="302">
        <v>3.0756871676718377E-5</v>
      </c>
      <c r="J1027" s="303">
        <v>11</v>
      </c>
      <c r="K1027" s="304">
        <f t="shared" ref="K1027:P1027" si="962">SUM(D1027:D1045)+$J1027*D1045</f>
        <v>6.687173282891716E-2</v>
      </c>
      <c r="L1027" s="304">
        <f t="shared" si="962"/>
        <v>0.57349455259917059</v>
      </c>
      <c r="M1027" s="304">
        <f t="shared" si="962"/>
        <v>0.5495292286252802</v>
      </c>
      <c r="N1027" s="304">
        <f t="shared" si="962"/>
        <v>0.54817888348768617</v>
      </c>
      <c r="O1027" s="304">
        <f t="shared" si="962"/>
        <v>5.4221359121946666E-4</v>
      </c>
      <c r="P1027" s="251">
        <f t="shared" si="962"/>
        <v>5.6673006660566791E-4</v>
      </c>
    </row>
    <row r="1028" spans="1:16" x14ac:dyDescent="0.3">
      <c r="A1028" s="247" t="s">
        <v>111</v>
      </c>
      <c r="B1028" s="248">
        <v>2033</v>
      </c>
      <c r="C1028" s="248" t="s">
        <v>1128</v>
      </c>
      <c r="D1028" s="300">
        <v>3.9000840223495439E-3</v>
      </c>
      <c r="E1028" s="300">
        <v>2.4193488611196075E-2</v>
      </c>
      <c r="F1028" s="300">
        <v>1.8587671361322416E-2</v>
      </c>
      <c r="G1028" s="300">
        <v>1.8521274394902844E-2</v>
      </c>
      <c r="H1028" s="301">
        <v>2.736911955967577E-5</v>
      </c>
      <c r="I1028" s="302">
        <v>2.8606632025092479E-5</v>
      </c>
      <c r="J1028" s="303">
        <v>12</v>
      </c>
      <c r="K1028" s="304">
        <f t="shared" ref="K1028:P1028" si="963">SUM(D1028:D1045)+$J1028*D1045</f>
        <v>6.4382660144864642E-2</v>
      </c>
      <c r="L1028" s="304">
        <f t="shared" si="963"/>
        <v>0.56580076944301771</v>
      </c>
      <c r="M1028" s="304">
        <f t="shared" si="963"/>
        <v>0.54912857234897894</v>
      </c>
      <c r="N1028" s="304">
        <f t="shared" si="963"/>
        <v>0.54780995668849375</v>
      </c>
      <c r="O1028" s="304">
        <f t="shared" si="963"/>
        <v>5.2839824917833304E-4</v>
      </c>
      <c r="P1028" s="251">
        <f t="shared" si="963"/>
        <v>5.522900524696278E-4</v>
      </c>
    </row>
    <row r="1029" spans="1:16" x14ac:dyDescent="0.3">
      <c r="A1029" s="247" t="s">
        <v>111</v>
      </c>
      <c r="B1029" s="248">
        <v>2034</v>
      </c>
      <c r="C1029" s="248" t="s">
        <v>1129</v>
      </c>
      <c r="D1029" s="300">
        <v>3.5698905359457297E-3</v>
      </c>
      <c r="E1029" s="300">
        <v>2.306458562538713E-2</v>
      </c>
      <c r="F1029" s="300">
        <v>1.8538004046019494E-2</v>
      </c>
      <c r="G1029" s="300">
        <v>1.8475533771732305E-2</v>
      </c>
      <c r="H1029" s="301">
        <v>2.5474555736314067E-5</v>
      </c>
      <c r="I1029" s="302">
        <v>2.6626400797769362E-5</v>
      </c>
      <c r="J1029" s="303">
        <v>13</v>
      </c>
      <c r="K1029" s="304">
        <f t="shared" ref="K1029:P1029" si="964">SUM(D1029:D1045)+$J1029*D1045</f>
        <v>6.2263613329490944E-2</v>
      </c>
      <c r="L1029" s="304">
        <f t="shared" si="964"/>
        <v>0.559421891122168</v>
      </c>
      <c r="M1029" s="304">
        <f t="shared" si="964"/>
        <v>0.54878141404243252</v>
      </c>
      <c r="N1029" s="304">
        <f t="shared" si="964"/>
        <v>0.54749029944458527</v>
      </c>
      <c r="O1029" s="304">
        <f t="shared" si="964"/>
        <v>5.1664012852601618E-4</v>
      </c>
      <c r="P1029" s="251">
        <f t="shared" si="964"/>
        <v>5.4000027798521352E-4</v>
      </c>
    </row>
    <row r="1030" spans="1:16" x14ac:dyDescent="0.3">
      <c r="A1030" s="247" t="s">
        <v>111</v>
      </c>
      <c r="B1030" s="248">
        <v>2035</v>
      </c>
      <c r="C1030" s="248" t="s">
        <v>1130</v>
      </c>
      <c r="D1030" s="300">
        <v>3.2774763899242406E-3</v>
      </c>
      <c r="E1030" s="300">
        <v>2.2123128916274219E-2</v>
      </c>
      <c r="F1030" s="300">
        <v>1.8492177756797824E-2</v>
      </c>
      <c r="G1030" s="300">
        <v>1.843333446779109E-2</v>
      </c>
      <c r="H1030" s="301">
        <v>2.3832954723017042E-5</v>
      </c>
      <c r="I1030" s="302">
        <v>2.4910571330559919E-5</v>
      </c>
      <c r="J1030" s="303">
        <v>14</v>
      </c>
      <c r="K1030" s="304">
        <f t="shared" ref="K1030:P1030" si="965">SUM(D1030:D1045)+$J1030*D1045</f>
        <v>6.0474760000521058E-2</v>
      </c>
      <c r="L1030" s="304">
        <f t="shared" si="965"/>
        <v>0.5541719157871271</v>
      </c>
      <c r="M1030" s="304">
        <f t="shared" si="965"/>
        <v>0.54848392305118909</v>
      </c>
      <c r="N1030" s="304">
        <f t="shared" si="965"/>
        <v>0.54721638282384721</v>
      </c>
      <c r="O1030" s="304">
        <f t="shared" si="965"/>
        <v>5.0677657169706102E-4</v>
      </c>
      <c r="P1030" s="251">
        <f t="shared" si="965"/>
        <v>5.2969073472812229E-4</v>
      </c>
    </row>
    <row r="1031" spans="1:16" x14ac:dyDescent="0.3">
      <c r="A1031" s="247" t="s">
        <v>111</v>
      </c>
      <c r="B1031" s="248">
        <v>2036</v>
      </c>
      <c r="C1031" s="248" t="s">
        <v>1131</v>
      </c>
      <c r="D1031" s="300">
        <v>3.0239561003467673E-3</v>
      </c>
      <c r="E1031" s="300">
        <v>2.134296620477133E-2</v>
      </c>
      <c r="F1031" s="300">
        <v>1.8452099114704631E-2</v>
      </c>
      <c r="G1031" s="300">
        <v>1.8396423155920175E-2</v>
      </c>
      <c r="H1031" s="301">
        <v>2.2281247541975605E-5</v>
      </c>
      <c r="I1031" s="302">
        <v>2.3288701975519438E-5</v>
      </c>
      <c r="J1031" s="303">
        <v>15</v>
      </c>
      <c r="K1031" s="304">
        <f t="shared" ref="K1031:P1031" si="966">SUM(D1031:D1045)+$J1031*D1045</f>
        <v>5.8978320817572649E-2</v>
      </c>
      <c r="L1031" s="304">
        <f t="shared" si="966"/>
        <v>0.54986339716119925</v>
      </c>
      <c r="M1031" s="304">
        <f t="shared" si="966"/>
        <v>0.54823225834916733</v>
      </c>
      <c r="N1031" s="304">
        <f t="shared" si="966"/>
        <v>0.54698466550705027</v>
      </c>
      <c r="O1031" s="304">
        <f t="shared" si="966"/>
        <v>4.9855461588140275E-4</v>
      </c>
      <c r="P1031" s="251">
        <f t="shared" si="966"/>
        <v>5.210970209382405E-4</v>
      </c>
    </row>
    <row r="1032" spans="1:16" x14ac:dyDescent="0.3">
      <c r="A1032" s="247" t="s">
        <v>111</v>
      </c>
      <c r="B1032" s="248">
        <v>2037</v>
      </c>
      <c r="C1032" s="248" t="s">
        <v>1132</v>
      </c>
      <c r="D1032" s="300">
        <v>2.8121328684136324E-3</v>
      </c>
      <c r="E1032" s="300">
        <v>2.0726928160726375E-2</v>
      </c>
      <c r="F1032" s="300">
        <v>1.8416714062164798E-2</v>
      </c>
      <c r="G1032" s="300">
        <v>1.8363839989688248E-2</v>
      </c>
      <c r="H1032" s="301">
        <v>2.1054309078602934E-5</v>
      </c>
      <c r="I1032" s="302">
        <v>2.200629364667861E-5</v>
      </c>
      <c r="J1032" s="303">
        <v>16</v>
      </c>
      <c r="K1032" s="304">
        <f t="shared" ref="K1032:P1032" si="967">SUM(D1032:D1045)+$J1032*D1045</f>
        <v>5.7735401924201735E-2</v>
      </c>
      <c r="L1032" s="304">
        <f t="shared" si="967"/>
        <v>0.54633504124677423</v>
      </c>
      <c r="M1032" s="304">
        <f t="shared" si="967"/>
        <v>0.54802067228923879</v>
      </c>
      <c r="N1032" s="304">
        <f t="shared" si="967"/>
        <v>0.54678985950212444</v>
      </c>
      <c r="O1032" s="304">
        <f t="shared" si="967"/>
        <v>4.9188436724678609E-4</v>
      </c>
      <c r="P1032" s="251">
        <f t="shared" si="967"/>
        <v>5.1412517650339918E-4</v>
      </c>
    </row>
    <row r="1033" spans="1:16" x14ac:dyDescent="0.3">
      <c r="A1033" s="247" t="s">
        <v>111</v>
      </c>
      <c r="B1033" s="248">
        <v>2038</v>
      </c>
      <c r="C1033" s="248" t="s">
        <v>1133</v>
      </c>
      <c r="D1033" s="300">
        <v>2.6219215907429642E-3</v>
      </c>
      <c r="E1033" s="300">
        <v>2.0179176369354034E-2</v>
      </c>
      <c r="F1033" s="300">
        <v>1.8385399043742305E-2</v>
      </c>
      <c r="G1033" s="300">
        <v>1.8335005445584536E-2</v>
      </c>
      <c r="H1033" s="301">
        <v>1.9994105480223774E-5</v>
      </c>
      <c r="I1033" s="302">
        <v>2.0898153840537039E-5</v>
      </c>
      <c r="J1033" s="303">
        <v>17</v>
      </c>
      <c r="K1033" s="304">
        <f t="shared" ref="K1033:P1033" si="968">SUM(D1033:D1045)+$J1033*D1045</f>
        <v>5.6704306262763945E-2</v>
      </c>
      <c r="L1033" s="304">
        <f t="shared" si="968"/>
        <v>0.54342272337639419</v>
      </c>
      <c r="M1033" s="304">
        <f t="shared" si="968"/>
        <v>0.5478444712818501</v>
      </c>
      <c r="N1033" s="304">
        <f t="shared" si="968"/>
        <v>0.54662763666343039</v>
      </c>
      <c r="O1033" s="304">
        <f t="shared" si="968"/>
        <v>4.8644105707554205E-4</v>
      </c>
      <c r="P1033" s="251">
        <f t="shared" si="968"/>
        <v>5.0843574039739878E-4</v>
      </c>
    </row>
    <row r="1034" spans="1:16" x14ac:dyDescent="0.3">
      <c r="A1034" s="247" t="s">
        <v>111</v>
      </c>
      <c r="B1034" s="248">
        <v>2039</v>
      </c>
      <c r="C1034" s="248" t="s">
        <v>1134</v>
      </c>
      <c r="D1034" s="300">
        <v>2.4469362859112073E-3</v>
      </c>
      <c r="E1034" s="300">
        <v>1.9680537338459911E-2</v>
      </c>
      <c r="F1034" s="300">
        <v>1.8357853559224552E-2</v>
      </c>
      <c r="G1034" s="300">
        <v>1.8309642638156865E-2</v>
      </c>
      <c r="H1034" s="301">
        <v>1.9083967785600455E-5</v>
      </c>
      <c r="I1034" s="302">
        <v>1.9946869132419949E-5</v>
      </c>
      <c r="J1034" s="303">
        <v>18</v>
      </c>
      <c r="K1034" s="304">
        <f t="shared" ref="K1034:P1034" si="969">SUM(D1034:D1045)+$J1034*D1045</f>
        <v>5.5863421878996823E-2</v>
      </c>
      <c r="L1034" s="304">
        <f t="shared" si="969"/>
        <v>0.54105815729738649</v>
      </c>
      <c r="M1034" s="304">
        <f t="shared" si="969"/>
        <v>0.54769958529288387</v>
      </c>
      <c r="N1034" s="304">
        <f t="shared" si="969"/>
        <v>0.5464942483688402</v>
      </c>
      <c r="O1034" s="304">
        <f t="shared" si="969"/>
        <v>4.8205795050267715E-4</v>
      </c>
      <c r="P1034" s="251">
        <f t="shared" si="969"/>
        <v>5.0385444409753997E-4</v>
      </c>
    </row>
    <row r="1035" spans="1:16" x14ac:dyDescent="0.3">
      <c r="A1035" s="247" t="s">
        <v>111</v>
      </c>
      <c r="B1035" s="248">
        <v>2040</v>
      </c>
      <c r="C1035" s="248" t="s">
        <v>1135</v>
      </c>
      <c r="D1035" s="300">
        <v>2.2857516160913658E-3</v>
      </c>
      <c r="E1035" s="300">
        <v>1.9238737836193853E-2</v>
      </c>
      <c r="F1035" s="300">
        <v>1.8333778097011109E-2</v>
      </c>
      <c r="G1035" s="300">
        <v>1.8287476992415438E-2</v>
      </c>
      <c r="H1035" s="301">
        <v>1.8325513133481945E-5</v>
      </c>
      <c r="I1035" s="302">
        <v>1.9154111909156343E-5</v>
      </c>
      <c r="J1035" s="303">
        <v>19</v>
      </c>
      <c r="K1035" s="304">
        <f t="shared" ref="K1035:P1035" si="970">SUM(D1035:D1045)+$J1035*D1045</f>
        <v>5.519752280006146E-2</v>
      </c>
      <c r="L1035" s="304">
        <f t="shared" si="970"/>
        <v>0.53919223024927287</v>
      </c>
      <c r="M1035" s="304">
        <f t="shared" si="970"/>
        <v>0.54758224478843531</v>
      </c>
      <c r="N1035" s="304">
        <f t="shared" si="970"/>
        <v>0.5463862228816776</v>
      </c>
      <c r="O1035" s="304">
        <f t="shared" si="970"/>
        <v>4.785849816244356E-4</v>
      </c>
      <c r="P1035" s="251">
        <f t="shared" si="970"/>
        <v>5.0022443250579817E-4</v>
      </c>
    </row>
    <row r="1036" spans="1:16" x14ac:dyDescent="0.3">
      <c r="A1036" s="247" t="s">
        <v>111</v>
      </c>
      <c r="B1036" s="248">
        <v>2041</v>
      </c>
      <c r="C1036" s="248" t="s">
        <v>1136</v>
      </c>
      <c r="D1036" s="300">
        <v>2.1649094298835259E-3</v>
      </c>
      <c r="E1036" s="300">
        <v>1.8906630553575929E-2</v>
      </c>
      <c r="F1036" s="300">
        <v>1.8314942606401173E-2</v>
      </c>
      <c r="G1036" s="300">
        <v>1.8270133702562728E-2</v>
      </c>
      <c r="H1036" s="301">
        <v>1.7695557795616116E-5</v>
      </c>
      <c r="I1036" s="302">
        <v>1.8495668456452132E-5</v>
      </c>
      <c r="J1036" s="303">
        <v>20</v>
      </c>
      <c r="K1036" s="304">
        <f t="shared" ref="K1036:P1036" si="971">SUM(D1036:D1045)+$J1036*D1045</f>
        <v>5.4692808390945945E-2</v>
      </c>
      <c r="L1036" s="304">
        <f t="shared" si="971"/>
        <v>0.53776810270342534</v>
      </c>
      <c r="M1036" s="304">
        <f t="shared" si="971"/>
        <v>0.54748897974620037</v>
      </c>
      <c r="N1036" s="304">
        <f t="shared" si="971"/>
        <v>0.54630036304025631</v>
      </c>
      <c r="O1036" s="304">
        <f t="shared" si="971"/>
        <v>4.7587046739831253E-4</v>
      </c>
      <c r="P1036" s="251">
        <f t="shared" si="971"/>
        <v>4.9738717813731996E-4</v>
      </c>
    </row>
    <row r="1037" spans="1:16" x14ac:dyDescent="0.3">
      <c r="A1037" s="247" t="s">
        <v>111</v>
      </c>
      <c r="B1037" s="248">
        <v>2042</v>
      </c>
      <c r="C1037" s="248" t="s">
        <v>1137</v>
      </c>
      <c r="D1037" s="300">
        <v>2.063123931929995E-3</v>
      </c>
      <c r="E1037" s="300">
        <v>1.8611192247534252E-2</v>
      </c>
      <c r="F1037" s="300">
        <v>1.8299054810722078E-2</v>
      </c>
      <c r="G1037" s="300">
        <v>1.8255506274280582E-2</v>
      </c>
      <c r="H1037" s="301">
        <v>1.7213013815680207E-5</v>
      </c>
      <c r="I1037" s="302">
        <v>1.7991308803041746E-5</v>
      </c>
      <c r="J1037" s="303">
        <v>21</v>
      </c>
      <c r="K1037" s="304">
        <f t="shared" ref="K1037:P1037" si="972">SUM(D1037:D1045)+$J1037*D1045</f>
        <v>5.4308936168038266E-2</v>
      </c>
      <c r="L1037" s="304">
        <f t="shared" si="972"/>
        <v>0.53667608244019571</v>
      </c>
      <c r="M1037" s="304">
        <f t="shared" si="972"/>
        <v>0.54741455019457519</v>
      </c>
      <c r="N1037" s="304">
        <f t="shared" si="972"/>
        <v>0.54623184648868794</v>
      </c>
      <c r="O1037" s="304">
        <f t="shared" si="972"/>
        <v>4.7378590851005528E-4</v>
      </c>
      <c r="P1037" s="251">
        <f t="shared" si="972"/>
        <v>4.9520836722154616E-4</v>
      </c>
    </row>
    <row r="1038" spans="1:16" x14ac:dyDescent="0.3">
      <c r="A1038" s="247" t="s">
        <v>111</v>
      </c>
      <c r="B1038" s="248">
        <v>2043</v>
      </c>
      <c r="C1038" s="248" t="s">
        <v>1138</v>
      </c>
      <c r="D1038" s="300">
        <v>1.9856193384678784E-3</v>
      </c>
      <c r="E1038" s="300">
        <v>1.8385307733442449E-2</v>
      </c>
      <c r="F1038" s="300">
        <v>1.8285742519983758E-2</v>
      </c>
      <c r="G1038" s="300">
        <v>1.824325144992614E-2</v>
      </c>
      <c r="H1038" s="301">
        <v>1.6824535243219775E-5</v>
      </c>
      <c r="I1038" s="302">
        <v>1.758526672806945E-5</v>
      </c>
      <c r="J1038" s="303">
        <v>22</v>
      </c>
      <c r="K1038" s="304">
        <f t="shared" ref="K1038:P1038" si="973">SUM(D1038:D1045)+$J1038*D1045</f>
        <v>5.4026849443084113E-2</v>
      </c>
      <c r="L1038" s="304">
        <f t="shared" si="973"/>
        <v>0.53587950048300792</v>
      </c>
      <c r="M1038" s="304">
        <f t="shared" si="973"/>
        <v>0.54735600843862919</v>
      </c>
      <c r="N1038" s="304">
        <f t="shared" si="973"/>
        <v>0.54617795736540153</v>
      </c>
      <c r="O1038" s="304">
        <f t="shared" si="973"/>
        <v>4.7218389360173399E-4</v>
      </c>
      <c r="P1038" s="251">
        <f t="shared" si="973"/>
        <v>4.9353391595918252E-4</v>
      </c>
    </row>
    <row r="1039" spans="1:16" x14ac:dyDescent="0.3">
      <c r="A1039" s="247" t="s">
        <v>111</v>
      </c>
      <c r="B1039" s="248">
        <v>2044</v>
      </c>
      <c r="C1039" s="248" t="s">
        <v>1139</v>
      </c>
      <c r="D1039" s="300">
        <v>1.9280212724415873E-3</v>
      </c>
      <c r="E1039" s="300">
        <v>1.8208275013548155E-2</v>
      </c>
      <c r="F1039" s="300">
        <v>1.8274616195521013E-2</v>
      </c>
      <c r="G1039" s="300">
        <v>1.8233008870001472E-2</v>
      </c>
      <c r="H1039" s="301">
        <v>1.6507766553713327E-5</v>
      </c>
      <c r="I1039" s="302">
        <v>1.7254171376740044E-5</v>
      </c>
      <c r="J1039" s="303">
        <v>23</v>
      </c>
      <c r="K1039" s="304">
        <f t="shared" ref="K1039:P1039" si="974">SUM(D1039:D1045)+$J1039*D1045</f>
        <v>5.3822267311592079E-2</v>
      </c>
      <c r="L1039" s="304">
        <f t="shared" si="974"/>
        <v>0.5353088030399118</v>
      </c>
      <c r="M1039" s="304">
        <f t="shared" si="974"/>
        <v>0.54731077897342151</v>
      </c>
      <c r="N1039" s="304">
        <f t="shared" si="974"/>
        <v>0.54613632306646975</v>
      </c>
      <c r="O1039" s="304">
        <f t="shared" si="974"/>
        <v>4.7097035726587305E-4</v>
      </c>
      <c r="P1039" s="251">
        <f t="shared" si="974"/>
        <v>4.9226550677179117E-4</v>
      </c>
    </row>
    <row r="1040" spans="1:16" x14ac:dyDescent="0.3">
      <c r="A1040" s="247" t="s">
        <v>111</v>
      </c>
      <c r="B1040" s="248">
        <v>2045</v>
      </c>
      <c r="C1040" s="248" t="s">
        <v>1140</v>
      </c>
      <c r="D1040" s="300">
        <v>1.8878587976396621E-3</v>
      </c>
      <c r="E1040" s="300">
        <v>1.8083008863980128E-2</v>
      </c>
      <c r="F1040" s="300">
        <v>1.8265332048577592E-2</v>
      </c>
      <c r="G1040" s="300">
        <v>1.8224463082627158E-2</v>
      </c>
      <c r="H1040" s="301">
        <v>1.6280861478461606E-5</v>
      </c>
      <c r="I1040" s="302">
        <v>1.7017013015999374E-5</v>
      </c>
      <c r="J1040" s="303">
        <v>24</v>
      </c>
      <c r="K1040" s="304">
        <f t="shared" ref="K1040:P1040" si="975">SUM(D1040:D1045)+$J1040*D1045</f>
        <v>5.3675283246126339E-2</v>
      </c>
      <c r="L1040" s="304">
        <f t="shared" si="975"/>
        <v>0.53491513831670989</v>
      </c>
      <c r="M1040" s="304">
        <f t="shared" si="975"/>
        <v>0.54727667583267658</v>
      </c>
      <c r="N1040" s="304">
        <f t="shared" si="975"/>
        <v>0.54610493134746252</v>
      </c>
      <c r="O1040" s="304">
        <f t="shared" si="975"/>
        <v>4.7007358961951868E-4</v>
      </c>
      <c r="P1040" s="251">
        <f t="shared" si="975"/>
        <v>4.9132819293572943E-4</v>
      </c>
    </row>
    <row r="1041" spans="1:16" x14ac:dyDescent="0.3">
      <c r="A1041" s="247" t="s">
        <v>111</v>
      </c>
      <c r="B1041" s="248">
        <v>2046</v>
      </c>
      <c r="C1041" s="248" t="s">
        <v>1141</v>
      </c>
      <c r="D1041" s="300">
        <v>1.8531542943095035E-3</v>
      </c>
      <c r="E1041" s="300">
        <v>1.7979323327859169E-2</v>
      </c>
      <c r="F1041" s="300">
        <v>1.8257665445858932E-2</v>
      </c>
      <c r="G1041" s="300">
        <v>1.8217406692500934E-2</v>
      </c>
      <c r="H1041" s="301">
        <v>1.60867562167872E-5</v>
      </c>
      <c r="I1041" s="302">
        <v>1.6814125322459091E-5</v>
      </c>
      <c r="J1041" s="303">
        <v>25</v>
      </c>
      <c r="K1041" s="304">
        <f t="shared" ref="K1041:P1041" si="976">SUM(D1041:D1045)+$J1041*D1045</f>
        <v>5.3568461655462522E-2</v>
      </c>
      <c r="L1041" s="304">
        <f t="shared" si="976"/>
        <v>0.53464673974307608</v>
      </c>
      <c r="M1041" s="304">
        <f t="shared" si="976"/>
        <v>0.54725185683887501</v>
      </c>
      <c r="N1041" s="304">
        <f t="shared" si="976"/>
        <v>0.5460820854158297</v>
      </c>
      <c r="O1041" s="304">
        <f t="shared" si="976"/>
        <v>4.6940372704841596E-4</v>
      </c>
      <c r="P1041" s="251">
        <f t="shared" si="976"/>
        <v>4.9062803746040815E-4</v>
      </c>
    </row>
    <row r="1042" spans="1:16" x14ac:dyDescent="0.3">
      <c r="A1042" s="247" t="s">
        <v>111</v>
      </c>
      <c r="B1042" s="248">
        <v>2047</v>
      </c>
      <c r="C1042" s="248" t="s">
        <v>1142</v>
      </c>
      <c r="D1042" s="300">
        <v>1.8221964762898434E-3</v>
      </c>
      <c r="E1042" s="300">
        <v>1.787972633923432E-2</v>
      </c>
      <c r="F1042" s="300">
        <v>1.8251407050466999E-2</v>
      </c>
      <c r="G1042" s="300">
        <v>1.8211646349289238E-2</v>
      </c>
      <c r="H1042" s="301">
        <v>1.5927933712286808E-5</v>
      </c>
      <c r="I1042" s="302">
        <v>1.6648123230622643E-5</v>
      </c>
      <c r="J1042" s="303">
        <v>26</v>
      </c>
      <c r="K1042" s="304">
        <f t="shared" ref="K1042:P1042" si="977">SUM(D1042:D1045)+$J1042*D1045</f>
        <v>5.3496344568128865E-2</v>
      </c>
      <c r="L1042" s="304">
        <f t="shared" si="977"/>
        <v>0.53448202670556322</v>
      </c>
      <c r="M1042" s="304">
        <f t="shared" si="977"/>
        <v>0.54723470444779221</v>
      </c>
      <c r="N1042" s="304">
        <f t="shared" si="977"/>
        <v>0.54606629587432298</v>
      </c>
      <c r="O1042" s="304">
        <f t="shared" si="977"/>
        <v>4.6892796973898763E-4</v>
      </c>
      <c r="P1042" s="251">
        <f t="shared" si="977"/>
        <v>4.9013076967862734E-4</v>
      </c>
    </row>
    <row r="1043" spans="1:16" x14ac:dyDescent="0.3">
      <c r="A1043" s="247" t="s">
        <v>111</v>
      </c>
      <c r="B1043" s="248">
        <v>2048</v>
      </c>
      <c r="C1043" s="248" t="s">
        <v>1143</v>
      </c>
      <c r="D1043" s="300">
        <v>1.7977646943717945E-3</v>
      </c>
      <c r="E1043" s="300">
        <v>1.7800937138266547E-2</v>
      </c>
      <c r="F1043" s="300">
        <v>1.8246350390676225E-2</v>
      </c>
      <c r="G1043" s="300">
        <v>1.820699194330681E-2</v>
      </c>
      <c r="H1043" s="301">
        <v>1.5798651327251854E-5</v>
      </c>
      <c r="I1043" s="302">
        <v>1.6512996270700242E-5</v>
      </c>
      <c r="J1043" s="303">
        <v>27</v>
      </c>
      <c r="K1043" s="304">
        <f t="shared" ref="K1043:P1043" si="978">SUM(D1043:D1045)+$J1043*D1045</f>
        <v>5.3455185298814864E-2</v>
      </c>
      <c r="L1043" s="304">
        <f t="shared" si="978"/>
        <v>0.53441691065667529</v>
      </c>
      <c r="M1043" s="304">
        <f t="shared" si="978"/>
        <v>0.54722381045210122</v>
      </c>
      <c r="N1043" s="304">
        <f t="shared" si="978"/>
        <v>0.54605626667602802</v>
      </c>
      <c r="O1043" s="304">
        <f t="shared" si="978"/>
        <v>4.6861103493405973E-4</v>
      </c>
      <c r="P1043" s="251">
        <f t="shared" si="978"/>
        <v>4.8979950398868278E-4</v>
      </c>
    </row>
    <row r="1044" spans="1:16" x14ac:dyDescent="0.3">
      <c r="A1044" s="247" t="s">
        <v>111</v>
      </c>
      <c r="B1044" s="248">
        <v>2049</v>
      </c>
      <c r="C1044" s="248" t="s">
        <v>1144</v>
      </c>
      <c r="D1044" s="300">
        <v>1.7883788091194079E-3</v>
      </c>
      <c r="E1044" s="300">
        <v>1.780688538871161E-2</v>
      </c>
      <c r="F1044" s="300">
        <v>1.824309452769509E-2</v>
      </c>
      <c r="G1044" s="300">
        <v>1.8203994504881835E-2</v>
      </c>
      <c r="H1044" s="301">
        <v>1.5704414200758962E-5</v>
      </c>
      <c r="I1044" s="302">
        <v>1.6414496578993426E-5</v>
      </c>
      <c r="J1044" s="303">
        <v>28</v>
      </c>
      <c r="K1044" s="304">
        <f t="shared" ref="K1044:P1044" si="979">SUM(D1044:D1045)+$J1044*D1045</f>
        <v>5.343845781141892E-2</v>
      </c>
      <c r="L1044" s="304">
        <f t="shared" si="979"/>
        <v>0.53443058380875508</v>
      </c>
      <c r="M1044" s="304">
        <f t="shared" si="979"/>
        <v>0.54721797311620113</v>
      </c>
      <c r="N1044" s="304">
        <f t="shared" si="979"/>
        <v>0.54605089188371536</v>
      </c>
      <c r="O1044" s="304">
        <f t="shared" si="979"/>
        <v>4.684233825141667E-4</v>
      </c>
      <c r="P1044" s="251">
        <f t="shared" si="979"/>
        <v>4.896033652586608E-4</v>
      </c>
    </row>
    <row r="1045" spans="1:16" x14ac:dyDescent="0.3">
      <c r="A1045" s="247" t="s">
        <v>111</v>
      </c>
      <c r="B1045" s="248">
        <v>2050</v>
      </c>
      <c r="C1045" s="248" t="s">
        <v>1145</v>
      </c>
      <c r="D1045" s="300">
        <v>1.7810372069758452E-3</v>
      </c>
      <c r="E1045" s="300">
        <v>1.7814610290346325E-2</v>
      </c>
      <c r="F1045" s="300">
        <v>1.8240513054776069E-2</v>
      </c>
      <c r="G1045" s="300">
        <v>1.8201617150994262E-2</v>
      </c>
      <c r="H1045" s="301">
        <v>1.5610998907358889E-5</v>
      </c>
      <c r="I1045" s="302">
        <v>1.6316857540678185E-5</v>
      </c>
      <c r="J1045" s="303">
        <v>29</v>
      </c>
      <c r="K1045" s="304">
        <f t="shared" ref="K1045:P1045" si="980">SUM(D1045:D1045)+$J1045*D1045</f>
        <v>5.3431116209275355E-2</v>
      </c>
      <c r="L1045" s="304">
        <f t="shared" si="980"/>
        <v>0.53443830871038978</v>
      </c>
      <c r="M1045" s="304">
        <f t="shared" si="980"/>
        <v>0.54721539164328203</v>
      </c>
      <c r="N1045" s="304">
        <f t="shared" si="980"/>
        <v>0.54604851452982783</v>
      </c>
      <c r="O1045" s="304">
        <f t="shared" si="980"/>
        <v>4.6832996722076666E-4</v>
      </c>
      <c r="P1045" s="251">
        <f t="shared" si="980"/>
        <v>4.8950572622034557E-4</v>
      </c>
    </row>
    <row r="1046" spans="1:16" x14ac:dyDescent="0.3">
      <c r="A1046" s="247" t="s">
        <v>112</v>
      </c>
      <c r="B1046" s="248">
        <v>2015</v>
      </c>
      <c r="C1046" s="248" t="s">
        <v>2442</v>
      </c>
      <c r="D1046" s="300">
        <v>7.3297879812281599E-2</v>
      </c>
      <c r="E1046" s="300">
        <v>0.31076384944066165</v>
      </c>
      <c r="F1046" s="300">
        <v>2.0324767670373185E-2</v>
      </c>
      <c r="G1046" s="300">
        <v>2.0135934655800339E-2</v>
      </c>
      <c r="H1046" s="301">
        <v>3.332420286064548E-4</v>
      </c>
      <c r="I1046" s="302">
        <v>3.4830975723812701E-4</v>
      </c>
      <c r="J1046" s="305">
        <v>0</v>
      </c>
      <c r="K1046" s="304">
        <f>SUM(D1046:D1075)</f>
        <v>0.50509958865677007</v>
      </c>
      <c r="L1046" s="304">
        <f t="shared" ref="L1046:L1052" si="981">SUM(E1046:E1075)</f>
        <v>2.5588613685555783</v>
      </c>
      <c r="M1046" s="304">
        <f t="shared" ref="M1046:M1052" si="982">SUM(F1046:F1075)</f>
        <v>0.57039403503804098</v>
      </c>
      <c r="N1046" s="304">
        <f t="shared" ref="N1046:N1052" si="983">SUM(G1046:G1075)</f>
        <v>0.56747444995890617</v>
      </c>
      <c r="O1046" s="304">
        <f t="shared" ref="O1046:O1052" si="984">SUM(H1046:H1075)</f>
        <v>2.9699915949790777E-3</v>
      </c>
      <c r="P1046" s="251">
        <f t="shared" ref="P1046:P1052" si="985">SUM(I1046:I1075)</f>
        <v>3.1042814443849398E-3</v>
      </c>
    </row>
    <row r="1047" spans="1:16" x14ac:dyDescent="0.3">
      <c r="A1047" s="247" t="s">
        <v>112</v>
      </c>
      <c r="B1047" s="248">
        <v>2016</v>
      </c>
      <c r="C1047" s="248" t="s">
        <v>2443</v>
      </c>
      <c r="D1047" s="300">
        <v>6.1615543406875792E-2</v>
      </c>
      <c r="E1047" s="300">
        <v>0.26842633433940838</v>
      </c>
      <c r="F1047" s="300">
        <v>2.0100131378512635E-2</v>
      </c>
      <c r="G1047" s="300">
        <v>1.9926370371268393E-2</v>
      </c>
      <c r="H1047" s="301">
        <v>2.9348372097239928E-4</v>
      </c>
      <c r="I1047" s="302">
        <v>3.067537545741878E-4</v>
      </c>
      <c r="J1047" s="303">
        <v>0</v>
      </c>
      <c r="K1047" s="304">
        <f t="shared" ref="K1047:K1052" si="986">SUM(D1047:D1076)</f>
        <v>0.43394919401568988</v>
      </c>
      <c r="L1047" s="304">
        <f t="shared" si="981"/>
        <v>2.2682988817458365</v>
      </c>
      <c r="M1047" s="304">
        <f t="shared" si="982"/>
        <v>0.5683577811446604</v>
      </c>
      <c r="N1047" s="304">
        <f t="shared" si="983"/>
        <v>0.56558448609452705</v>
      </c>
      <c r="O1047" s="304">
        <f t="shared" si="984"/>
        <v>2.6579574018201517E-3</v>
      </c>
      <c r="P1047" s="251">
        <f t="shared" si="985"/>
        <v>2.7781384411789249E-3</v>
      </c>
    </row>
    <row r="1048" spans="1:16" x14ac:dyDescent="0.3">
      <c r="A1048" s="247" t="s">
        <v>112</v>
      </c>
      <c r="B1048" s="248">
        <v>2017</v>
      </c>
      <c r="C1048" s="248" t="s">
        <v>1146</v>
      </c>
      <c r="D1048" s="300">
        <v>5.1977930166161437E-2</v>
      </c>
      <c r="E1048" s="300">
        <v>0.23447112502771059</v>
      </c>
      <c r="F1048" s="300">
        <v>1.9954426234234761E-2</v>
      </c>
      <c r="G1048" s="300">
        <v>1.9789909908434704E-2</v>
      </c>
      <c r="H1048" s="301">
        <v>2.6179404378884943E-4</v>
      </c>
      <c r="I1048" s="302">
        <v>2.736312056037417E-4</v>
      </c>
      <c r="J1048" s="303">
        <v>0</v>
      </c>
      <c r="K1048" s="304">
        <f t="shared" si="986"/>
        <v>0.3744033285334854</v>
      </c>
      <c r="L1048" s="304">
        <f t="shared" si="981"/>
        <v>2.019730023187333</v>
      </c>
      <c r="M1048" s="304">
        <f t="shared" si="982"/>
        <v>0.56653499398332607</v>
      </c>
      <c r="N1048" s="304">
        <f t="shared" si="983"/>
        <v>0.56389379684729057</v>
      </c>
      <c r="O1048" s="304">
        <f t="shared" si="984"/>
        <v>2.3851831426405287E-3</v>
      </c>
      <c r="P1048" s="251">
        <f t="shared" si="985"/>
        <v>2.4930305313652988E-3</v>
      </c>
    </row>
    <row r="1049" spans="1:16" x14ac:dyDescent="0.3">
      <c r="A1049" s="247" t="s">
        <v>112</v>
      </c>
      <c r="B1049" s="248">
        <v>2018</v>
      </c>
      <c r="C1049" s="248" t="s">
        <v>1147</v>
      </c>
      <c r="D1049" s="300">
        <v>4.3231029929898197E-2</v>
      </c>
      <c r="E1049" s="300">
        <v>0.20365917266008141</v>
      </c>
      <c r="F1049" s="300">
        <v>1.9844829398299679E-2</v>
      </c>
      <c r="G1049" s="300">
        <v>1.96869434044377E-2</v>
      </c>
      <c r="H1049" s="301">
        <v>2.3365256936148238E-4</v>
      </c>
      <c r="I1049" s="302">
        <v>2.4421730202891097E-4</v>
      </c>
      <c r="J1049" s="303">
        <v>0</v>
      </c>
      <c r="K1049" s="304">
        <f t="shared" si="986"/>
        <v>0.32442366816535967</v>
      </c>
      <c r="L1049" s="304">
        <f t="shared" si="981"/>
        <v>1.8047989487365275</v>
      </c>
      <c r="M1049" s="304">
        <f t="shared" si="982"/>
        <v>0.56484845109020354</v>
      </c>
      <c r="N1049" s="304">
        <f t="shared" si="983"/>
        <v>0.56233085641594027</v>
      </c>
      <c r="O1049" s="304">
        <f t="shared" si="984"/>
        <v>2.1437838959970975E-3</v>
      </c>
      <c r="P1049" s="251">
        <f t="shared" si="985"/>
        <v>2.240716283599494E-3</v>
      </c>
    </row>
    <row r="1050" spans="1:16" x14ac:dyDescent="0.3">
      <c r="A1050" s="247" t="s">
        <v>112</v>
      </c>
      <c r="B1050" s="248">
        <v>2019</v>
      </c>
      <c r="C1050" s="248" t="s">
        <v>1148</v>
      </c>
      <c r="D1050" s="300">
        <v>3.6404743891879837E-2</v>
      </c>
      <c r="E1050" s="300">
        <v>0.17721863702888105</v>
      </c>
      <c r="F1050" s="300">
        <v>1.9762471194323256E-2</v>
      </c>
      <c r="G1050" s="300">
        <v>1.9609526440741255E-2</v>
      </c>
      <c r="H1050" s="301">
        <v>2.0760649959018974E-4</v>
      </c>
      <c r="I1050" s="302">
        <v>2.169935430938514E-4</v>
      </c>
      <c r="J1050" s="303">
        <v>0</v>
      </c>
      <c r="K1050" s="304">
        <f t="shared" si="986"/>
        <v>0.28313558696414381</v>
      </c>
      <c r="L1050" s="304">
        <f t="shared" si="981"/>
        <v>1.6204316651160469</v>
      </c>
      <c r="M1050" s="304">
        <f t="shared" si="982"/>
        <v>0.56326352316179951</v>
      </c>
      <c r="N1050" s="304">
        <f t="shared" si="983"/>
        <v>0.56086353158187552</v>
      </c>
      <c r="O1050" s="304">
        <f t="shared" si="984"/>
        <v>1.9302116570229868E-3</v>
      </c>
      <c r="P1050" s="251">
        <f t="shared" si="985"/>
        <v>2.0174872620967381E-3</v>
      </c>
    </row>
    <row r="1051" spans="1:16" x14ac:dyDescent="0.3">
      <c r="A1051" s="247" t="s">
        <v>112</v>
      </c>
      <c r="B1051" s="248">
        <v>2020</v>
      </c>
      <c r="C1051" s="248" t="s">
        <v>1149</v>
      </c>
      <c r="D1051" s="300">
        <v>3.0940657214741932E-2</v>
      </c>
      <c r="E1051" s="300">
        <v>0.15435587585679089</v>
      </c>
      <c r="F1051" s="300">
        <v>1.9672879685198676E-2</v>
      </c>
      <c r="G1051" s="300">
        <v>1.9525924983664258E-2</v>
      </c>
      <c r="H1051" s="301">
        <v>1.8505515957851779E-4</v>
      </c>
      <c r="I1051" s="302">
        <v>1.9342252658244568E-4</v>
      </c>
      <c r="J1051" s="303">
        <v>0</v>
      </c>
      <c r="K1051" s="304">
        <f t="shared" si="986"/>
        <v>0.24865275029357067</v>
      </c>
      <c r="L1051" s="304">
        <f t="shared" si="981"/>
        <v>1.4624793229474304</v>
      </c>
      <c r="M1051" s="304">
        <f t="shared" si="982"/>
        <v>0.56175591832913563</v>
      </c>
      <c r="N1051" s="304">
        <f t="shared" si="983"/>
        <v>0.55946898118912181</v>
      </c>
      <c r="O1051" s="304">
        <f t="shared" si="984"/>
        <v>1.742361196412415E-3</v>
      </c>
      <c r="P1051" s="251">
        <f t="shared" si="985"/>
        <v>1.8211430384621071E-3</v>
      </c>
    </row>
    <row r="1052" spans="1:16" x14ac:dyDescent="0.3">
      <c r="A1052" s="247" t="s">
        <v>112</v>
      </c>
      <c r="B1052" s="248">
        <v>2021</v>
      </c>
      <c r="C1052" s="248" t="s">
        <v>1150</v>
      </c>
      <c r="D1052" s="300">
        <v>2.6500822734946208E-2</v>
      </c>
      <c r="E1052" s="300">
        <v>0.13426513900520987</v>
      </c>
      <c r="F1052" s="300">
        <v>1.9566223892398534E-2</v>
      </c>
      <c r="G1052" s="300">
        <v>1.9426860399901852E-2</v>
      </c>
      <c r="H1052" s="301">
        <v>1.6515655294554226E-4</v>
      </c>
      <c r="I1052" s="302">
        <v>1.726241974442975E-4</v>
      </c>
      <c r="J1052" s="303">
        <v>0</v>
      </c>
      <c r="K1052" s="304">
        <f t="shared" si="986"/>
        <v>0.21961650248007966</v>
      </c>
      <c r="L1052" s="304">
        <f t="shared" si="981"/>
        <v>1.3273663805249452</v>
      </c>
      <c r="M1052" s="304">
        <f t="shared" si="982"/>
        <v>0.56033352704279427</v>
      </c>
      <c r="N1052" s="304">
        <f t="shared" si="983"/>
        <v>0.55815398969578112</v>
      </c>
      <c r="O1052" s="304">
        <f t="shared" si="984"/>
        <v>1.5766148235406322E-3</v>
      </c>
      <c r="P1052" s="251">
        <f t="shared" si="985"/>
        <v>1.6479023573219892E-3</v>
      </c>
    </row>
    <row r="1053" spans="1:16" x14ac:dyDescent="0.3">
      <c r="A1053" s="247" t="s">
        <v>112</v>
      </c>
      <c r="B1053" s="248">
        <v>2022</v>
      </c>
      <c r="C1053" s="248" t="s">
        <v>1151</v>
      </c>
      <c r="D1053" s="300">
        <v>2.1867835198136863E-2</v>
      </c>
      <c r="E1053" s="300">
        <v>0.11589229561360516</v>
      </c>
      <c r="F1053" s="300">
        <v>1.9462234560709606E-2</v>
      </c>
      <c r="G1053" s="300">
        <v>1.9330204954406266E-2</v>
      </c>
      <c r="H1053" s="301">
        <v>1.4798614317977556E-4</v>
      </c>
      <c r="I1053" s="302">
        <v>1.5467742144604016E-4</v>
      </c>
      <c r="J1053" s="303">
        <v>1</v>
      </c>
      <c r="K1053" s="304">
        <f t="shared" ref="K1053:P1053" si="987">SUM(D1053:D1081)+$J1053*D1081</f>
        <v>0.19502008914638438</v>
      </c>
      <c r="L1053" s="304">
        <f t="shared" si="987"/>
        <v>1.2123441749540411</v>
      </c>
      <c r="M1053" s="304">
        <f t="shared" si="987"/>
        <v>0.55901779154925313</v>
      </c>
      <c r="N1053" s="304">
        <f t="shared" si="987"/>
        <v>0.55693806278620295</v>
      </c>
      <c r="O1053" s="304">
        <f t="shared" si="987"/>
        <v>1.4307670573018251E-3</v>
      </c>
      <c r="P1053" s="251">
        <f t="shared" si="987"/>
        <v>1.4954600053200193E-3</v>
      </c>
    </row>
    <row r="1054" spans="1:16" x14ac:dyDescent="0.3">
      <c r="A1054" s="247" t="s">
        <v>112</v>
      </c>
      <c r="B1054" s="248">
        <v>2023</v>
      </c>
      <c r="C1054" s="248" t="s">
        <v>1152</v>
      </c>
      <c r="D1054" s="300">
        <v>1.8990909940748636E-2</v>
      </c>
      <c r="E1054" s="300">
        <v>0.10134942472639322</v>
      </c>
      <c r="F1054" s="300">
        <v>1.9368552154584228E-2</v>
      </c>
      <c r="G1054" s="300">
        <v>1.9243380245009739E-2</v>
      </c>
      <c r="H1054" s="301">
        <v>1.3163277011688868E-4</v>
      </c>
      <c r="I1054" s="302">
        <v>1.3758461652268341E-4</v>
      </c>
      <c r="J1054" s="303">
        <v>2</v>
      </c>
      <c r="K1054" s="304">
        <f t="shared" ref="K1054:P1054" si="988">SUM(D1054:D1081)+$J1054*D1081</f>
        <v>0.17505666334949843</v>
      </c>
      <c r="L1054" s="304">
        <f t="shared" si="988"/>
        <v>1.1156948127747419</v>
      </c>
      <c r="M1054" s="304">
        <f t="shared" si="988"/>
        <v>0.55780604538740097</v>
      </c>
      <c r="N1054" s="304">
        <f t="shared" si="988"/>
        <v>0.55581879132211998</v>
      </c>
      <c r="O1054" s="304">
        <f t="shared" si="988"/>
        <v>1.302089700828785E-3</v>
      </c>
      <c r="P1054" s="251">
        <f t="shared" si="988"/>
        <v>1.3609644293163066E-3</v>
      </c>
    </row>
    <row r="1055" spans="1:16" x14ac:dyDescent="0.3">
      <c r="A1055" s="247" t="s">
        <v>112</v>
      </c>
      <c r="B1055" s="248">
        <v>2024</v>
      </c>
      <c r="C1055" s="248" t="s">
        <v>1153</v>
      </c>
      <c r="D1055" s="300">
        <v>1.6540925899200646E-2</v>
      </c>
      <c r="E1055" s="300">
        <v>8.8988203355757384E-2</v>
      </c>
      <c r="F1055" s="300">
        <v>1.9284742149456316E-2</v>
      </c>
      <c r="G1055" s="300">
        <v>1.9165690576858501E-2</v>
      </c>
      <c r="H1055" s="301">
        <v>1.1642211853245297E-4</v>
      </c>
      <c r="I1055" s="302">
        <v>1.2168621436515925E-4</v>
      </c>
      <c r="J1055" s="303">
        <v>3</v>
      </c>
      <c r="K1055" s="304">
        <f t="shared" ref="K1055:P1055" si="989">SUM(D1055:D1081)+$J1055*D1081</f>
        <v>0.15797016281000073</v>
      </c>
      <c r="L1055" s="304">
        <f t="shared" si="989"/>
        <v>1.0335883214826542</v>
      </c>
      <c r="M1055" s="304">
        <f t="shared" si="989"/>
        <v>0.5566879816316741</v>
      </c>
      <c r="N1055" s="304">
        <f t="shared" si="989"/>
        <v>0.5547863445674337</v>
      </c>
      <c r="O1055" s="304">
        <f t="shared" si="989"/>
        <v>1.1897657174186314E-3</v>
      </c>
      <c r="P1055" s="251">
        <f t="shared" si="989"/>
        <v>1.243561658235951E-3</v>
      </c>
    </row>
    <row r="1056" spans="1:16" x14ac:dyDescent="0.3">
      <c r="A1056" s="247" t="s">
        <v>112</v>
      </c>
      <c r="B1056" s="248">
        <v>2025</v>
      </c>
      <c r="C1056" s="248" t="s">
        <v>1154</v>
      </c>
      <c r="D1056" s="300">
        <v>1.4539482364034725E-2</v>
      </c>
      <c r="E1056" s="300">
        <v>7.8855347615107874E-2</v>
      </c>
      <c r="F1056" s="300">
        <v>1.9216190564591746E-2</v>
      </c>
      <c r="G1056" s="300">
        <v>1.9102193167366006E-2</v>
      </c>
      <c r="H1056" s="301">
        <v>1.0477780406479981E-4</v>
      </c>
      <c r="I1056" s="302">
        <v>1.0951538471371813E-4</v>
      </c>
      <c r="J1056" s="303">
        <v>4</v>
      </c>
      <c r="K1056" s="304">
        <f t="shared" ref="K1056:P1056" si="990">SUM(D1056:D1081)+$J1056*D1081</f>
        <v>0.14333364631205098</v>
      </c>
      <c r="L1056" s="304">
        <f t="shared" si="990"/>
        <v>0.96384305156120287</v>
      </c>
      <c r="M1056" s="304">
        <f t="shared" si="990"/>
        <v>0.55565372788107525</v>
      </c>
      <c r="N1056" s="304">
        <f t="shared" si="990"/>
        <v>0.55383158748089878</v>
      </c>
      <c r="O1056" s="304">
        <f t="shared" si="990"/>
        <v>1.0926523855929137E-3</v>
      </c>
      <c r="P1056" s="251">
        <f t="shared" si="990"/>
        <v>1.1420572893131192E-3</v>
      </c>
    </row>
    <row r="1057" spans="1:16" x14ac:dyDescent="0.3">
      <c r="A1057" s="247" t="s">
        <v>112</v>
      </c>
      <c r="B1057" s="248">
        <v>2026</v>
      </c>
      <c r="C1057" s="248" t="s">
        <v>1155</v>
      </c>
      <c r="D1057" s="300">
        <v>1.2864744502257185E-2</v>
      </c>
      <c r="E1057" s="300">
        <v>7.0433108022542656E-2</v>
      </c>
      <c r="F1057" s="300">
        <v>1.9149300087162615E-2</v>
      </c>
      <c r="G1057" s="300">
        <v>1.9040261341232198E-2</v>
      </c>
      <c r="H1057" s="301">
        <v>9.3800368905866944E-5</v>
      </c>
      <c r="I1057" s="302">
        <v>9.8041609829505299E-5</v>
      </c>
      <c r="J1057" s="303">
        <v>5</v>
      </c>
      <c r="K1057" s="304">
        <f t="shared" ref="K1057:P1057" si="991">SUM(D1057:D1081)+$J1057*D1081</f>
        <v>0.13069857334926716</v>
      </c>
      <c r="L1057" s="304">
        <f t="shared" si="991"/>
        <v>0.90423063738040077</v>
      </c>
      <c r="M1057" s="304">
        <f t="shared" si="991"/>
        <v>0.55468802571534093</v>
      </c>
      <c r="N1057" s="304">
        <f t="shared" si="991"/>
        <v>0.55294032780385616</v>
      </c>
      <c r="O1057" s="304">
        <f t="shared" si="991"/>
        <v>1.0071833682348489E-3</v>
      </c>
      <c r="P1057" s="251">
        <f t="shared" si="991"/>
        <v>1.052723750041729E-3</v>
      </c>
    </row>
    <row r="1058" spans="1:16" x14ac:dyDescent="0.3">
      <c r="A1058" s="247" t="s">
        <v>112</v>
      </c>
      <c r="B1058" s="248">
        <v>2027</v>
      </c>
      <c r="C1058" s="248" t="s">
        <v>1156</v>
      </c>
      <c r="D1058" s="300">
        <v>1.1394353693134926E-2</v>
      </c>
      <c r="E1058" s="300">
        <v>6.3091921323885733E-2</v>
      </c>
      <c r="F1058" s="300">
        <v>1.9072226040989401E-2</v>
      </c>
      <c r="G1058" s="300">
        <v>1.8968785968361226E-2</v>
      </c>
      <c r="H1058" s="301">
        <v>7.8207849422457372E-5</v>
      </c>
      <c r="I1058" s="302">
        <v>8.1744059358389605E-5</v>
      </c>
      <c r="J1058" s="303">
        <v>6</v>
      </c>
      <c r="K1058" s="304">
        <f t="shared" ref="K1058:P1058" si="992">SUM(D1058:D1081)+$J1058*D1081</f>
        <v>0.11973823824826087</v>
      </c>
      <c r="L1058" s="304">
        <f t="shared" si="992"/>
        <v>0.85304046279216394</v>
      </c>
      <c r="M1058" s="304">
        <f t="shared" si="992"/>
        <v>0.55378921402703563</v>
      </c>
      <c r="N1058" s="304">
        <f t="shared" si="992"/>
        <v>0.55211099995294755</v>
      </c>
      <c r="O1058" s="304">
        <f t="shared" si="992"/>
        <v>9.3269178603571723E-4</v>
      </c>
      <c r="P1058" s="251">
        <f t="shared" si="992"/>
        <v>9.7486398565455133E-4</v>
      </c>
    </row>
    <row r="1059" spans="1:16" x14ac:dyDescent="0.3">
      <c r="A1059" s="247" t="s">
        <v>112</v>
      </c>
      <c r="B1059" s="248">
        <v>2028</v>
      </c>
      <c r="C1059" s="248" t="s">
        <v>1157</v>
      </c>
      <c r="D1059" s="300">
        <v>1.0154351680392752E-2</v>
      </c>
      <c r="E1059" s="300">
        <v>5.6888640823419802E-2</v>
      </c>
      <c r="F1059" s="300">
        <v>1.8993950674030102E-2</v>
      </c>
      <c r="G1059" s="300">
        <v>1.8896356778382518E-2</v>
      </c>
      <c r="H1059" s="301">
        <v>6.6466736944371043E-5</v>
      </c>
      <c r="I1059" s="302">
        <v>6.9472064032889195E-5</v>
      </c>
      <c r="J1059" s="303">
        <v>7</v>
      </c>
      <c r="K1059" s="304">
        <f t="shared" ref="K1059:P1059" si="993">SUM(D1059:D1081)+$J1059*D1081</f>
        <v>0.11024829395637685</v>
      </c>
      <c r="L1059" s="304">
        <f t="shared" si="993"/>
        <v>0.80919147490258436</v>
      </c>
      <c r="M1059" s="304">
        <f t="shared" si="993"/>
        <v>0.55296747638490373</v>
      </c>
      <c r="N1059" s="304">
        <f t="shared" si="993"/>
        <v>0.55135314747490982</v>
      </c>
      <c r="O1059" s="304">
        <f t="shared" si="993"/>
        <v>8.737927233199948E-4</v>
      </c>
      <c r="P1059" s="251">
        <f t="shared" si="993"/>
        <v>9.1330177173848956E-4</v>
      </c>
    </row>
    <row r="1060" spans="1:16" x14ac:dyDescent="0.3">
      <c r="A1060" s="247" t="s">
        <v>112</v>
      </c>
      <c r="B1060" s="248">
        <v>2029</v>
      </c>
      <c r="C1060" s="248" t="s">
        <v>1158</v>
      </c>
      <c r="D1060" s="300">
        <v>9.0512353561178569E-3</v>
      </c>
      <c r="E1060" s="300">
        <v>5.1489506938141055E-2</v>
      </c>
      <c r="F1060" s="300">
        <v>1.8920779614532306E-2</v>
      </c>
      <c r="G1060" s="300">
        <v>1.8828785044837294E-2</v>
      </c>
      <c r="H1060" s="301">
        <v>5.8923830591473399E-5</v>
      </c>
      <c r="I1060" s="302">
        <v>6.1588110342942812E-5</v>
      </c>
      <c r="J1060" s="303">
        <v>8</v>
      </c>
      <c r="K1060" s="304">
        <f t="shared" ref="K1060:P1060" si="994">SUM(D1060:D1081)+$J1060*D1081</f>
        <v>0.10199835167723501</v>
      </c>
      <c r="L1060" s="304">
        <f t="shared" si="994"/>
        <v>0.77154576751347037</v>
      </c>
      <c r="M1060" s="304">
        <f t="shared" si="994"/>
        <v>0.55222401410973099</v>
      </c>
      <c r="N1060" s="304">
        <f t="shared" si="994"/>
        <v>0.55066772418685084</v>
      </c>
      <c r="O1060" s="304">
        <f t="shared" si="994"/>
        <v>8.2663477308235901E-4</v>
      </c>
      <c r="P1060" s="251">
        <f t="shared" si="994"/>
        <v>8.6401155314792789E-4</v>
      </c>
    </row>
    <row r="1061" spans="1:16" x14ac:dyDescent="0.3">
      <c r="A1061" s="247" t="s">
        <v>112</v>
      </c>
      <c r="B1061" s="248">
        <v>2030</v>
      </c>
      <c r="C1061" s="248" t="s">
        <v>1159</v>
      </c>
      <c r="D1061" s="300">
        <v>8.1045010421598486E-3</v>
      </c>
      <c r="E1061" s="300">
        <v>4.6793351689714727E-2</v>
      </c>
      <c r="F1061" s="300">
        <v>1.8850593041852989E-2</v>
      </c>
      <c r="G1061" s="300">
        <v>1.8764008474242939E-2</v>
      </c>
      <c r="H1061" s="301">
        <v>5.2698061365856857E-5</v>
      </c>
      <c r="I1061" s="302">
        <v>5.5080838034416169E-5</v>
      </c>
      <c r="J1061" s="303">
        <v>9</v>
      </c>
      <c r="K1061" s="304">
        <f t="shared" ref="K1061:P1061" si="995">SUM(D1061:D1081)+$J1061*D1081</f>
        <v>9.4851525722368074E-2</v>
      </c>
      <c r="L1061" s="304">
        <f t="shared" si="995"/>
        <v>0.73929919400963517</v>
      </c>
      <c r="M1061" s="304">
        <f t="shared" si="995"/>
        <v>0.55155372289405613</v>
      </c>
      <c r="N1061" s="304">
        <f t="shared" si="995"/>
        <v>0.55004987263233707</v>
      </c>
      <c r="O1061" s="304">
        <f t="shared" si="995"/>
        <v>7.8701972919762071E-4</v>
      </c>
      <c r="P1061" s="251">
        <f t="shared" si="995"/>
        <v>8.2260528824731275E-4</v>
      </c>
    </row>
    <row r="1062" spans="1:16" x14ac:dyDescent="0.3">
      <c r="A1062" s="247" t="s">
        <v>112</v>
      </c>
      <c r="B1062" s="248">
        <v>2031</v>
      </c>
      <c r="C1062" s="248" t="s">
        <v>1160</v>
      </c>
      <c r="D1062" s="300">
        <v>7.253864990143028E-3</v>
      </c>
      <c r="E1062" s="300">
        <v>4.2651376310173648E-2</v>
      </c>
      <c r="F1062" s="300">
        <v>1.8783646178892943E-2</v>
      </c>
      <c r="G1062" s="300">
        <v>1.8702268099284158E-2</v>
      </c>
      <c r="H1062" s="301">
        <v>4.7956881222433775E-5</v>
      </c>
      <c r="I1062" s="302">
        <v>5.0125286237615423E-5</v>
      </c>
      <c r="J1062" s="303">
        <v>10</v>
      </c>
      <c r="K1062" s="304">
        <f t="shared" ref="K1062:P1062" si="996">SUM(D1062:D1081)+$J1062*D1081</f>
        <v>8.8651434081459132E-2</v>
      </c>
      <c r="L1062" s="304">
        <f t="shared" si="996"/>
        <v>0.71174877575422635</v>
      </c>
      <c r="M1062" s="304">
        <f t="shared" si="996"/>
        <v>0.55095361825106048</v>
      </c>
      <c r="N1062" s="304">
        <f t="shared" si="996"/>
        <v>0.54949679764841752</v>
      </c>
      <c r="O1062" s="304">
        <f t="shared" si="996"/>
        <v>7.5363045453849889E-4</v>
      </c>
      <c r="P1062" s="251">
        <f t="shared" si="996"/>
        <v>7.8770629565522437E-4</v>
      </c>
    </row>
    <row r="1063" spans="1:16" x14ac:dyDescent="0.3">
      <c r="A1063" s="247" t="s">
        <v>112</v>
      </c>
      <c r="B1063" s="248">
        <v>2032</v>
      </c>
      <c r="C1063" s="248" t="s">
        <v>1161</v>
      </c>
      <c r="D1063" s="300">
        <v>6.5342470096246509E-3</v>
      </c>
      <c r="E1063" s="300">
        <v>3.9248758207982799E-2</v>
      </c>
      <c r="F1063" s="300">
        <v>1.8721861180682798E-2</v>
      </c>
      <c r="G1063" s="300">
        <v>1.8645299505728508E-2</v>
      </c>
      <c r="H1063" s="301">
        <v>4.3849984178814352E-5</v>
      </c>
      <c r="I1063" s="302">
        <v>4.5832693020492566E-5</v>
      </c>
      <c r="J1063" s="303">
        <v>11</v>
      </c>
      <c r="K1063" s="304">
        <f t="shared" ref="K1063:P1063" si="997">SUM(D1063:D1081)+$J1063*D1081</f>
        <v>8.3301978492567E-2</v>
      </c>
      <c r="L1063" s="304">
        <f t="shared" si="997"/>
        <v>0.68834033287835861</v>
      </c>
      <c r="M1063" s="304">
        <f t="shared" si="997"/>
        <v>0.55042046047102489</v>
      </c>
      <c r="N1063" s="304">
        <f t="shared" si="997"/>
        <v>0.54900546303945696</v>
      </c>
      <c r="O1063" s="304">
        <f t="shared" si="997"/>
        <v>7.249823600228003E-4</v>
      </c>
      <c r="P1063" s="251">
        <f t="shared" si="997"/>
        <v>7.5776285485993668E-4</v>
      </c>
    </row>
    <row r="1064" spans="1:16" x14ac:dyDescent="0.3">
      <c r="A1064" s="247" t="s">
        <v>112</v>
      </c>
      <c r="B1064" s="248">
        <v>2033</v>
      </c>
      <c r="C1064" s="248" t="s">
        <v>1162</v>
      </c>
      <c r="D1064" s="300">
        <v>5.8979931933727638E-3</v>
      </c>
      <c r="E1064" s="300">
        <v>3.632207897197795E-2</v>
      </c>
      <c r="F1064" s="300">
        <v>1.8664227329509422E-2</v>
      </c>
      <c r="G1064" s="300">
        <v>1.8592182655180443E-2</v>
      </c>
      <c r="H1064" s="301">
        <v>4.0660040143669395E-5</v>
      </c>
      <c r="I1064" s="302">
        <v>4.2498509749360363E-5</v>
      </c>
      <c r="J1064" s="303">
        <v>12</v>
      </c>
      <c r="K1064" s="304">
        <f t="shared" ref="K1064:P1064" si="998">SUM(D1064:D1081)+$J1064*D1081</f>
        <v>7.8672140884193248E-2</v>
      </c>
      <c r="L1064" s="304">
        <f t="shared" si="998"/>
        <v>0.66833450810468165</v>
      </c>
      <c r="M1064" s="304">
        <f t="shared" si="998"/>
        <v>0.54994908768919948</v>
      </c>
      <c r="N1064" s="304">
        <f t="shared" si="998"/>
        <v>0.54857109702405205</v>
      </c>
      <c r="O1064" s="304">
        <f t="shared" si="998"/>
        <v>7.0044116255072114E-4</v>
      </c>
      <c r="P1064" s="251">
        <f t="shared" si="998"/>
        <v>7.321120072817718E-4</v>
      </c>
    </row>
    <row r="1065" spans="1:16" x14ac:dyDescent="0.3">
      <c r="A1065" s="247" t="s">
        <v>112</v>
      </c>
      <c r="B1065" s="248">
        <v>2034</v>
      </c>
      <c r="C1065" s="248" t="s">
        <v>1163</v>
      </c>
      <c r="D1065" s="300">
        <v>5.3070529164604228E-3</v>
      </c>
      <c r="E1065" s="300">
        <v>3.3655076694524201E-2</v>
      </c>
      <c r="F1065" s="300">
        <v>1.8609288111007972E-2</v>
      </c>
      <c r="G1065" s="300">
        <v>1.8541555428600864E-2</v>
      </c>
      <c r="H1065" s="301">
        <v>3.7759150289549776E-5</v>
      </c>
      <c r="I1065" s="302">
        <v>3.9466445859076816E-5</v>
      </c>
      <c r="J1065" s="303">
        <v>13</v>
      </c>
      <c r="K1065" s="304">
        <f t="shared" ref="K1065:P1065" si="999">SUM(D1065:D1081)+$J1065*D1081</f>
        <v>7.4678557092071399E-2</v>
      </c>
      <c r="L1065" s="304">
        <f t="shared" si="999"/>
        <v>0.65125536256700967</v>
      </c>
      <c r="M1065" s="304">
        <f t="shared" si="999"/>
        <v>0.54953534875854748</v>
      </c>
      <c r="N1065" s="304">
        <f t="shared" si="999"/>
        <v>0.54818984785919489</v>
      </c>
      <c r="O1065" s="304">
        <f t="shared" si="999"/>
        <v>6.7908990911378676E-4</v>
      </c>
      <c r="P1065" s="251">
        <f t="shared" si="999"/>
        <v>7.0979534297473915E-4</v>
      </c>
    </row>
    <row r="1066" spans="1:16" x14ac:dyDescent="0.3">
      <c r="A1066" s="247" t="s">
        <v>112</v>
      </c>
      <c r="B1066" s="248">
        <v>2035</v>
      </c>
      <c r="C1066" s="248" t="s">
        <v>1164</v>
      </c>
      <c r="D1066" s="300">
        <v>4.7838599544610021E-3</v>
      </c>
      <c r="E1066" s="300">
        <v>3.137629100564876E-2</v>
      </c>
      <c r="F1066" s="300">
        <v>1.8558413513275408E-2</v>
      </c>
      <c r="G1066" s="300">
        <v>1.8494675272295487E-2</v>
      </c>
      <c r="H1066" s="301">
        <v>3.5121707862435556E-5</v>
      </c>
      <c r="I1066" s="302">
        <v>3.6709755213693025E-5</v>
      </c>
      <c r="J1066" s="303">
        <v>14</v>
      </c>
      <c r="K1066" s="304">
        <f t="shared" ref="K1066:P1066" si="1000">SUM(D1066:D1081)+$J1066*D1081</f>
        <v>7.1275913576861888E-2</v>
      </c>
      <c r="L1066" s="304">
        <f t="shared" si="1000"/>
        <v>0.63684321930679122</v>
      </c>
      <c r="M1066" s="304">
        <f t="shared" si="1000"/>
        <v>0.5491765490463969</v>
      </c>
      <c r="N1066" s="304">
        <f t="shared" si="1000"/>
        <v>0.54785922592091763</v>
      </c>
      <c r="O1066" s="304">
        <f t="shared" si="1000"/>
        <v>6.6063954553097215E-4</v>
      </c>
      <c r="P1066" s="251">
        <f t="shared" si="1000"/>
        <v>6.9051074255799001E-4</v>
      </c>
    </row>
    <row r="1067" spans="1:16" x14ac:dyDescent="0.3">
      <c r="A1067" s="247" t="s">
        <v>112</v>
      </c>
      <c r="B1067" s="248">
        <v>2036</v>
      </c>
      <c r="C1067" s="248" t="s">
        <v>1165</v>
      </c>
      <c r="D1067" s="300">
        <v>4.332712515505514E-3</v>
      </c>
      <c r="E1067" s="300">
        <v>2.9444042975337741E-2</v>
      </c>
      <c r="F1067" s="300">
        <v>1.8514185819497684E-2</v>
      </c>
      <c r="G1067" s="300">
        <v>1.845391020743652E-2</v>
      </c>
      <c r="H1067" s="301">
        <v>3.2572965858251051E-5</v>
      </c>
      <c r="I1067" s="302">
        <v>3.4045771739252984E-5</v>
      </c>
      <c r="J1067" s="303">
        <v>15</v>
      </c>
      <c r="K1067" s="304">
        <f t="shared" ref="K1067:P1067" si="1001">SUM(D1067:D1081)+$J1067*D1081</f>
        <v>6.8396463023651766E-2</v>
      </c>
      <c r="L1067" s="304">
        <f t="shared" si="1001"/>
        <v>0.6247098617354484</v>
      </c>
      <c r="M1067" s="304">
        <f t="shared" si="1001"/>
        <v>0.54886862393197888</v>
      </c>
      <c r="N1067" s="304">
        <f t="shared" si="1001"/>
        <v>0.54757548413894575</v>
      </c>
      <c r="O1067" s="304">
        <f t="shared" si="1001"/>
        <v>6.4482662437527179E-4</v>
      </c>
      <c r="P1067" s="251">
        <f t="shared" si="1001"/>
        <v>6.7398283278662465E-4</v>
      </c>
    </row>
    <row r="1068" spans="1:16" x14ac:dyDescent="0.3">
      <c r="A1068" s="247" t="s">
        <v>112</v>
      </c>
      <c r="B1068" s="248">
        <v>2037</v>
      </c>
      <c r="C1068" s="248" t="s">
        <v>1166</v>
      </c>
      <c r="D1068" s="300">
        <v>3.9398474449942452E-3</v>
      </c>
      <c r="E1068" s="300">
        <v>2.7804100341326233E-2</v>
      </c>
      <c r="F1068" s="300">
        <v>1.8473747790669098E-2</v>
      </c>
      <c r="G1068" s="300">
        <v>1.8416619955172828E-2</v>
      </c>
      <c r="H1068" s="301">
        <v>2.9776638566988774E-5</v>
      </c>
      <c r="I1068" s="302">
        <v>3.1123009370811527E-5</v>
      </c>
      <c r="J1068" s="303">
        <v>16</v>
      </c>
      <c r="K1068" s="304">
        <f t="shared" ref="K1068:P1068" si="1002">SUM(D1068:D1081)+$J1068*D1081</f>
        <v>6.5968159909397167E-2</v>
      </c>
      <c r="L1068" s="304">
        <f t="shared" si="1002"/>
        <v>0.61450875219441659</v>
      </c>
      <c r="M1068" s="304">
        <f t="shared" si="1002"/>
        <v>0.54860492651133863</v>
      </c>
      <c r="N1068" s="304">
        <f t="shared" si="1002"/>
        <v>0.5473325074218327</v>
      </c>
      <c r="O1068" s="304">
        <f t="shared" si="1002"/>
        <v>6.3156244522375588E-4</v>
      </c>
      <c r="P1068" s="251">
        <f t="shared" si="1002"/>
        <v>6.6011890648969929E-4</v>
      </c>
    </row>
    <row r="1069" spans="1:16" x14ac:dyDescent="0.3">
      <c r="A1069" s="247" t="s">
        <v>112</v>
      </c>
      <c r="B1069" s="248">
        <v>2038</v>
      </c>
      <c r="C1069" s="248" t="s">
        <v>1167</v>
      </c>
      <c r="D1069" s="300">
        <v>3.5780770263303431E-3</v>
      </c>
      <c r="E1069" s="300">
        <v>2.6297957284807751E-2</v>
      </c>
      <c r="F1069" s="300">
        <v>1.8437913780833398E-2</v>
      </c>
      <c r="G1069" s="300">
        <v>1.8383606779093866E-2</v>
      </c>
      <c r="H1069" s="301">
        <v>2.8102546060512955E-5</v>
      </c>
      <c r="I1069" s="302">
        <v>2.9373215933907011E-5</v>
      </c>
      <c r="J1069" s="303">
        <v>17</v>
      </c>
      <c r="K1069" s="304">
        <f t="shared" ref="K1069:P1069" si="1003">SUM(D1069:D1081)+$J1069*D1081</f>
        <v>6.3932721865653824E-2</v>
      </c>
      <c r="L1069" s="304">
        <f t="shared" si="1003"/>
        <v>0.60594758528739623</v>
      </c>
      <c r="M1069" s="304">
        <f t="shared" si="1003"/>
        <v>0.54838166711952696</v>
      </c>
      <c r="N1069" s="304">
        <f t="shared" si="1003"/>
        <v>0.54712682095698328</v>
      </c>
      <c r="O1069" s="304">
        <f t="shared" si="1003"/>
        <v>6.210945933635022E-4</v>
      </c>
      <c r="P1069" s="251">
        <f t="shared" si="1003"/>
        <v>6.4917774256121545E-4</v>
      </c>
    </row>
    <row r="1070" spans="1:16" x14ac:dyDescent="0.3">
      <c r="A1070" s="247" t="s">
        <v>112</v>
      </c>
      <c r="B1070" s="248">
        <v>2039</v>
      </c>
      <c r="C1070" s="248" t="s">
        <v>1168</v>
      </c>
      <c r="D1070" s="300">
        <v>3.2308700916052484E-3</v>
      </c>
      <c r="E1070" s="300">
        <v>2.4855127549227616E-2</v>
      </c>
      <c r="F1070" s="300">
        <v>1.8405204739213407E-2</v>
      </c>
      <c r="G1070" s="300">
        <v>1.8353472489368406E-2</v>
      </c>
      <c r="H1070" s="301">
        <v>2.6582853702039691E-5</v>
      </c>
      <c r="I1070" s="302">
        <v>2.7784815341630261E-5</v>
      </c>
      <c r="J1070" s="303">
        <v>18</v>
      </c>
      <c r="K1070" s="304">
        <f t="shared" ref="K1070:P1070" si="1004">SUM(D1070:D1081)+$J1070*D1081</f>
        <v>6.2259054240574395E-2</v>
      </c>
      <c r="L1070" s="304">
        <f t="shared" si="1004"/>
        <v>0.59889256143689429</v>
      </c>
      <c r="M1070" s="304">
        <f t="shared" si="1004"/>
        <v>0.54819424173755094</v>
      </c>
      <c r="N1070" s="304">
        <f t="shared" si="1004"/>
        <v>0.54695414766821304</v>
      </c>
      <c r="O1070" s="304">
        <f t="shared" si="1004"/>
        <v>6.1230083400972432E-4</v>
      </c>
      <c r="P1070" s="251">
        <f t="shared" si="1004"/>
        <v>6.3998637206963611E-4</v>
      </c>
    </row>
    <row r="1071" spans="1:16" x14ac:dyDescent="0.3">
      <c r="A1071" s="247" t="s">
        <v>112</v>
      </c>
      <c r="B1071" s="248">
        <v>2040</v>
      </c>
      <c r="C1071" s="248" t="s">
        <v>1169</v>
      </c>
      <c r="D1071" s="300">
        <v>2.9273613824113624E-3</v>
      </c>
      <c r="E1071" s="300">
        <v>2.3678363921862827E-2</v>
      </c>
      <c r="F1071" s="300">
        <v>1.8376088756290467E-2</v>
      </c>
      <c r="G1071" s="300">
        <v>1.8326652947020378E-2</v>
      </c>
      <c r="H1071" s="301">
        <v>2.5328762540979533E-5</v>
      </c>
      <c r="I1071" s="302">
        <v>2.6474017045628077E-5</v>
      </c>
      <c r="J1071" s="303">
        <v>19</v>
      </c>
      <c r="K1071" s="304">
        <f t="shared" ref="K1071:P1071" si="1005">SUM(D1071:D1081)+$J1071*D1081</f>
        <v>6.0932593550220057E-2</v>
      </c>
      <c r="L1071" s="304">
        <f t="shared" si="1005"/>
        <v>0.59328036732197253</v>
      </c>
      <c r="M1071" s="304">
        <f t="shared" si="1005"/>
        <v>0.54803952539719492</v>
      </c>
      <c r="N1071" s="304">
        <f t="shared" si="1005"/>
        <v>0.54681160866916811</v>
      </c>
      <c r="O1071" s="304">
        <f t="shared" si="1005"/>
        <v>6.050267670144199E-4</v>
      </c>
      <c r="P1071" s="251">
        <f t="shared" si="1005"/>
        <v>6.3238340217033353E-4</v>
      </c>
    </row>
    <row r="1072" spans="1:16" x14ac:dyDescent="0.3">
      <c r="A1072" s="247" t="s">
        <v>112</v>
      </c>
      <c r="B1072" s="248">
        <v>2041</v>
      </c>
      <c r="C1072" s="248" t="s">
        <v>1170</v>
      </c>
      <c r="D1072" s="300">
        <v>2.7132624194449485E-3</v>
      </c>
      <c r="E1072" s="300">
        <v>2.2779566494606829E-2</v>
      </c>
      <c r="F1072" s="300">
        <v>1.835355696066544E-2</v>
      </c>
      <c r="G1072" s="300">
        <v>1.830589113700222E-2</v>
      </c>
      <c r="H1072" s="301">
        <v>2.4195800660210428E-5</v>
      </c>
      <c r="I1072" s="302">
        <v>2.5289824008661022E-5</v>
      </c>
      <c r="J1072" s="303">
        <v>20</v>
      </c>
      <c r="K1072" s="304">
        <f t="shared" ref="K1072:P1072" si="1006">SUM(D1072:D1081)+$J1072*D1081</f>
        <v>5.9909641569059598E-2</v>
      </c>
      <c r="L1072" s="304">
        <f t="shared" si="1006"/>
        <v>0.58884493683441563</v>
      </c>
      <c r="M1072" s="304">
        <f t="shared" si="1006"/>
        <v>0.54791392503976188</v>
      </c>
      <c r="N1072" s="304">
        <f t="shared" si="1006"/>
        <v>0.54669588921247125</v>
      </c>
      <c r="O1072" s="304">
        <f t="shared" si="1006"/>
        <v>5.9900679118017543E-4</v>
      </c>
      <c r="P1072" s="251">
        <f t="shared" si="1006"/>
        <v>6.2609123056703319E-4</v>
      </c>
    </row>
    <row r="1073" spans="1:16" x14ac:dyDescent="0.3">
      <c r="A1073" s="247" t="s">
        <v>112</v>
      </c>
      <c r="B1073" s="248">
        <v>2042</v>
      </c>
      <c r="C1073" s="248" t="s">
        <v>1171</v>
      </c>
      <c r="D1073" s="300">
        <v>2.5173046751584098E-3</v>
      </c>
      <c r="E1073" s="300">
        <v>2.1918279075167683E-2</v>
      </c>
      <c r="F1073" s="300">
        <v>1.8333677710326589E-2</v>
      </c>
      <c r="G1073" s="300">
        <v>1.8287572810039402E-2</v>
      </c>
      <c r="H1073" s="301">
        <v>2.3159653620951657E-5</v>
      </c>
      <c r="I1073" s="302">
        <v>2.4206832258304829E-5</v>
      </c>
      <c r="J1073" s="303">
        <v>21</v>
      </c>
      <c r="K1073" s="304">
        <f t="shared" ref="K1073:P1073" si="1007">SUM(D1073:D1081)+$J1073*D1081</f>
        <v>5.9100788550865549E-2</v>
      </c>
      <c r="L1073" s="304">
        <f t="shared" si="1007"/>
        <v>0.58530830377411469</v>
      </c>
      <c r="M1073" s="304">
        <f t="shared" si="1007"/>
        <v>0.5478108564779538</v>
      </c>
      <c r="N1073" s="304">
        <f t="shared" si="1007"/>
        <v>0.54660093156579248</v>
      </c>
      <c r="O1073" s="304">
        <f t="shared" si="1007"/>
        <v>5.9411977722670015E-4</v>
      </c>
      <c r="P1073" s="251">
        <f t="shared" si="1007"/>
        <v>6.209832520006999E-4</v>
      </c>
    </row>
    <row r="1074" spans="1:16" x14ac:dyDescent="0.3">
      <c r="A1074" s="247" t="s">
        <v>112</v>
      </c>
      <c r="B1074" s="248">
        <v>2043</v>
      </c>
      <c r="C1074" s="248" t="s">
        <v>1172</v>
      </c>
      <c r="D1074" s="300">
        <v>2.3663612550604506E-3</v>
      </c>
      <c r="E1074" s="300">
        <v>2.1245995364994791E-2</v>
      </c>
      <c r="F1074" s="300">
        <v>1.8316484187736772E-2</v>
      </c>
      <c r="G1074" s="300">
        <v>1.8271731707154112E-2</v>
      </c>
      <c r="H1074" s="301">
        <v>2.2335354358561969E-5</v>
      </c>
      <c r="I1074" s="302">
        <v>2.3345259355638817E-5</v>
      </c>
      <c r="J1074" s="303">
        <v>22</v>
      </c>
      <c r="K1074" s="304">
        <f t="shared" ref="K1074:P1074" si="1008">SUM(D1074:D1081)+$J1074*D1081</f>
        <v>5.8487893276958053E-2</v>
      </c>
      <c r="L1074" s="304">
        <f t="shared" si="1008"/>
        <v>0.58263295813325289</v>
      </c>
      <c r="M1074" s="304">
        <f t="shared" si="1008"/>
        <v>0.54772766716648458</v>
      </c>
      <c r="N1074" s="304">
        <f t="shared" si="1008"/>
        <v>0.54652429224607657</v>
      </c>
      <c r="O1074" s="304">
        <f t="shared" si="1008"/>
        <v>5.9026891031248362E-4</v>
      </c>
      <c r="P1074" s="251">
        <f t="shared" si="1008"/>
        <v>6.1695826518472284E-4</v>
      </c>
    </row>
    <row r="1075" spans="1:16" x14ac:dyDescent="0.3">
      <c r="A1075" s="247" t="s">
        <v>112</v>
      </c>
      <c r="B1075" s="248">
        <v>2044</v>
      </c>
      <c r="C1075" s="248" t="s">
        <v>1173</v>
      </c>
      <c r="D1075" s="300">
        <v>2.2398269492294428E-3</v>
      </c>
      <c r="E1075" s="300">
        <v>2.0642420890627983E-2</v>
      </c>
      <c r="F1075" s="300">
        <v>1.8301440638189507E-2</v>
      </c>
      <c r="G1075" s="300">
        <v>1.8257874250583804E-2</v>
      </c>
      <c r="H1075" s="301">
        <v>2.1682997946299202E-5</v>
      </c>
      <c r="I1075" s="302">
        <v>2.2663404039561106E-5</v>
      </c>
      <c r="J1075" s="303">
        <v>23</v>
      </c>
      <c r="K1075" s="304">
        <f t="shared" ref="K1075:P1075" si="1009">SUM(D1075:D1081)+$J1075*D1081</f>
        <v>5.8025941423148507E-2</v>
      </c>
      <c r="L1075" s="304">
        <f t="shared" si="1009"/>
        <v>0.580629896202564</v>
      </c>
      <c r="M1075" s="304">
        <f t="shared" si="1009"/>
        <v>0.54766167137760524</v>
      </c>
      <c r="N1075" s="304">
        <f t="shared" si="1009"/>
        <v>0.54646349402924599</v>
      </c>
      <c r="O1075" s="304">
        <f t="shared" si="1009"/>
        <v>5.8724234266065677E-4</v>
      </c>
      <c r="P1075" s="251">
        <f t="shared" si="1009"/>
        <v>6.1379485127141162E-4</v>
      </c>
    </row>
    <row r="1076" spans="1:16" x14ac:dyDescent="0.3">
      <c r="A1076" s="247" t="s">
        <v>112</v>
      </c>
      <c r="B1076" s="248">
        <v>2045</v>
      </c>
      <c r="C1076" s="248" t="s">
        <v>1174</v>
      </c>
      <c r="D1076" s="300">
        <v>2.1474851712012253E-3</v>
      </c>
      <c r="E1076" s="300">
        <v>2.0201362630919425E-2</v>
      </c>
      <c r="F1076" s="300">
        <v>1.8288513776992543E-2</v>
      </c>
      <c r="G1076" s="300">
        <v>1.8245970791421172E-2</v>
      </c>
      <c r="H1076" s="301">
        <v>2.1207835447529468E-5</v>
      </c>
      <c r="I1076" s="302">
        <v>2.216675403211172E-5</v>
      </c>
      <c r="J1076" s="303">
        <v>24</v>
      </c>
      <c r="K1076" s="304">
        <f t="shared" ref="K1076:P1076" si="1010">SUM(D1076:D1081)+$J1076*D1081</f>
        <v>5.7690523875169965E-2</v>
      </c>
      <c r="L1076" s="304">
        <f t="shared" si="1010"/>
        <v>0.57923040874624188</v>
      </c>
      <c r="M1076" s="304">
        <f t="shared" si="1010"/>
        <v>0.54761071913827308</v>
      </c>
      <c r="N1076" s="304">
        <f t="shared" si="1010"/>
        <v>0.54641655326898575</v>
      </c>
      <c r="O1076" s="304">
        <f t="shared" si="1010"/>
        <v>5.8486813142109276E-4</v>
      </c>
      <c r="P1076" s="251">
        <f t="shared" si="1010"/>
        <v>6.1131329267417813E-4</v>
      </c>
    </row>
    <row r="1077" spans="1:16" x14ac:dyDescent="0.3">
      <c r="A1077" s="247" t="s">
        <v>112</v>
      </c>
      <c r="B1077" s="248">
        <v>2046</v>
      </c>
      <c r="C1077" s="248" t="s">
        <v>1175</v>
      </c>
      <c r="D1077" s="300">
        <v>2.069677924671338E-3</v>
      </c>
      <c r="E1077" s="300">
        <v>1.9857475780904698E-2</v>
      </c>
      <c r="F1077" s="300">
        <v>1.8277344217178415E-2</v>
      </c>
      <c r="G1077" s="300">
        <v>1.8235681124032101E-2</v>
      </c>
      <c r="H1077" s="301">
        <v>2.0709461792776058E-5</v>
      </c>
      <c r="I1077" s="302">
        <v>2.1645844760561125E-5</v>
      </c>
      <c r="J1077" s="303">
        <v>25</v>
      </c>
      <c r="K1077" s="304">
        <f t="shared" ref="K1077:P1077" si="1011">SUM(D1077:D1081)+$J1077*D1081</f>
        <v>5.7447448105219651E-2</v>
      </c>
      <c r="L1077" s="304">
        <f t="shared" si="1011"/>
        <v>0.57827197954962828</v>
      </c>
      <c r="M1077" s="304">
        <f t="shared" si="1011"/>
        <v>0.54757269376013795</v>
      </c>
      <c r="N1077" s="304">
        <f t="shared" si="1011"/>
        <v>0.54638151596788798</v>
      </c>
      <c r="O1077" s="304">
        <f t="shared" si="1011"/>
        <v>5.8296908268029839E-4</v>
      </c>
      <c r="P1077" s="251">
        <f t="shared" si="1011"/>
        <v>6.0932838408439419E-4</v>
      </c>
    </row>
    <row r="1078" spans="1:16" x14ac:dyDescent="0.3">
      <c r="A1078" s="247" t="s">
        <v>112</v>
      </c>
      <c r="B1078" s="248">
        <v>2047</v>
      </c>
      <c r="C1078" s="248" t="s">
        <v>1176</v>
      </c>
      <c r="D1078" s="300">
        <v>1.9982697980356107E-3</v>
      </c>
      <c r="E1078" s="300">
        <v>1.9540050576905495E-2</v>
      </c>
      <c r="F1078" s="300">
        <v>1.8267883341112096E-2</v>
      </c>
      <c r="G1078" s="300">
        <v>1.8226969477084239E-2</v>
      </c>
      <c r="H1078" s="301">
        <v>2.0394797145419191E-5</v>
      </c>
      <c r="I1078" s="302">
        <v>2.1316957837937506E-5</v>
      </c>
      <c r="J1078" s="303">
        <v>26</v>
      </c>
      <c r="K1078" s="304">
        <f t="shared" ref="K1078:P1078" si="1012">SUM(D1078:D1081)+$J1078*D1081</f>
        <v>5.7282179581799215E-2</v>
      </c>
      <c r="L1078" s="304">
        <f t="shared" si="1012"/>
        <v>0.57765743720302953</v>
      </c>
      <c r="M1078" s="304">
        <f t="shared" si="1012"/>
        <v>0.54754583794181699</v>
      </c>
      <c r="N1078" s="304">
        <f t="shared" si="1012"/>
        <v>0.54635676833417945</v>
      </c>
      <c r="O1078" s="304">
        <f t="shared" si="1012"/>
        <v>5.8156840759425747E-4</v>
      </c>
      <c r="P1078" s="251">
        <f t="shared" si="1012"/>
        <v>6.0786438476616083E-4</v>
      </c>
    </row>
    <row r="1079" spans="1:16" x14ac:dyDescent="0.3">
      <c r="A1079" s="247" t="s">
        <v>112</v>
      </c>
      <c r="B1079" s="248">
        <v>2048</v>
      </c>
      <c r="C1079" s="248" t="s">
        <v>1177</v>
      </c>
      <c r="D1079" s="300">
        <v>1.9429487286823368E-3</v>
      </c>
      <c r="E1079" s="300">
        <v>1.929188903960051E-2</v>
      </c>
      <c r="F1079" s="300">
        <v>1.8259901469895774E-2</v>
      </c>
      <c r="G1079" s="300">
        <v>1.8219618570373065E-2</v>
      </c>
      <c r="H1079" s="301">
        <v>2.0080330387371528E-5</v>
      </c>
      <c r="I1079" s="302">
        <v>2.0988280526155111E-5</v>
      </c>
      <c r="J1079" s="303">
        <v>27</v>
      </c>
      <c r="K1079" s="304">
        <f t="shared" ref="K1079:P1079" si="1013">SUM(D1079:D1081)+$J1079*D1081</f>
        <v>5.7188319185014512E-2</v>
      </c>
      <c r="L1079" s="304">
        <f t="shared" si="1013"/>
        <v>0.57736032006042981</v>
      </c>
      <c r="M1079" s="304">
        <f t="shared" si="1013"/>
        <v>0.54752844299956227</v>
      </c>
      <c r="N1079" s="304">
        <f t="shared" si="1013"/>
        <v>0.54634073234741864</v>
      </c>
      <c r="O1079" s="304">
        <f t="shared" si="1013"/>
        <v>5.8048239715557351E-4</v>
      </c>
      <c r="P1079" s="251">
        <f t="shared" si="1013"/>
        <v>6.0672927237055089E-4</v>
      </c>
    </row>
    <row r="1080" spans="1:16" x14ac:dyDescent="0.3">
      <c r="A1080" s="247" t="s">
        <v>112</v>
      </c>
      <c r="B1080" s="248">
        <v>2049</v>
      </c>
      <c r="C1080" s="248" t="s">
        <v>1178</v>
      </c>
      <c r="D1080" s="300">
        <v>1.9219072213068151E-3</v>
      </c>
      <c r="E1080" s="300">
        <v>1.9266294860264811E-2</v>
      </c>
      <c r="F1080" s="300">
        <v>1.8254866361659423E-2</v>
      </c>
      <c r="G1080" s="300">
        <v>1.8214976047987465E-2</v>
      </c>
      <c r="H1080" s="301">
        <v>1.9756038979618031E-5</v>
      </c>
      <c r="I1080" s="302">
        <v>2.0649319459220499E-5</v>
      </c>
      <c r="J1080" s="303">
        <v>28</v>
      </c>
      <c r="K1080" s="304">
        <f t="shared" ref="K1080:P1080" si="1014">SUM(D1080:D1081)+$J1080*D1081</f>
        <v>5.7149779857583086E-2</v>
      </c>
      <c r="L1080" s="304">
        <f t="shared" si="1014"/>
        <v>0.5773113644551352</v>
      </c>
      <c r="M1080" s="304">
        <f t="shared" si="1014"/>
        <v>0.54751902992852386</v>
      </c>
      <c r="N1080" s="304">
        <f t="shared" si="1014"/>
        <v>0.54633204726736906</v>
      </c>
      <c r="O1080" s="304">
        <f t="shared" si="1014"/>
        <v>5.7971085347493709E-4</v>
      </c>
      <c r="P1080" s="251">
        <f t="shared" si="1014"/>
        <v>6.0592283728672352E-4</v>
      </c>
    </row>
    <row r="1081" spans="1:16" x14ac:dyDescent="0.3">
      <c r="A1081" s="247" t="s">
        <v>112</v>
      </c>
      <c r="B1081" s="248">
        <v>2050</v>
      </c>
      <c r="C1081" s="248" t="s">
        <v>1179</v>
      </c>
      <c r="D1081" s="300">
        <v>1.9044094012509057E-3</v>
      </c>
      <c r="E1081" s="300">
        <v>1.9242933434305876E-2</v>
      </c>
      <c r="F1081" s="300">
        <v>1.8250488398857394E-2</v>
      </c>
      <c r="G1081" s="300">
        <v>1.8210933490323506E-2</v>
      </c>
      <c r="H1081" s="301">
        <v>1.9308786706735139E-5</v>
      </c>
      <c r="I1081" s="302">
        <v>2.018184544232769E-5</v>
      </c>
      <c r="J1081" s="303">
        <v>29</v>
      </c>
      <c r="K1081" s="304">
        <f t="shared" ref="K1081:P1081" si="1015">SUM(D1081:D1081)+$J1081*D1081</f>
        <v>5.7132282037527168E-2</v>
      </c>
      <c r="L1081" s="304">
        <f t="shared" si="1015"/>
        <v>0.57728800302917627</v>
      </c>
      <c r="M1081" s="304">
        <f t="shared" si="1015"/>
        <v>0.5475146519657218</v>
      </c>
      <c r="N1081" s="304">
        <f t="shared" si="1015"/>
        <v>0.54632800470970522</v>
      </c>
      <c r="O1081" s="304">
        <f t="shared" si="1015"/>
        <v>5.7926360120205418E-4</v>
      </c>
      <c r="P1081" s="251">
        <f t="shared" si="1015"/>
        <v>6.0545536326983064E-4</v>
      </c>
    </row>
    <row r="1082" spans="1:16" x14ac:dyDescent="0.3">
      <c r="A1082" s="247" t="s">
        <v>113</v>
      </c>
      <c r="B1082" s="248">
        <v>2015</v>
      </c>
      <c r="C1082" s="248" t="s">
        <v>2444</v>
      </c>
      <c r="D1082" s="300">
        <v>4.0231934208865477E-2</v>
      </c>
      <c r="E1082" s="300">
        <v>0.14645503426609791</v>
      </c>
      <c r="F1082" s="300">
        <v>1.9595467296757679E-2</v>
      </c>
      <c r="G1082" s="300">
        <v>1.9453374900800596E-2</v>
      </c>
      <c r="H1082" s="301">
        <v>1.1490456871437275E-4</v>
      </c>
      <c r="I1082" s="302">
        <v>1.2010004441608181E-4</v>
      </c>
      <c r="J1082" s="305">
        <v>0</v>
      </c>
      <c r="K1082" s="304">
        <f>SUM(D1082:D1111)</f>
        <v>0.29323587183922778</v>
      </c>
      <c r="L1082" s="304">
        <f t="shared" ref="L1082:L1088" si="1016">SUM(E1082:E1111)</f>
        <v>1.258616542191253</v>
      </c>
      <c r="M1082" s="304">
        <f t="shared" ref="M1082:M1088" si="1017">SUM(F1082:F1111)</f>
        <v>0.56800004953166261</v>
      </c>
      <c r="N1082" s="304">
        <f t="shared" ref="N1082:N1088" si="1018">SUM(G1082:G1111)</f>
        <v>0.56519713379302972</v>
      </c>
      <c r="O1082" s="304">
        <f t="shared" ref="O1082:O1088" si="1019">SUM(H1082:H1111)</f>
        <v>1.298217938487658E-3</v>
      </c>
      <c r="P1082" s="251">
        <f t="shared" ref="P1082:P1088" si="1020">SUM(I1082:I1111)</f>
        <v>1.3569176121340722E-3</v>
      </c>
    </row>
    <row r="1083" spans="1:16" x14ac:dyDescent="0.3">
      <c r="A1083" s="247" t="s">
        <v>113</v>
      </c>
      <c r="B1083" s="248">
        <v>2016</v>
      </c>
      <c r="C1083" s="248" t="s">
        <v>2445</v>
      </c>
      <c r="D1083" s="300">
        <v>3.3534766903070543E-2</v>
      </c>
      <c r="E1083" s="300">
        <v>0.12508569164960226</v>
      </c>
      <c r="F1083" s="300">
        <v>1.9554331123033782E-2</v>
      </c>
      <c r="G1083" s="300">
        <v>1.9414181313128054E-2</v>
      </c>
      <c r="H1083" s="301">
        <v>9.7629862582618665E-5</v>
      </c>
      <c r="I1083" s="302">
        <v>1.0204424728806455E-4</v>
      </c>
      <c r="J1083" s="303">
        <v>0</v>
      </c>
      <c r="K1083" s="304">
        <f t="shared" ref="K1083:K1088" si="1021">SUM(D1083:D1112)</f>
        <v>0.25518963739775175</v>
      </c>
      <c r="L1083" s="304">
        <f t="shared" si="1016"/>
        <v>1.1291770997172408</v>
      </c>
      <c r="M1083" s="304">
        <f t="shared" si="1017"/>
        <v>0.56673347094935911</v>
      </c>
      <c r="N1083" s="304">
        <f t="shared" si="1018"/>
        <v>0.56402672081612681</v>
      </c>
      <c r="O1083" s="304">
        <f t="shared" si="1019"/>
        <v>1.2011441095975692E-3</v>
      </c>
      <c r="P1083" s="251">
        <f t="shared" si="1020"/>
        <v>1.2554545320273374E-3</v>
      </c>
    </row>
    <row r="1084" spans="1:16" x14ac:dyDescent="0.3">
      <c r="A1084" s="247" t="s">
        <v>113</v>
      </c>
      <c r="B1084" s="248">
        <v>2017</v>
      </c>
      <c r="C1084" s="248" t="s">
        <v>1180</v>
      </c>
      <c r="D1084" s="300">
        <v>2.8141200576586648E-2</v>
      </c>
      <c r="E1084" s="300">
        <v>0.10688498433658136</v>
      </c>
      <c r="F1084" s="300">
        <v>1.9553251797827076E-2</v>
      </c>
      <c r="G1084" s="300">
        <v>1.9412412605874826E-2</v>
      </c>
      <c r="H1084" s="301">
        <v>8.9125174152601992E-5</v>
      </c>
      <c r="I1084" s="302">
        <v>9.315501976087566E-5</v>
      </c>
      <c r="J1084" s="303">
        <v>0</v>
      </c>
      <c r="K1084" s="304">
        <f t="shared" si="1021"/>
        <v>0.22380799979553717</v>
      </c>
      <c r="L1084" s="304">
        <f t="shared" si="1016"/>
        <v>1.0210274087532607</v>
      </c>
      <c r="M1084" s="304">
        <f t="shared" si="1017"/>
        <v>0.56550079859622482</v>
      </c>
      <c r="N1084" s="304">
        <f t="shared" si="1018"/>
        <v>0.56288884882527257</v>
      </c>
      <c r="O1084" s="304">
        <f t="shared" si="1019"/>
        <v>1.1212258870610863E-3</v>
      </c>
      <c r="P1084" s="251">
        <f t="shared" si="1020"/>
        <v>1.1719227634299529E-3</v>
      </c>
    </row>
    <row r="1085" spans="1:16" x14ac:dyDescent="0.3">
      <c r="A1085" s="247" t="s">
        <v>113</v>
      </c>
      <c r="B1085" s="248">
        <v>2018</v>
      </c>
      <c r="C1085" s="248" t="s">
        <v>1181</v>
      </c>
      <c r="D1085" s="300">
        <v>2.3516628515083484E-2</v>
      </c>
      <c r="E1085" s="300">
        <v>9.1338726241904158E-2</v>
      </c>
      <c r="F1085" s="300">
        <v>1.9576442212067096E-2</v>
      </c>
      <c r="G1085" s="300">
        <v>1.9433113893963128E-2</v>
      </c>
      <c r="H1085" s="301">
        <v>8.264383650604934E-5</v>
      </c>
      <c r="I1085" s="302">
        <v>8.6380625112719126E-5</v>
      </c>
      <c r="J1085" s="303">
        <v>0</v>
      </c>
      <c r="K1085" s="304">
        <f t="shared" si="1021"/>
        <v>0.19778960333494586</v>
      </c>
      <c r="L1085" s="304">
        <f t="shared" si="1016"/>
        <v>0.93099637234330868</v>
      </c>
      <c r="M1085" s="304">
        <f t="shared" si="1017"/>
        <v>0.56426327432715351</v>
      </c>
      <c r="N1085" s="304">
        <f t="shared" si="1018"/>
        <v>0.5617472887446775</v>
      </c>
      <c r="O1085" s="304">
        <f t="shared" si="1019"/>
        <v>1.0497219769391056E-3</v>
      </c>
      <c r="P1085" s="251">
        <f t="shared" si="1020"/>
        <v>1.0971857670418284E-3</v>
      </c>
    </row>
    <row r="1086" spans="1:16" x14ac:dyDescent="0.3">
      <c r="A1086" s="247" t="s">
        <v>113</v>
      </c>
      <c r="B1086" s="248">
        <v>2019</v>
      </c>
      <c r="C1086" s="248" t="s">
        <v>1182</v>
      </c>
      <c r="D1086" s="300">
        <v>1.9964030956112353E-2</v>
      </c>
      <c r="E1086" s="300">
        <v>7.8490715958545967E-2</v>
      </c>
      <c r="F1086" s="300">
        <v>1.9619134528486668E-2</v>
      </c>
      <c r="G1086" s="300">
        <v>1.9471911023531012E-2</v>
      </c>
      <c r="H1086" s="301">
        <v>7.7574843180230904E-5</v>
      </c>
      <c r="I1086" s="302">
        <v>8.1082430295190423E-5</v>
      </c>
      <c r="J1086" s="303">
        <v>0</v>
      </c>
      <c r="K1086" s="304">
        <f t="shared" si="1021"/>
        <v>0.17637012759737802</v>
      </c>
      <c r="L1086" s="304">
        <f t="shared" si="1016"/>
        <v>0.85643727225644461</v>
      </c>
      <c r="M1086" s="304">
        <f t="shared" si="1017"/>
        <v>0.56299768396878613</v>
      </c>
      <c r="N1086" s="304">
        <f t="shared" si="1018"/>
        <v>0.56058054185055162</v>
      </c>
      <c r="O1086" s="304">
        <f t="shared" si="1019"/>
        <v>9.8462843767044587E-4</v>
      </c>
      <c r="P1086" s="251">
        <f t="shared" si="1020"/>
        <v>1.0291489802926122E-3</v>
      </c>
    </row>
    <row r="1087" spans="1:16" x14ac:dyDescent="0.3">
      <c r="A1087" s="247" t="s">
        <v>113</v>
      </c>
      <c r="B1087" s="248">
        <v>2020</v>
      </c>
      <c r="C1087" s="248" t="s">
        <v>1183</v>
      </c>
      <c r="D1087" s="300">
        <v>1.704403647874354E-2</v>
      </c>
      <c r="E1087" s="300">
        <v>6.7815210882881588E-2</v>
      </c>
      <c r="F1087" s="300">
        <v>1.9583211322675785E-2</v>
      </c>
      <c r="G1087" s="300">
        <v>1.9438621530177773E-2</v>
      </c>
      <c r="H1087" s="301">
        <v>7.336549456331623E-5</v>
      </c>
      <c r="I1087" s="302">
        <v>7.6682755017697663E-5</v>
      </c>
      <c r="J1087" s="303">
        <v>0</v>
      </c>
      <c r="K1087" s="304">
        <f t="shared" si="1021"/>
        <v>0.15849382674145124</v>
      </c>
      <c r="L1087" s="304">
        <f t="shared" si="1016"/>
        <v>0.79473260726096551</v>
      </c>
      <c r="M1087" s="304">
        <f t="shared" si="1017"/>
        <v>0.56168627210123168</v>
      </c>
      <c r="N1087" s="304">
        <f t="shared" si="1018"/>
        <v>0.55937211848422019</v>
      </c>
      <c r="O1087" s="304">
        <f t="shared" si="1019"/>
        <v>9.2454806768592422E-4</v>
      </c>
      <c r="P1087" s="251">
        <f t="shared" si="1020"/>
        <v>9.6635204069627076E-4</v>
      </c>
    </row>
    <row r="1088" spans="1:16" x14ac:dyDescent="0.3">
      <c r="A1088" s="247" t="s">
        <v>113</v>
      </c>
      <c r="B1088" s="248">
        <v>2021</v>
      </c>
      <c r="C1088" s="248" t="s">
        <v>1184</v>
      </c>
      <c r="D1088" s="300">
        <v>1.4691632836521848E-2</v>
      </c>
      <c r="E1088" s="300">
        <v>5.8898418737834815E-2</v>
      </c>
      <c r="F1088" s="300">
        <v>1.9491600876550608E-2</v>
      </c>
      <c r="G1088" s="300">
        <v>1.9354100398407049E-2</v>
      </c>
      <c r="H1088" s="301">
        <v>6.7553803842343473E-5</v>
      </c>
      <c r="I1088" s="302">
        <v>7.0608287118725712E-5</v>
      </c>
      <c r="J1088" s="303">
        <v>0</v>
      </c>
      <c r="K1088" s="304">
        <f t="shared" si="1021"/>
        <v>0.1435302697641502</v>
      </c>
      <c r="L1088" s="304">
        <f t="shared" si="1016"/>
        <v>0.74371206493377717</v>
      </c>
      <c r="M1088" s="304">
        <f t="shared" si="1017"/>
        <v>0.56040827742756394</v>
      </c>
      <c r="N1088" s="304">
        <f t="shared" si="1018"/>
        <v>0.55819467796519817</v>
      </c>
      <c r="O1088" s="304">
        <f t="shared" si="1019"/>
        <v>8.6862172902295027E-4</v>
      </c>
      <c r="P1088" s="251">
        <f t="shared" si="1020"/>
        <v>9.0789696492008757E-4</v>
      </c>
    </row>
    <row r="1089" spans="1:16" x14ac:dyDescent="0.3">
      <c r="A1089" s="247" t="s">
        <v>113</v>
      </c>
      <c r="B1089" s="248">
        <v>2022</v>
      </c>
      <c r="C1089" s="248" t="s">
        <v>1185</v>
      </c>
      <c r="D1089" s="300">
        <v>1.2535832092097221E-2</v>
      </c>
      <c r="E1089" s="300">
        <v>5.1329365535145603E-2</v>
      </c>
      <c r="F1089" s="300">
        <v>1.9402318393038992E-2</v>
      </c>
      <c r="G1089" s="300">
        <v>1.9271706861441494E-2</v>
      </c>
      <c r="H1089" s="301">
        <v>6.2283660441687084E-5</v>
      </c>
      <c r="I1089" s="302">
        <v>6.509984967402433E-5</v>
      </c>
      <c r="J1089" s="303">
        <v>1</v>
      </c>
      <c r="K1089" s="304">
        <f t="shared" ref="K1089:P1089" si="1022">SUM(D1089:D1117)+$J1089*D1117</f>
        <v>0.13091911642907086</v>
      </c>
      <c r="L1089" s="304">
        <f t="shared" si="1022"/>
        <v>0.70160831475163588</v>
      </c>
      <c r="M1089" s="304">
        <f t="shared" si="1022"/>
        <v>0.55922189320002136</v>
      </c>
      <c r="N1089" s="304">
        <f t="shared" si="1022"/>
        <v>0.55710175857794697</v>
      </c>
      <c r="O1089" s="304">
        <f t="shared" si="1022"/>
        <v>8.1850708108094925E-4</v>
      </c>
      <c r="P1089" s="251">
        <f t="shared" si="1022"/>
        <v>8.5551635704287623E-4</v>
      </c>
    </row>
    <row r="1090" spans="1:16" x14ac:dyDescent="0.3">
      <c r="A1090" s="247" t="s">
        <v>113</v>
      </c>
      <c r="B1090" s="248">
        <v>2023</v>
      </c>
      <c r="C1090" s="248" t="s">
        <v>1186</v>
      </c>
      <c r="D1090" s="300">
        <v>1.0952347215469765E-2</v>
      </c>
      <c r="E1090" s="300">
        <v>4.5266705407683419E-2</v>
      </c>
      <c r="F1090" s="300">
        <v>1.9326125471945749E-2</v>
      </c>
      <c r="G1090" s="300">
        <v>1.920142298456088E-2</v>
      </c>
      <c r="H1090" s="301">
        <v>5.6840604352030949E-5</v>
      </c>
      <c r="I1090" s="302">
        <v>5.9410685090229862E-5</v>
      </c>
      <c r="J1090" s="303">
        <v>2</v>
      </c>
      <c r="K1090" s="304">
        <f t="shared" ref="K1090:P1090" si="1023">SUM(D1090:D1117)+$J1090*D1117</f>
        <v>0.12046376383841616</v>
      </c>
      <c r="L1090" s="304">
        <f t="shared" si="1023"/>
        <v>0.66707361777218355</v>
      </c>
      <c r="M1090" s="304">
        <f t="shared" si="1023"/>
        <v>0.55812479145599037</v>
      </c>
      <c r="N1090" s="304">
        <f t="shared" si="1023"/>
        <v>0.55609123272766137</v>
      </c>
      <c r="O1090" s="304">
        <f t="shared" si="1023"/>
        <v>7.7366257653960441E-4</v>
      </c>
      <c r="P1090" s="251">
        <f t="shared" si="1023"/>
        <v>8.0864418661036634E-4</v>
      </c>
    </row>
    <row r="1091" spans="1:16" x14ac:dyDescent="0.3">
      <c r="A1091" s="247" t="s">
        <v>113</v>
      </c>
      <c r="B1091" s="248">
        <v>2024</v>
      </c>
      <c r="C1091" s="248" t="s">
        <v>1187</v>
      </c>
      <c r="D1091" s="300">
        <v>9.5990299269632009E-3</v>
      </c>
      <c r="E1091" s="300">
        <v>4.0222427888915765E-2</v>
      </c>
      <c r="F1091" s="300">
        <v>1.9258524148054432E-2</v>
      </c>
      <c r="G1091" s="300">
        <v>1.91390384587962E-2</v>
      </c>
      <c r="H1091" s="301">
        <v>5.1348599165627646E-5</v>
      </c>
      <c r="I1091" s="302">
        <v>5.3670358999902186E-5</v>
      </c>
      <c r="J1091" s="303">
        <v>3</v>
      </c>
      <c r="K1091" s="304">
        <f t="shared" ref="K1091:P1091" si="1024">SUM(D1091:D1117)+$J1091*D1117</f>
        <v>0.1115918961243889</v>
      </c>
      <c r="L1091" s="304">
        <f t="shared" si="1024"/>
        <v>0.63860158092019348</v>
      </c>
      <c r="M1091" s="304">
        <f t="shared" si="1024"/>
        <v>0.55710388263305266</v>
      </c>
      <c r="N1091" s="304">
        <f t="shared" si="1024"/>
        <v>0.55515099075425645</v>
      </c>
      <c r="O1091" s="304">
        <f t="shared" si="1024"/>
        <v>7.3426112808791587E-4</v>
      </c>
      <c r="P1091" s="251">
        <f t="shared" si="1024"/>
        <v>7.6746118076165097E-4</v>
      </c>
    </row>
    <row r="1092" spans="1:16" x14ac:dyDescent="0.3">
      <c r="A1092" s="247" t="s">
        <v>113</v>
      </c>
      <c r="B1092" s="248">
        <v>2025</v>
      </c>
      <c r="C1092" s="248" t="s">
        <v>1188</v>
      </c>
      <c r="D1092" s="300">
        <v>8.4884357222129794E-3</v>
      </c>
      <c r="E1092" s="300">
        <v>3.6182977500785328E-2</v>
      </c>
      <c r="F1092" s="300">
        <v>1.9203074118143294E-2</v>
      </c>
      <c r="G1092" s="300">
        <v>1.9087884033418743E-2</v>
      </c>
      <c r="H1092" s="301">
        <v>4.7102294407705806E-5</v>
      </c>
      <c r="I1092" s="302">
        <v>4.9232053084325285E-5</v>
      </c>
      <c r="J1092" s="303">
        <v>4</v>
      </c>
      <c r="K1092" s="304">
        <f t="shared" ref="K1092:P1092" si="1025">SUM(D1092:D1117)+$J1092*D1117</f>
        <v>0.10407334569886821</v>
      </c>
      <c r="L1092" s="304">
        <f t="shared" si="1025"/>
        <v>0.61517382158697131</v>
      </c>
      <c r="M1092" s="304">
        <f t="shared" si="1025"/>
        <v>0.55615057513400634</v>
      </c>
      <c r="N1092" s="304">
        <f t="shared" si="1025"/>
        <v>0.55427313330661609</v>
      </c>
      <c r="O1092" s="304">
        <f t="shared" si="1025"/>
        <v>7.0035168482263045E-4</v>
      </c>
      <c r="P1092" s="251">
        <f t="shared" si="1025"/>
        <v>7.3201850100326337E-4</v>
      </c>
    </row>
    <row r="1093" spans="1:16" x14ac:dyDescent="0.3">
      <c r="A1093" s="247" t="s">
        <v>113</v>
      </c>
      <c r="B1093" s="248">
        <v>2026</v>
      </c>
      <c r="C1093" s="248" t="s">
        <v>1189</v>
      </c>
      <c r="D1093" s="300">
        <v>7.5665214111330066E-3</v>
      </c>
      <c r="E1093" s="300">
        <v>3.292709617157763E-2</v>
      </c>
      <c r="F1093" s="300">
        <v>1.9140669784334069E-2</v>
      </c>
      <c r="G1093" s="300">
        <v>1.9030346727565494E-2</v>
      </c>
      <c r="H1093" s="301">
        <v>4.3037141370847403E-5</v>
      </c>
      <c r="I1093" s="302">
        <v>4.4983092088330281E-5</v>
      </c>
      <c r="J1093" s="303">
        <v>5</v>
      </c>
      <c r="K1093" s="304">
        <f t="shared" ref="K1093:P1093" si="1026">SUM(D1093:D1117)+$J1093*D1117</f>
        <v>9.7665389478097747E-2</v>
      </c>
      <c r="L1093" s="304">
        <f t="shared" si="1026"/>
        <v>0.59578551264187962</v>
      </c>
      <c r="M1093" s="304">
        <f t="shared" si="1026"/>
        <v>0.55525271766487105</v>
      </c>
      <c r="N1093" s="304">
        <f t="shared" si="1026"/>
        <v>0.55344643028435314</v>
      </c>
      <c r="O1093" s="304">
        <f t="shared" si="1026"/>
        <v>6.7068854631526702E-4</v>
      </c>
      <c r="P1093" s="251">
        <f t="shared" si="1026"/>
        <v>7.0101412716045265E-4</v>
      </c>
    </row>
    <row r="1094" spans="1:16" x14ac:dyDescent="0.3">
      <c r="A1094" s="247" t="s">
        <v>113</v>
      </c>
      <c r="B1094" s="248">
        <v>2027</v>
      </c>
      <c r="C1094" s="248" t="s">
        <v>1190</v>
      </c>
      <c r="D1094" s="300">
        <v>6.7862360018945515E-3</v>
      </c>
      <c r="E1094" s="300">
        <v>3.0225961041719377E-2</v>
      </c>
      <c r="F1094" s="300">
        <v>1.906580614281056E-2</v>
      </c>
      <c r="G1094" s="300">
        <v>1.8961339143885383E-2</v>
      </c>
      <c r="H1094" s="301">
        <v>3.8587554659288952E-5</v>
      </c>
      <c r="I1094" s="302">
        <v>4.0332314599102289E-5</v>
      </c>
      <c r="J1094" s="303">
        <v>6</v>
      </c>
      <c r="K1094" s="304">
        <f t="shared" ref="K1094:P1094" si="1027">SUM(D1094:D1117)+$J1094*D1117</f>
        <v>9.2179347568407247E-2</v>
      </c>
      <c r="L1094" s="304">
        <f t="shared" si="1027"/>
        <v>0.57965308502599533</v>
      </c>
      <c r="M1094" s="304">
        <f t="shared" si="1027"/>
        <v>0.55441726452954498</v>
      </c>
      <c r="N1094" s="304">
        <f t="shared" si="1027"/>
        <v>0.55267726456794364</v>
      </c>
      <c r="O1094" s="304">
        <f t="shared" si="1027"/>
        <v>6.4509056084476187E-4</v>
      </c>
      <c r="P1094" s="251">
        <f t="shared" si="1027"/>
        <v>6.7425871431363684E-4</v>
      </c>
    </row>
    <row r="1095" spans="1:16" x14ac:dyDescent="0.3">
      <c r="A1095" s="247" t="s">
        <v>113</v>
      </c>
      <c r="B1095" s="248">
        <v>2028</v>
      </c>
      <c r="C1095" s="248" t="s">
        <v>1191</v>
      </c>
      <c r="D1095" s="300">
        <v>6.1299175146110755E-3</v>
      </c>
      <c r="E1095" s="300">
        <v>2.7999649388111919E-2</v>
      </c>
      <c r="F1095" s="300">
        <v>1.8981763677842912E-2</v>
      </c>
      <c r="G1095" s="300">
        <v>1.8883921395348221E-2</v>
      </c>
      <c r="H1095" s="301">
        <v>3.4894136187109402E-5</v>
      </c>
      <c r="I1095" s="302">
        <v>3.6471895449908792E-5</v>
      </c>
      <c r="J1095" s="303">
        <v>7</v>
      </c>
      <c r="K1095" s="304">
        <f t="shared" ref="K1095:P1095" si="1028">SUM(D1095:D1117)+$J1095*D1117</f>
        <v>8.7473591067955186E-2</v>
      </c>
      <c r="L1095" s="304">
        <f t="shared" si="1028"/>
        <v>0.56622179253996929</v>
      </c>
      <c r="M1095" s="304">
        <f t="shared" si="1028"/>
        <v>0.55365667503574245</v>
      </c>
      <c r="N1095" s="304">
        <f t="shared" si="1028"/>
        <v>0.55197710643521403</v>
      </c>
      <c r="O1095" s="304">
        <f t="shared" si="1028"/>
        <v>6.2394216208581531E-4</v>
      </c>
      <c r="P1095" s="251">
        <f t="shared" si="1028"/>
        <v>6.5215407895604901E-4</v>
      </c>
    </row>
    <row r="1096" spans="1:16" x14ac:dyDescent="0.3">
      <c r="A1096" s="247" t="s">
        <v>113</v>
      </c>
      <c r="B1096" s="248">
        <v>2029</v>
      </c>
      <c r="C1096" s="248" t="s">
        <v>1192</v>
      </c>
      <c r="D1096" s="300">
        <v>5.5580064528953756E-3</v>
      </c>
      <c r="E1096" s="300">
        <v>2.612162604453518E-2</v>
      </c>
      <c r="F1096" s="300">
        <v>1.8902996273773395E-2</v>
      </c>
      <c r="G1096" s="300">
        <v>1.8811387674801987E-2</v>
      </c>
      <c r="H1096" s="301">
        <v>3.2074653019487387E-5</v>
      </c>
      <c r="I1096" s="302">
        <v>3.3524929759163668E-5</v>
      </c>
      <c r="J1096" s="303">
        <v>8</v>
      </c>
      <c r="K1096" s="304">
        <f t="shared" ref="K1096:P1096" si="1029">SUM(D1096:D1117)+$J1096*D1117</f>
        <v>8.3424153054786621E-2</v>
      </c>
      <c r="L1096" s="304">
        <f t="shared" si="1029"/>
        <v>0.55501681170755068</v>
      </c>
      <c r="M1096" s="304">
        <f t="shared" si="1029"/>
        <v>0.55298012800690755</v>
      </c>
      <c r="N1096" s="304">
        <f t="shared" si="1029"/>
        <v>0.55135436605102162</v>
      </c>
      <c r="O1096" s="304">
        <f t="shared" si="1029"/>
        <v>6.0648718179904821E-4</v>
      </c>
      <c r="P1096" s="251">
        <f t="shared" si="1029"/>
        <v>6.3390986274765456E-4</v>
      </c>
    </row>
    <row r="1097" spans="1:16" x14ac:dyDescent="0.3">
      <c r="A1097" s="247" t="s">
        <v>113</v>
      </c>
      <c r="B1097" s="248">
        <v>2030</v>
      </c>
      <c r="C1097" s="248" t="s">
        <v>1193</v>
      </c>
      <c r="D1097" s="300">
        <v>5.0722292149330359E-3</v>
      </c>
      <c r="E1097" s="300">
        <v>2.4564529185738287E-2</v>
      </c>
      <c r="F1097" s="300">
        <v>1.8830425549498736E-2</v>
      </c>
      <c r="G1097" s="300">
        <v>1.8744558713901221E-2</v>
      </c>
      <c r="H1097" s="301">
        <v>2.9436651758609631E-5</v>
      </c>
      <c r="I1097" s="302">
        <v>3.0767644762477274E-5</v>
      </c>
      <c r="J1097" s="303">
        <v>9</v>
      </c>
      <c r="K1097" s="304">
        <f t="shared" ref="K1097:P1097" si="1030">SUM(D1097:D1117)+$J1097*D1117</f>
        <v>7.9946626103333751E-2</v>
      </c>
      <c r="L1097" s="304">
        <f t="shared" si="1030"/>
        <v>0.54568985421870897</v>
      </c>
      <c r="M1097" s="304">
        <f t="shared" si="1030"/>
        <v>0.55238234838214217</v>
      </c>
      <c r="N1097" s="304">
        <f t="shared" si="1030"/>
        <v>0.55080415938737559</v>
      </c>
      <c r="O1097" s="304">
        <f t="shared" si="1030"/>
        <v>5.9185168467990317E-4</v>
      </c>
      <c r="P1097" s="251">
        <f t="shared" si="1030"/>
        <v>6.1861261223000545E-4</v>
      </c>
    </row>
    <row r="1098" spans="1:16" x14ac:dyDescent="0.3">
      <c r="A1098" s="247" t="s">
        <v>113</v>
      </c>
      <c r="B1098" s="248">
        <v>2031</v>
      </c>
      <c r="C1098" s="248" t="s">
        <v>1194</v>
      </c>
      <c r="D1098" s="300">
        <v>4.6268444533423686E-3</v>
      </c>
      <c r="E1098" s="300">
        <v>2.3211455578812514E-2</v>
      </c>
      <c r="F1098" s="300">
        <v>1.8760614129771092E-2</v>
      </c>
      <c r="G1098" s="300">
        <v>1.868030213015584E-2</v>
      </c>
      <c r="H1098" s="301">
        <v>2.7705222763483305E-5</v>
      </c>
      <c r="I1098" s="302">
        <v>2.8957931028612022E-5</v>
      </c>
      <c r="J1098" s="303">
        <v>10</v>
      </c>
      <c r="K1098" s="304">
        <f t="shared" ref="K1098:P1098" si="1031">SUM(D1098:D1117)+$J1098*D1117</f>
        <v>7.6954876389843233E-2</v>
      </c>
      <c r="L1098" s="304">
        <f t="shared" si="1031"/>
        <v>0.53791999358866405</v>
      </c>
      <c r="M1098" s="304">
        <f t="shared" si="1031"/>
        <v>0.55185713948165149</v>
      </c>
      <c r="N1098" s="304">
        <f t="shared" si="1031"/>
        <v>0.55032078168463017</v>
      </c>
      <c r="O1098" s="304">
        <f t="shared" si="1031"/>
        <v>5.7985418882163583E-4</v>
      </c>
      <c r="P1098" s="251">
        <f t="shared" si="1031"/>
        <v>6.0607264670904269E-4</v>
      </c>
    </row>
    <row r="1099" spans="1:16" x14ac:dyDescent="0.3">
      <c r="A1099" s="247" t="s">
        <v>113</v>
      </c>
      <c r="B1099" s="248">
        <v>2032</v>
      </c>
      <c r="C1099" s="248" t="s">
        <v>1195</v>
      </c>
      <c r="D1099" s="300">
        <v>4.25887672577498E-3</v>
      </c>
      <c r="E1099" s="300">
        <v>2.211458442137931E-2</v>
      </c>
      <c r="F1099" s="300">
        <v>1.870025185967774E-2</v>
      </c>
      <c r="G1099" s="300">
        <v>1.8624736696374992E-2</v>
      </c>
      <c r="H1099" s="301">
        <v>2.6034854403513439E-5</v>
      </c>
      <c r="I1099" s="302">
        <v>2.7212034135891104E-5</v>
      </c>
      <c r="J1099" s="303">
        <v>11</v>
      </c>
      <c r="K1099" s="304">
        <f t="shared" ref="K1099:P1099" si="1032">SUM(D1099:D1117)+$J1099*D1117</f>
        <v>7.4408511437943359E-2</v>
      </c>
      <c r="L1099" s="304">
        <f t="shared" si="1032"/>
        <v>0.53150320656554495</v>
      </c>
      <c r="M1099" s="304">
        <f t="shared" si="1032"/>
        <v>0.55140174200088843</v>
      </c>
      <c r="N1099" s="304">
        <f t="shared" si="1032"/>
        <v>0.54990166056563017</v>
      </c>
      <c r="O1099" s="304">
        <f t="shared" si="1032"/>
        <v>5.6958812195849473E-4</v>
      </c>
      <c r="P1099" s="251">
        <f t="shared" si="1032"/>
        <v>5.953423949219452E-4</v>
      </c>
    </row>
    <row r="1100" spans="1:16" x14ac:dyDescent="0.3">
      <c r="A1100" s="247" t="s">
        <v>113</v>
      </c>
      <c r="B1100" s="248">
        <v>2033</v>
      </c>
      <c r="C1100" s="248" t="s">
        <v>1196</v>
      </c>
      <c r="D1100" s="300">
        <v>3.9397157572494106E-3</v>
      </c>
      <c r="E1100" s="300">
        <v>2.1209763805168338E-2</v>
      </c>
      <c r="F1100" s="300">
        <v>1.8645361668406257E-2</v>
      </c>
      <c r="G1100" s="300">
        <v>1.8574218196373074E-2</v>
      </c>
      <c r="H1100" s="301">
        <v>2.4783030001469462E-5</v>
      </c>
      <c r="I1100" s="302">
        <v>2.5903605661878231E-5</v>
      </c>
      <c r="J1100" s="303">
        <v>12</v>
      </c>
      <c r="K1100" s="304">
        <f t="shared" ref="K1100:P1100" si="1033">SUM(D1100:D1117)+$J1100*D1117</f>
        <v>7.2230114213610891E-2</v>
      </c>
      <c r="L1100" s="304">
        <f t="shared" si="1033"/>
        <v>0.52618329069985903</v>
      </c>
      <c r="M1100" s="304">
        <f t="shared" si="1033"/>
        <v>0.55100670679021868</v>
      </c>
      <c r="N1100" s="304">
        <f t="shared" si="1033"/>
        <v>0.5495381048804111</v>
      </c>
      <c r="O1100" s="304">
        <f t="shared" si="1033"/>
        <v>5.6099242345532361E-4</v>
      </c>
      <c r="P1100" s="251">
        <f t="shared" si="1033"/>
        <v>5.8635804002756854E-4</v>
      </c>
    </row>
    <row r="1101" spans="1:16" x14ac:dyDescent="0.3">
      <c r="A1101" s="247" t="s">
        <v>113</v>
      </c>
      <c r="B1101" s="248">
        <v>2034</v>
      </c>
      <c r="C1101" s="248" t="s">
        <v>1197</v>
      </c>
      <c r="D1101" s="300">
        <v>3.6544536511960873E-3</v>
      </c>
      <c r="E1101" s="300">
        <v>2.0445450349237632E-2</v>
      </c>
      <c r="F1101" s="300">
        <v>1.8595110709263379E-2</v>
      </c>
      <c r="G1101" s="300">
        <v>1.8527971034038093E-2</v>
      </c>
      <c r="H1101" s="301">
        <v>2.3669388292474349E-5</v>
      </c>
      <c r="I1101" s="302">
        <v>2.4739611642124255E-5</v>
      </c>
      <c r="J1101" s="303">
        <v>13</v>
      </c>
      <c r="K1101" s="304">
        <f t="shared" ref="K1101:P1101" si="1034">SUM(D1101:D1117)+$J1101*D1117</f>
        <v>7.0370877957803973E-2</v>
      </c>
      <c r="L1101" s="304">
        <f t="shared" si="1034"/>
        <v>0.52176819545038411</v>
      </c>
      <c r="M1101" s="304">
        <f t="shared" si="1034"/>
        <v>0.55066656177082041</v>
      </c>
      <c r="N1101" s="304">
        <f t="shared" si="1034"/>
        <v>0.54922506769519386</v>
      </c>
      <c r="O1101" s="304">
        <f t="shared" si="1034"/>
        <v>5.5364854935419658E-4</v>
      </c>
      <c r="P1101" s="251">
        <f t="shared" si="1034"/>
        <v>5.7868211360720487E-4</v>
      </c>
    </row>
    <row r="1102" spans="1:16" x14ac:dyDescent="0.3">
      <c r="A1102" s="247" t="s">
        <v>113</v>
      </c>
      <c r="B1102" s="248">
        <v>2035</v>
      </c>
      <c r="C1102" s="248" t="s">
        <v>1198</v>
      </c>
      <c r="D1102" s="300">
        <v>3.405682506670078E-3</v>
      </c>
      <c r="E1102" s="300">
        <v>1.9819891032902708E-2</v>
      </c>
      <c r="F1102" s="300">
        <v>1.8549622983874477E-2</v>
      </c>
      <c r="G1102" s="300">
        <v>1.8486106696522082E-2</v>
      </c>
      <c r="H1102" s="301">
        <v>2.2651555274672126E-5</v>
      </c>
      <c r="I1102" s="302">
        <v>2.3675757718153625E-5</v>
      </c>
      <c r="J1102" s="303">
        <v>14</v>
      </c>
      <c r="K1102" s="304">
        <f t="shared" ref="K1102:P1102" si="1035">SUM(D1102:D1117)+$J1102*D1117</f>
        <v>6.8796903808050397E-2</v>
      </c>
      <c r="L1102" s="304">
        <f t="shared" si="1035"/>
        <v>0.51811741365683983</v>
      </c>
      <c r="M1102" s="304">
        <f t="shared" si="1035"/>
        <v>0.55037666771056515</v>
      </c>
      <c r="N1102" s="304">
        <f t="shared" si="1035"/>
        <v>0.54895827767231165</v>
      </c>
      <c r="O1102" s="304">
        <f t="shared" si="1035"/>
        <v>5.4741831696206449E-4</v>
      </c>
      <c r="P1102" s="251">
        <f t="shared" si="1035"/>
        <v>5.7217018120659497E-4</v>
      </c>
    </row>
    <row r="1103" spans="1:16" x14ac:dyDescent="0.3">
      <c r="A1103" s="247" t="s">
        <v>113</v>
      </c>
      <c r="B1103" s="248">
        <v>2036</v>
      </c>
      <c r="C1103" s="248" t="s">
        <v>1199</v>
      </c>
      <c r="D1103" s="300">
        <v>3.1880178047049416E-3</v>
      </c>
      <c r="E1103" s="300">
        <v>1.9292794041208716E-2</v>
      </c>
      <c r="F1103" s="300">
        <v>1.8509820238607606E-2</v>
      </c>
      <c r="G1103" s="300">
        <v>1.8449472855482121E-2</v>
      </c>
      <c r="H1103" s="301">
        <v>2.170698606853274E-5</v>
      </c>
      <c r="I1103" s="302">
        <v>2.268848286477252E-5</v>
      </c>
      <c r="J1103" s="303">
        <v>15</v>
      </c>
      <c r="K1103" s="304">
        <f t="shared" ref="K1103:P1103" si="1036">SUM(D1103:D1117)+$J1103*D1117</f>
        <v>6.7471700802822832E-2</v>
      </c>
      <c r="L1103" s="304">
        <f t="shared" si="1036"/>
        <v>0.51509219117963045</v>
      </c>
      <c r="M1103" s="304">
        <f t="shared" si="1036"/>
        <v>0.55013226137569871</v>
      </c>
      <c r="N1103" s="304">
        <f t="shared" si="1036"/>
        <v>0.54873335198694551</v>
      </c>
      <c r="O1103" s="304">
        <f t="shared" si="1036"/>
        <v>5.4220591758773477E-4</v>
      </c>
      <c r="P1103" s="251">
        <f t="shared" si="1036"/>
        <v>5.6672210272995602E-4</v>
      </c>
    </row>
    <row r="1104" spans="1:16" x14ac:dyDescent="0.3">
      <c r="A1104" s="247" t="s">
        <v>113</v>
      </c>
      <c r="B1104" s="248">
        <v>2037</v>
      </c>
      <c r="C1104" s="248" t="s">
        <v>1200</v>
      </c>
      <c r="D1104" s="300">
        <v>3.0031634358556325E-3</v>
      </c>
      <c r="E1104" s="300">
        <v>1.8869499447550647E-2</v>
      </c>
      <c r="F1104" s="300">
        <v>1.8474756432758886E-2</v>
      </c>
      <c r="G1104" s="300">
        <v>1.8417201174890211E-2</v>
      </c>
      <c r="H1104" s="301">
        <v>2.0885541436296643E-5</v>
      </c>
      <c r="I1104" s="302">
        <v>2.1829893936702477E-5</v>
      </c>
      <c r="J1104" s="303">
        <v>16</v>
      </c>
      <c r="K1104" s="304">
        <f t="shared" ref="K1104:P1104" si="1037">SUM(D1104:D1117)+$J1104*D1117</f>
        <v>6.6364162499560397E-2</v>
      </c>
      <c r="L1104" s="304">
        <f t="shared" si="1037"/>
        <v>0.51259406569411514</v>
      </c>
      <c r="M1104" s="304">
        <f t="shared" si="1037"/>
        <v>0.5499276577860992</v>
      </c>
      <c r="N1104" s="304">
        <f t="shared" si="1037"/>
        <v>0.54854506014261917</v>
      </c>
      <c r="O1104" s="304">
        <f t="shared" si="1037"/>
        <v>5.3793808741954433E-4</v>
      </c>
      <c r="P1104" s="251">
        <f t="shared" si="1037"/>
        <v>5.6226129910669784E-4</v>
      </c>
    </row>
    <row r="1105" spans="1:16" x14ac:dyDescent="0.3">
      <c r="A1105" s="247" t="s">
        <v>113</v>
      </c>
      <c r="B1105" s="248">
        <v>2038</v>
      </c>
      <c r="C1105" s="248" t="s">
        <v>1201</v>
      </c>
      <c r="D1105" s="300">
        <v>2.8346244251868293E-3</v>
      </c>
      <c r="E1105" s="300">
        <v>1.8483914010932172E-2</v>
      </c>
      <c r="F1105" s="300">
        <v>1.8444035991592223E-2</v>
      </c>
      <c r="G1105" s="300">
        <v>1.838892901524972E-2</v>
      </c>
      <c r="H1105" s="301">
        <v>2.0212061342045415E-5</v>
      </c>
      <c r="I1105" s="302">
        <v>2.1125964279770418E-5</v>
      </c>
      <c r="J1105" s="303">
        <v>17</v>
      </c>
      <c r="K1105" s="304">
        <f t="shared" ref="K1105:P1105" si="1038">SUM(D1105:D1117)+$J1105*D1117</f>
        <v>6.544147856514726E-2</v>
      </c>
      <c r="L1105" s="304">
        <f t="shared" si="1038"/>
        <v>0.51051923480225792</v>
      </c>
      <c r="M1105" s="304">
        <f t="shared" si="1038"/>
        <v>0.54975811800234831</v>
      </c>
      <c r="N1105" s="304">
        <f t="shared" si="1038"/>
        <v>0.54838903997888488</v>
      </c>
      <c r="O1105" s="304">
        <f t="shared" si="1038"/>
        <v>5.3449170188358988E-4</v>
      </c>
      <c r="P1105" s="251">
        <f t="shared" si="1038"/>
        <v>5.5865908441150988E-4</v>
      </c>
    </row>
    <row r="1106" spans="1:16" x14ac:dyDescent="0.3">
      <c r="A1106" s="247" t="s">
        <v>113</v>
      </c>
      <c r="B1106" s="248">
        <v>2039</v>
      </c>
      <c r="C1106" s="248" t="s">
        <v>1202</v>
      </c>
      <c r="D1106" s="300">
        <v>2.6808992038029494E-3</v>
      </c>
      <c r="E1106" s="300">
        <v>1.8135139636688728E-2</v>
      </c>
      <c r="F1106" s="300">
        <v>1.8417399190177854E-2</v>
      </c>
      <c r="G1106" s="300">
        <v>1.8364414804561913E-2</v>
      </c>
      <c r="H1106" s="301">
        <v>1.9641096205713596E-5</v>
      </c>
      <c r="I1106" s="302">
        <v>2.0529178989676487E-5</v>
      </c>
      <c r="J1106" s="303">
        <v>18</v>
      </c>
      <c r="K1106" s="304">
        <f t="shared" ref="K1106:P1106" si="1039">SUM(D1106:D1117)+$J1106*D1117</f>
        <v>6.4687333641402944E-2</v>
      </c>
      <c r="L1106" s="304">
        <f t="shared" si="1039"/>
        <v>0.50882998934701906</v>
      </c>
      <c r="M1106" s="304">
        <f t="shared" si="1039"/>
        <v>0.54961929865976411</v>
      </c>
      <c r="N1106" s="304">
        <f t="shared" si="1039"/>
        <v>0.54826129197479101</v>
      </c>
      <c r="O1106" s="304">
        <f t="shared" si="1039"/>
        <v>5.3171879644188687E-4</v>
      </c>
      <c r="P1106" s="251">
        <f t="shared" si="1039"/>
        <v>5.5576079937325398E-4</v>
      </c>
    </row>
    <row r="1107" spans="1:16" x14ac:dyDescent="0.3">
      <c r="A1107" s="247" t="s">
        <v>113</v>
      </c>
      <c r="B1107" s="248">
        <v>2040</v>
      </c>
      <c r="C1107" s="248" t="s">
        <v>1203</v>
      </c>
      <c r="D1107" s="300">
        <v>2.5442025909831571E-3</v>
      </c>
      <c r="E1107" s="300">
        <v>1.7843401093950901E-2</v>
      </c>
      <c r="F1107" s="300">
        <v>1.8394499225162814E-2</v>
      </c>
      <c r="G1107" s="300">
        <v>1.834334003602377E-2</v>
      </c>
      <c r="H1107" s="301">
        <v>1.9156369241657409E-5</v>
      </c>
      <c r="I1107" s="302">
        <v>2.0022538149361491E-5</v>
      </c>
      <c r="J1107" s="303">
        <v>19</v>
      </c>
      <c r="K1107" s="304">
        <f t="shared" ref="K1107:P1107" si="1040">SUM(D1107:D1117)+$J1107*D1117</f>
        <v>6.4086913939042492E-2</v>
      </c>
      <c r="L1107" s="304">
        <f t="shared" si="1040"/>
        <v>0.50748951826602373</v>
      </c>
      <c r="M1107" s="304">
        <f t="shared" si="1040"/>
        <v>0.54950711611859426</v>
      </c>
      <c r="N1107" s="304">
        <f t="shared" si="1040"/>
        <v>0.54815805818138497</v>
      </c>
      <c r="O1107" s="304">
        <f t="shared" si="1040"/>
        <v>5.2951685613651558E-4</v>
      </c>
      <c r="P1107" s="251">
        <f t="shared" si="1040"/>
        <v>5.5345929962509195E-4</v>
      </c>
    </row>
    <row r="1108" spans="1:16" x14ac:dyDescent="0.3">
      <c r="A1108" s="247" t="s">
        <v>113</v>
      </c>
      <c r="B1108" s="248">
        <v>2041</v>
      </c>
      <c r="C1108" s="248" t="s">
        <v>1204</v>
      </c>
      <c r="D1108" s="300">
        <v>2.4385438290819637E-3</v>
      </c>
      <c r="E1108" s="300">
        <v>1.7617981203336436E-2</v>
      </c>
      <c r="F1108" s="300">
        <v>1.837634477731357E-2</v>
      </c>
      <c r="G1108" s="300">
        <v>1.8326632238173362E-2</v>
      </c>
      <c r="H1108" s="301">
        <v>1.8761896206885795E-5</v>
      </c>
      <c r="I1108" s="302">
        <v>1.9610230532024379E-5</v>
      </c>
      <c r="J1108" s="303">
        <v>20</v>
      </c>
      <c r="K1108" s="304">
        <f t="shared" ref="K1108:P1108" si="1041">SUM(D1108:D1117)+$J1108*D1117</f>
        <v>6.362319084950184E-2</v>
      </c>
      <c r="L1108" s="304">
        <f t="shared" si="1041"/>
        <v>0.5064407857277663</v>
      </c>
      <c r="M1108" s="304">
        <f t="shared" si="1041"/>
        <v>0.54941783354243945</v>
      </c>
      <c r="N1108" s="304">
        <f t="shared" si="1041"/>
        <v>0.54807589915651711</v>
      </c>
      <c r="O1108" s="304">
        <f t="shared" si="1041"/>
        <v>5.2779964279520044E-4</v>
      </c>
      <c r="P1108" s="251">
        <f t="shared" si="1041"/>
        <v>5.5166444071724492E-4</v>
      </c>
    </row>
    <row r="1109" spans="1:16" x14ac:dyDescent="0.3">
      <c r="A1109" s="247" t="s">
        <v>113</v>
      </c>
      <c r="B1109" s="248">
        <v>2042</v>
      </c>
      <c r="C1109" s="248" t="s">
        <v>1205</v>
      </c>
      <c r="D1109" s="300">
        <v>2.3473213886861634E-3</v>
      </c>
      <c r="E1109" s="300">
        <v>1.7406215123495203E-2</v>
      </c>
      <c r="F1109" s="300">
        <v>1.8361060670963755E-2</v>
      </c>
      <c r="G1109" s="300">
        <v>1.8312566951656478E-2</v>
      </c>
      <c r="H1109" s="301">
        <v>1.8438974671764195E-5</v>
      </c>
      <c r="I1109" s="302">
        <v>1.9272703591809446E-5</v>
      </c>
      <c r="J1109" s="303">
        <v>21</v>
      </c>
      <c r="K1109" s="304">
        <f t="shared" ref="K1109:P1109" si="1042">SUM(D1109:D1117)+$J1109*D1117</f>
        <v>6.3265126521862391E-2</v>
      </c>
      <c r="L1109" s="304">
        <f t="shared" si="1042"/>
        <v>0.50561747308012328</v>
      </c>
      <c r="M1109" s="304">
        <f t="shared" si="1042"/>
        <v>0.54934670541413388</v>
      </c>
      <c r="N1109" s="304">
        <f t="shared" si="1042"/>
        <v>0.54801044792949949</v>
      </c>
      <c r="O1109" s="304">
        <f t="shared" si="1042"/>
        <v>5.2647690248865695E-4</v>
      </c>
      <c r="P1109" s="251">
        <f t="shared" si="1042"/>
        <v>5.5028188942673507E-4</v>
      </c>
    </row>
    <row r="1110" spans="1:16" x14ac:dyDescent="0.3">
      <c r="A1110" s="247" t="s">
        <v>113</v>
      </c>
      <c r="B1110" s="248">
        <v>2043</v>
      </c>
      <c r="C1110" s="248" t="s">
        <v>1206</v>
      </c>
      <c r="D1110" s="300">
        <v>2.2772530857916827E-3</v>
      </c>
      <c r="E1110" s="300">
        <v>1.7245725894684129E-2</v>
      </c>
      <c r="F1110" s="300">
        <v>1.8348322287689865E-2</v>
      </c>
      <c r="G1110" s="300">
        <v>1.8300844124137447E-2</v>
      </c>
      <c r="H1110" s="301">
        <v>1.8185775455894074E-5</v>
      </c>
      <c r="I1110" s="302">
        <v>1.900805354588049E-5</v>
      </c>
      <c r="J1110" s="303">
        <v>22</v>
      </c>
      <c r="K1110" s="304">
        <f t="shared" ref="K1110:P1110" si="1043">SUM(D1110:D1117)+$J1110*D1117</f>
        <v>6.299828463461872E-2</v>
      </c>
      <c r="L1110" s="304">
        <f t="shared" si="1043"/>
        <v>0.50500592651232146</v>
      </c>
      <c r="M1110" s="304">
        <f t="shared" si="1043"/>
        <v>0.5492908613921782</v>
      </c>
      <c r="N1110" s="304">
        <f t="shared" si="1043"/>
        <v>0.54795906198899891</v>
      </c>
      <c r="O1110" s="304">
        <f t="shared" si="1043"/>
        <v>5.2547708371723507E-4</v>
      </c>
      <c r="P1110" s="251">
        <f t="shared" si="1043"/>
        <v>5.492368650764401E-4</v>
      </c>
    </row>
    <row r="1111" spans="1:16" x14ac:dyDescent="0.3">
      <c r="A1111" s="247" t="s">
        <v>113</v>
      </c>
      <c r="B1111" s="248">
        <v>2044</v>
      </c>
      <c r="C1111" s="248" t="s">
        <v>1207</v>
      </c>
      <c r="D1111" s="300">
        <v>2.2234869537075173E-3</v>
      </c>
      <c r="E1111" s="300">
        <v>1.711160631424526E-2</v>
      </c>
      <c r="F1111" s="300">
        <v>1.8337706649562198E-2</v>
      </c>
      <c r="G1111" s="300">
        <v>1.8291076179788483E-2</v>
      </c>
      <c r="H1111" s="301">
        <v>1.7982308219326856E-5</v>
      </c>
      <c r="I1111" s="302">
        <v>1.8795393540596506E-5</v>
      </c>
      <c r="J1111" s="303">
        <v>23</v>
      </c>
      <c r="K1111" s="304">
        <f t="shared" ref="K1111:P1111" si="1044">SUM(D1111:D1117)+$J1111*D1117</f>
        <v>6.2801511050269543E-2</v>
      </c>
      <c r="L1111" s="304">
        <f t="shared" si="1044"/>
        <v>0.5045548691733307</v>
      </c>
      <c r="M1111" s="304">
        <f t="shared" si="1044"/>
        <v>0.54924775575349638</v>
      </c>
      <c r="N1111" s="304">
        <f t="shared" si="1044"/>
        <v>0.54791939887601737</v>
      </c>
      <c r="O1111" s="304">
        <f t="shared" si="1044"/>
        <v>5.2473046416168321E-4</v>
      </c>
      <c r="P1111" s="251">
        <f t="shared" si="1044"/>
        <v>5.4845649077207414E-4</v>
      </c>
    </row>
    <row r="1112" spans="1:16" x14ac:dyDescent="0.3">
      <c r="A1112" s="247" t="s">
        <v>113</v>
      </c>
      <c r="B1112" s="248">
        <v>2045</v>
      </c>
      <c r="C1112" s="248" t="s">
        <v>1208</v>
      </c>
      <c r="D1112" s="300">
        <v>2.1856997673894278E-3</v>
      </c>
      <c r="E1112" s="300">
        <v>1.7015591792085248E-2</v>
      </c>
      <c r="F1112" s="300">
        <v>1.8328888714454112E-2</v>
      </c>
      <c r="G1112" s="300">
        <v>1.8282961923897778E-2</v>
      </c>
      <c r="H1112" s="301">
        <v>1.7830739824284524E-5</v>
      </c>
      <c r="I1112" s="302">
        <v>1.8636964309346857E-5</v>
      </c>
      <c r="J1112" s="303">
        <v>24</v>
      </c>
      <c r="K1112" s="304">
        <f t="shared" ref="K1112:P1112" si="1045">SUM(D1112:D1117)+$J1112*D1117</f>
        <v>6.2658503598004539E-2</v>
      </c>
      <c r="L1112" s="304">
        <f t="shared" si="1045"/>
        <v>0.50423793141477879</v>
      </c>
      <c r="M1112" s="304">
        <f t="shared" si="1045"/>
        <v>0.54921526575294211</v>
      </c>
      <c r="N1112" s="304">
        <f t="shared" si="1045"/>
        <v>0.54788950370738476</v>
      </c>
      <c r="O1112" s="304">
        <f t="shared" si="1045"/>
        <v>5.2418731184269876E-4</v>
      </c>
      <c r="P1112" s="251">
        <f t="shared" si="1045"/>
        <v>5.478887764729922E-4</v>
      </c>
    </row>
    <row r="1113" spans="1:16" x14ac:dyDescent="0.3">
      <c r="A1113" s="247" t="s">
        <v>113</v>
      </c>
      <c r="B1113" s="248">
        <v>2046</v>
      </c>
      <c r="C1113" s="248" t="s">
        <v>1209</v>
      </c>
      <c r="D1113" s="300">
        <v>2.1531293008559232E-3</v>
      </c>
      <c r="E1113" s="300">
        <v>1.6936000685622322E-2</v>
      </c>
      <c r="F1113" s="300">
        <v>1.83216587698996E-2</v>
      </c>
      <c r="G1113" s="300">
        <v>1.827630932227382E-2</v>
      </c>
      <c r="H1113" s="301">
        <v>1.7711640046136019E-5</v>
      </c>
      <c r="I1113" s="302">
        <v>1.8512478690679758E-5</v>
      </c>
      <c r="J1113" s="303">
        <v>25</v>
      </c>
      <c r="K1113" s="304">
        <f t="shared" ref="K1113:P1113" si="1046">SUM(D1113:D1117)+$J1113*D1117</f>
        <v>6.2553283332057619E-2</v>
      </c>
      <c r="L1113" s="304">
        <f t="shared" si="1046"/>
        <v>0.50401700817838702</v>
      </c>
      <c r="M1113" s="304">
        <f t="shared" si="1046"/>
        <v>0.54919159368749604</v>
      </c>
      <c r="N1113" s="304">
        <f t="shared" si="1046"/>
        <v>0.5478677227946428</v>
      </c>
      <c r="O1113" s="304">
        <f t="shared" si="1046"/>
        <v>5.2379572791875649E-4</v>
      </c>
      <c r="P1113" s="251">
        <f t="shared" si="1046"/>
        <v>5.4747949140515975E-4</v>
      </c>
    </row>
    <row r="1114" spans="1:16" x14ac:dyDescent="0.3">
      <c r="A1114" s="247" t="s">
        <v>113</v>
      </c>
      <c r="B1114" s="248">
        <v>2047</v>
      </c>
      <c r="C1114" s="248" t="s">
        <v>1210</v>
      </c>
      <c r="D1114" s="300">
        <v>2.1228041159953291E-3</v>
      </c>
      <c r="E1114" s="300">
        <v>1.6853947926629417E-2</v>
      </c>
      <c r="F1114" s="300">
        <v>1.831572752875579E-2</v>
      </c>
      <c r="G1114" s="300">
        <v>1.8270852525279737E-2</v>
      </c>
      <c r="H1114" s="301">
        <v>1.7621264030621476E-5</v>
      </c>
      <c r="I1114" s="302">
        <v>1.8418023372751372E-5</v>
      </c>
      <c r="J1114" s="303">
        <v>26</v>
      </c>
      <c r="K1114" s="304">
        <f t="shared" ref="K1114:P1114" si="1047">SUM(D1114:D1117)+$J1114*D1117</f>
        <v>6.24806335326442E-2</v>
      </c>
      <c r="L1114" s="304">
        <f t="shared" si="1047"/>
        <v>0.50387567604845807</v>
      </c>
      <c r="M1114" s="304">
        <f t="shared" si="1047"/>
        <v>0.54917515156660446</v>
      </c>
      <c r="N1114" s="304">
        <f t="shared" si="1047"/>
        <v>0.54785259448352486</v>
      </c>
      <c r="O1114" s="304">
        <f t="shared" si="1047"/>
        <v>5.2352324377296278E-4</v>
      </c>
      <c r="P1114" s="251">
        <f t="shared" si="1047"/>
        <v>5.4719469195599454E-4</v>
      </c>
    </row>
    <row r="1115" spans="1:16" x14ac:dyDescent="0.3">
      <c r="A1115" s="247" t="s">
        <v>113</v>
      </c>
      <c r="B1115" s="248">
        <v>2048</v>
      </c>
      <c r="C1115" s="248" t="s">
        <v>1211</v>
      </c>
      <c r="D1115" s="300">
        <v>2.0971527775156228E-3</v>
      </c>
      <c r="E1115" s="300">
        <v>1.6779626155040174E-2</v>
      </c>
      <c r="F1115" s="300">
        <v>1.8310851853699874E-2</v>
      </c>
      <c r="G1115" s="300">
        <v>1.826636699983716E-2</v>
      </c>
      <c r="H1115" s="301">
        <v>1.7550297237389849E-5</v>
      </c>
      <c r="I1115" s="302">
        <v>1.8343838363502806E-5</v>
      </c>
      <c r="J1115" s="303">
        <v>27</v>
      </c>
      <c r="K1115" s="304">
        <f t="shared" ref="K1115:P1115" si="1048">SUM(D1115:D1117)+$J1115*D1117</f>
        <v>6.2438308918091372E-2</v>
      </c>
      <c r="L1115" s="304">
        <f t="shared" si="1048"/>
        <v>0.50381639667752198</v>
      </c>
      <c r="M1115" s="304">
        <f t="shared" si="1048"/>
        <v>0.54916464068685666</v>
      </c>
      <c r="N1115" s="304">
        <f t="shared" si="1048"/>
        <v>0.54784292296940096</v>
      </c>
      <c r="O1115" s="304">
        <f t="shared" si="1048"/>
        <v>5.2334113564268358E-4</v>
      </c>
      <c r="P1115" s="251">
        <f t="shared" si="1048"/>
        <v>5.4700434782475763E-4</v>
      </c>
    </row>
    <row r="1116" spans="1:16" x14ac:dyDescent="0.3">
      <c r="A1116" s="247" t="s">
        <v>113</v>
      </c>
      <c r="B1116" s="248">
        <v>2049</v>
      </c>
      <c r="C1116" s="248" t="s">
        <v>1212</v>
      </c>
      <c r="D1116" s="300">
        <v>2.0877301001855928E-3</v>
      </c>
      <c r="E1116" s="300">
        <v>1.6786050963066838E-2</v>
      </c>
      <c r="F1116" s="300">
        <v>1.8307722660932196E-2</v>
      </c>
      <c r="G1116" s="300">
        <v>1.8263487657199647E-2</v>
      </c>
      <c r="H1116" s="301">
        <v>1.749447319570929E-5</v>
      </c>
      <c r="I1116" s="302">
        <v>1.8285490698849055E-5</v>
      </c>
      <c r="J1116" s="303">
        <v>28</v>
      </c>
      <c r="K1116" s="304">
        <f t="shared" ref="K1116:P1116" si="1049">SUM(D1116:D1117)+$J1116*D1117</f>
        <v>6.2421635642018261E-2</v>
      </c>
      <c r="L1116" s="304">
        <f t="shared" si="1049"/>
        <v>0.50383143907817518</v>
      </c>
      <c r="M1116" s="304">
        <f t="shared" si="1049"/>
        <v>0.5491590054821649</v>
      </c>
      <c r="N1116" s="304">
        <f t="shared" si="1049"/>
        <v>0.54783773698071958</v>
      </c>
      <c r="O1116" s="304">
        <f t="shared" si="1049"/>
        <v>5.2322999430563604E-4</v>
      </c>
      <c r="P1116" s="251">
        <f t="shared" si="1049"/>
        <v>5.4688818870276927E-4</v>
      </c>
    </row>
    <row r="1117" spans="1:16" x14ac:dyDescent="0.3">
      <c r="A1117" s="247" t="s">
        <v>113</v>
      </c>
      <c r="B1117" s="248">
        <v>2050</v>
      </c>
      <c r="C1117" s="248" t="s">
        <v>1213</v>
      </c>
      <c r="D1117" s="300">
        <v>2.0804795014425057E-3</v>
      </c>
      <c r="E1117" s="300">
        <v>1.6794668555693393E-2</v>
      </c>
      <c r="F1117" s="300">
        <v>1.8305216649008024E-2</v>
      </c>
      <c r="G1117" s="300">
        <v>1.8261181011155862E-2</v>
      </c>
      <c r="H1117" s="301">
        <v>1.7439155900342302E-5</v>
      </c>
      <c r="I1117" s="302">
        <v>1.8227679241514492E-5</v>
      </c>
      <c r="J1117" s="303">
        <v>29</v>
      </c>
      <c r="K1117" s="304">
        <f t="shared" ref="K1117:P1117" si="1050">SUM(D1117:D1117)+$J1117*D1117</f>
        <v>6.2414385043275171E-2</v>
      </c>
      <c r="L1117" s="304">
        <f t="shared" si="1050"/>
        <v>0.50384005667080178</v>
      </c>
      <c r="M1117" s="304">
        <f t="shared" si="1050"/>
        <v>0.5491564994702407</v>
      </c>
      <c r="N1117" s="304">
        <f t="shared" si="1050"/>
        <v>0.54783543033467585</v>
      </c>
      <c r="O1117" s="304">
        <f t="shared" si="1050"/>
        <v>5.2317467701026908E-4</v>
      </c>
      <c r="P1117" s="251">
        <f t="shared" si="1050"/>
        <v>5.4683037724543475E-4</v>
      </c>
    </row>
    <row r="1118" spans="1:16" x14ac:dyDescent="0.3">
      <c r="A1118" s="247" t="s">
        <v>114</v>
      </c>
      <c r="B1118" s="248">
        <v>2015</v>
      </c>
      <c r="C1118" s="248" t="s">
        <v>2446</v>
      </c>
      <c r="D1118" s="300">
        <v>4.4939073413074869E-2</v>
      </c>
      <c r="E1118" s="300">
        <v>0.17956397057777357</v>
      </c>
      <c r="F1118" s="300">
        <v>1.9579218977278483E-2</v>
      </c>
      <c r="G1118" s="300">
        <v>1.9442083866023634E-2</v>
      </c>
      <c r="H1118" s="301">
        <v>1.7925427250611997E-4</v>
      </c>
      <c r="I1118" s="302">
        <v>1.8735935155288712E-4</v>
      </c>
      <c r="J1118" s="305">
        <v>0</v>
      </c>
      <c r="K1118" s="304">
        <f>SUM(D1118:D1147)</f>
        <v>0.30168371653998727</v>
      </c>
      <c r="L1118" s="304">
        <f t="shared" ref="L1118:L1124" si="1051">SUM(E1118:E1147)</f>
        <v>1.4723093696058536</v>
      </c>
      <c r="M1118" s="304">
        <f t="shared" ref="M1118:M1124" si="1052">SUM(F1118:F1147)</f>
        <v>0.56517695025309855</v>
      </c>
      <c r="N1118" s="304">
        <f t="shared" ref="N1118:N1124" si="1053">SUM(G1118:G1147)</f>
        <v>0.56262220705330634</v>
      </c>
      <c r="O1118" s="304">
        <f t="shared" ref="O1118:O1124" si="1054">SUM(H1118:H1147)</f>
        <v>1.7541970162817076E-3</v>
      </c>
      <c r="P1118" s="251">
        <f t="shared" ref="P1118:P1124" si="1055">SUM(I1118:I1147)</f>
        <v>1.833513985686721E-3</v>
      </c>
    </row>
    <row r="1119" spans="1:16" x14ac:dyDescent="0.3">
      <c r="A1119" s="247" t="s">
        <v>114</v>
      </c>
      <c r="B1119" s="248">
        <v>2016</v>
      </c>
      <c r="C1119" s="248" t="s">
        <v>2447</v>
      </c>
      <c r="D1119" s="300">
        <v>3.663541572626456E-2</v>
      </c>
      <c r="E1119" s="300">
        <v>0.15217156352719935</v>
      </c>
      <c r="F1119" s="300">
        <v>1.9481154401844659E-2</v>
      </c>
      <c r="G1119" s="300">
        <v>1.9349648694132263E-2</v>
      </c>
      <c r="H1119" s="301">
        <v>1.4747857807093234E-4</v>
      </c>
      <c r="I1119" s="302">
        <v>1.5414690167456167E-4</v>
      </c>
      <c r="J1119" s="303">
        <v>0</v>
      </c>
      <c r="K1119" s="304">
        <f t="shared" ref="K1119:K1124" si="1056">SUM(D1119:D1148)</f>
        <v>0.25872654625179814</v>
      </c>
      <c r="L1119" s="304">
        <f t="shared" si="1051"/>
        <v>1.3107636870035806</v>
      </c>
      <c r="M1119" s="304">
        <f t="shared" si="1052"/>
        <v>0.56386713592879967</v>
      </c>
      <c r="N1119" s="304">
        <f t="shared" si="1053"/>
        <v>0.56140843508574378</v>
      </c>
      <c r="O1119" s="304">
        <f t="shared" si="1054"/>
        <v>1.5938775433727676E-3</v>
      </c>
      <c r="P1119" s="251">
        <f t="shared" si="1055"/>
        <v>1.6659455868759179E-3</v>
      </c>
    </row>
    <row r="1120" spans="1:16" x14ac:dyDescent="0.3">
      <c r="A1120" s="247" t="s">
        <v>114</v>
      </c>
      <c r="B1120" s="248">
        <v>2017</v>
      </c>
      <c r="C1120" s="248" t="s">
        <v>1214</v>
      </c>
      <c r="D1120" s="300">
        <v>3.0270780929643953E-2</v>
      </c>
      <c r="E1120" s="300">
        <v>0.12987762961711474</v>
      </c>
      <c r="F1120" s="300">
        <v>1.9448706076884991E-2</v>
      </c>
      <c r="G1120" s="300">
        <v>1.931852684964231E-2</v>
      </c>
      <c r="H1120" s="301">
        <v>1.3367137723156188E-4</v>
      </c>
      <c r="I1120" s="302">
        <v>1.3971540416813266E-4</v>
      </c>
      <c r="J1120" s="303">
        <v>0</v>
      </c>
      <c r="K1120" s="304">
        <f t="shared" si="1056"/>
        <v>0.22404175736836179</v>
      </c>
      <c r="L1120" s="304">
        <f t="shared" si="1051"/>
        <v>1.1765235958349969</v>
      </c>
      <c r="M1120" s="304">
        <f t="shared" si="1052"/>
        <v>0.56264860341094669</v>
      </c>
      <c r="N1120" s="304">
        <f t="shared" si="1053"/>
        <v>0.56028085471760136</v>
      </c>
      <c r="O1120" s="304">
        <f t="shared" si="1054"/>
        <v>1.4651643357368334E-3</v>
      </c>
      <c r="P1120" s="251">
        <f t="shared" si="1055"/>
        <v>1.5314125470553793E-3</v>
      </c>
    </row>
    <row r="1121" spans="1:16" x14ac:dyDescent="0.3">
      <c r="A1121" s="247" t="s">
        <v>114</v>
      </c>
      <c r="B1121" s="248">
        <v>2018</v>
      </c>
      <c r="C1121" s="248" t="s">
        <v>1215</v>
      </c>
      <c r="D1121" s="300">
        <v>2.4917120137623081E-2</v>
      </c>
      <c r="E1121" s="300">
        <v>0.11080581136109049</v>
      </c>
      <c r="F1121" s="300">
        <v>1.9444910456655889E-2</v>
      </c>
      <c r="G1121" s="300">
        <v>1.9314004298590259E-2</v>
      </c>
      <c r="H1121" s="301">
        <v>1.2228042012450856E-4</v>
      </c>
      <c r="I1121" s="302">
        <v>1.2780939900357315E-4</v>
      </c>
      <c r="J1121" s="303">
        <v>0</v>
      </c>
      <c r="K1121" s="304">
        <f t="shared" si="1056"/>
        <v>0.19569337050445876</v>
      </c>
      <c r="L1121" s="304">
        <f t="shared" si="1051"/>
        <v>1.0644929325334922</v>
      </c>
      <c r="M1121" s="304">
        <f t="shared" si="1052"/>
        <v>0.56145691688484134</v>
      </c>
      <c r="N1121" s="304">
        <f t="shared" si="1053"/>
        <v>0.55917923916771972</v>
      </c>
      <c r="O1121" s="304">
        <f t="shared" si="1054"/>
        <v>1.3501085130867246E-3</v>
      </c>
      <c r="P1121" s="251">
        <f t="shared" si="1055"/>
        <v>1.4111544118871056E-3</v>
      </c>
    </row>
    <row r="1122" spans="1:16" x14ac:dyDescent="0.3">
      <c r="A1122" s="247" t="s">
        <v>114</v>
      </c>
      <c r="B1122" s="248">
        <v>2019</v>
      </c>
      <c r="C1122" s="248" t="s">
        <v>1216</v>
      </c>
      <c r="D1122" s="300">
        <v>2.077194303149545E-2</v>
      </c>
      <c r="E1122" s="300">
        <v>9.4997960482154559E-2</v>
      </c>
      <c r="F1122" s="300">
        <v>1.9458118361654293E-2</v>
      </c>
      <c r="G1122" s="300">
        <v>1.9325373130315224E-2</v>
      </c>
      <c r="H1122" s="301">
        <v>1.1246241571887356E-4</v>
      </c>
      <c r="I1122" s="302">
        <v>1.1754746536856785E-4</v>
      </c>
      <c r="J1122" s="303">
        <v>0</v>
      </c>
      <c r="K1122" s="304">
        <f t="shared" si="1056"/>
        <v>0.17267615073029155</v>
      </c>
      <c r="L1122" s="304">
        <f t="shared" si="1051"/>
        <v>0.97146622122084292</v>
      </c>
      <c r="M1122" s="304">
        <f t="shared" si="1052"/>
        <v>0.56026440760558605</v>
      </c>
      <c r="N1122" s="304">
        <f t="shared" si="1053"/>
        <v>0.55807789472943403</v>
      </c>
      <c r="O1122" s="304">
        <f t="shared" si="1054"/>
        <v>1.2463006972060545E-3</v>
      </c>
      <c r="P1122" s="251">
        <f t="shared" si="1055"/>
        <v>1.3026528674362902E-3</v>
      </c>
    </row>
    <row r="1123" spans="1:16" x14ac:dyDescent="0.3">
      <c r="A1123" s="247" t="s">
        <v>114</v>
      </c>
      <c r="B1123" s="248">
        <v>2020</v>
      </c>
      <c r="C1123" s="248" t="s">
        <v>1217</v>
      </c>
      <c r="D1123" s="300">
        <v>1.7510770319978535E-2</v>
      </c>
      <c r="E1123" s="300">
        <v>8.1700095118597035E-2</v>
      </c>
      <c r="F1123" s="300">
        <v>1.9422075206559985E-2</v>
      </c>
      <c r="G1123" s="300">
        <v>1.9291726656888372E-2</v>
      </c>
      <c r="H1123" s="301">
        <v>1.0375300218213493E-4</v>
      </c>
      <c r="I1123" s="302">
        <v>1.084442576306735E-4</v>
      </c>
      <c r="J1123" s="303">
        <v>0</v>
      </c>
      <c r="K1123" s="304">
        <f t="shared" si="1056"/>
        <v>0.15379512897038833</v>
      </c>
      <c r="L1123" s="304">
        <f t="shared" si="1051"/>
        <v>0.89425541898624439</v>
      </c>
      <c r="M1123" s="304">
        <f t="shared" si="1052"/>
        <v>0.55905567264977929</v>
      </c>
      <c r="N1123" s="304">
        <f t="shared" si="1053"/>
        <v>0.55696240229099203</v>
      </c>
      <c r="O1123" s="304">
        <f t="shared" si="1054"/>
        <v>1.1522153837218519E-3</v>
      </c>
      <c r="P1123" s="251">
        <f t="shared" si="1055"/>
        <v>1.2043134376968244E-3</v>
      </c>
    </row>
    <row r="1124" spans="1:16" x14ac:dyDescent="0.3">
      <c r="A1124" s="247" t="s">
        <v>114</v>
      </c>
      <c r="B1124" s="248">
        <v>2021</v>
      </c>
      <c r="C1124" s="248" t="s">
        <v>1218</v>
      </c>
      <c r="D1124" s="300">
        <v>1.4963640102226179E-2</v>
      </c>
      <c r="E1124" s="300">
        <v>7.0619932635399882E-2</v>
      </c>
      <c r="F1124" s="300">
        <v>1.934323095494004E-2</v>
      </c>
      <c r="G1124" s="300">
        <v>1.921879935508012E-2</v>
      </c>
      <c r="H1124" s="301">
        <v>9.4880901032546453E-5</v>
      </c>
      <c r="I1124" s="302">
        <v>9.917098764592777E-5</v>
      </c>
      <c r="J1124" s="303">
        <v>0</v>
      </c>
      <c r="K1124" s="304">
        <f t="shared" si="1056"/>
        <v>0.13816808076406961</v>
      </c>
      <c r="L1124" s="304">
        <f t="shared" si="1051"/>
        <v>0.83035111768388492</v>
      </c>
      <c r="M1124" s="304">
        <f t="shared" si="1052"/>
        <v>0.55788055552767146</v>
      </c>
      <c r="N1124" s="304">
        <f t="shared" si="1053"/>
        <v>0.55587832274139581</v>
      </c>
      <c r="O1124" s="304">
        <f t="shared" si="1054"/>
        <v>1.0667440825311058E-3</v>
      </c>
      <c r="P1124" s="251">
        <f t="shared" si="1055"/>
        <v>1.114977496388293E-3</v>
      </c>
    </row>
    <row r="1125" spans="1:16" x14ac:dyDescent="0.3">
      <c r="A1125" s="247" t="s">
        <v>114</v>
      </c>
      <c r="B1125" s="248">
        <v>2022</v>
      </c>
      <c r="C1125" s="248" t="s">
        <v>1219</v>
      </c>
      <c r="D1125" s="300">
        <v>1.2561682149171496E-2</v>
      </c>
      <c r="E1125" s="300">
        <v>6.1050041300305675E-2</v>
      </c>
      <c r="F1125" s="300">
        <v>1.9267014108349328E-2</v>
      </c>
      <c r="G1125" s="300">
        <v>1.9148256955219992E-2</v>
      </c>
      <c r="H1125" s="301">
        <v>8.6537025551427661E-5</v>
      </c>
      <c r="I1125" s="302">
        <v>9.0449852555625558E-5</v>
      </c>
      <c r="J1125" s="303">
        <v>1</v>
      </c>
      <c r="K1125" s="304">
        <f t="shared" ref="K1125:P1125" si="1057">SUM(D1125:D1153)+$J1125*D1153</f>
        <v>0.12508816277550328</v>
      </c>
      <c r="L1125" s="304">
        <f t="shared" si="1057"/>
        <v>0.77752697886472255</v>
      </c>
      <c r="M1125" s="304">
        <f t="shared" si="1057"/>
        <v>0.55678428265718349</v>
      </c>
      <c r="N1125" s="304">
        <f t="shared" si="1057"/>
        <v>0.5548671704936079</v>
      </c>
      <c r="O1125" s="304">
        <f t="shared" si="1057"/>
        <v>9.9014488248994775E-4</v>
      </c>
      <c r="P1125" s="251">
        <f t="shared" si="1057"/>
        <v>1.0349148250645072E-3</v>
      </c>
    </row>
    <row r="1126" spans="1:16" x14ac:dyDescent="0.3">
      <c r="A1126" s="247" t="s">
        <v>114</v>
      </c>
      <c r="B1126" s="248">
        <v>2023</v>
      </c>
      <c r="C1126" s="248" t="s">
        <v>1220</v>
      </c>
      <c r="D1126" s="300">
        <v>1.0896227667140521E-2</v>
      </c>
      <c r="E1126" s="300">
        <v>5.3410335714581501E-2</v>
      </c>
      <c r="F1126" s="300">
        <v>1.919855502827492E-2</v>
      </c>
      <c r="G1126" s="300">
        <v>1.9084978453352618E-2</v>
      </c>
      <c r="H1126" s="301">
        <v>7.8540530293752232E-5</v>
      </c>
      <c r="I1126" s="302">
        <v>8.2091787121230388E-5</v>
      </c>
      <c r="J1126" s="303">
        <v>2</v>
      </c>
      <c r="K1126" s="304">
        <f t="shared" ref="K1126:P1126" si="1058">SUM(D1126:D1153)+$J1126*D1153</f>
        <v>0.11441020273999161</v>
      </c>
      <c r="L1126" s="304">
        <f t="shared" si="1058"/>
        <v>0.73427273138065463</v>
      </c>
      <c r="M1126" s="304">
        <f t="shared" si="1058"/>
        <v>0.55576422663328617</v>
      </c>
      <c r="N1126" s="304">
        <f t="shared" si="1058"/>
        <v>0.55392656064568024</v>
      </c>
      <c r="O1126" s="304">
        <f t="shared" si="1058"/>
        <v>9.2188955792990893E-4</v>
      </c>
      <c r="P1126" s="251">
        <f t="shared" si="1058"/>
        <v>9.6357328883102411E-4</v>
      </c>
    </row>
    <row r="1127" spans="1:16" x14ac:dyDescent="0.3">
      <c r="A1127" s="247" t="s">
        <v>114</v>
      </c>
      <c r="B1127" s="248">
        <v>2024</v>
      </c>
      <c r="C1127" s="248" t="s">
        <v>1221</v>
      </c>
      <c r="D1127" s="300">
        <v>9.476898466286781E-3</v>
      </c>
      <c r="E1127" s="300">
        <v>4.7066667955164877E-2</v>
      </c>
      <c r="F1127" s="300">
        <v>1.91361264473426E-2</v>
      </c>
      <c r="G1127" s="300">
        <v>1.9027254253534832E-2</v>
      </c>
      <c r="H1127" s="301">
        <v>7.0741861654286746E-5</v>
      </c>
      <c r="I1127" s="302">
        <v>7.3940486379241882E-5</v>
      </c>
      <c r="J1127" s="303">
        <v>3</v>
      </c>
      <c r="K1127" s="304">
        <f t="shared" ref="K1127:P1127" si="1059">SUM(D1127:D1153)+$J1127*D1153</f>
        <v>0.10539769718651094</v>
      </c>
      <c r="L1127" s="304">
        <f t="shared" si="1059"/>
        <v>0.69865818948231062</v>
      </c>
      <c r="M1127" s="304">
        <f t="shared" si="1059"/>
        <v>0.55481262968946343</v>
      </c>
      <c r="N1127" s="304">
        <f t="shared" si="1059"/>
        <v>0.55304922929961986</v>
      </c>
      <c r="O1127" s="304">
        <f t="shared" si="1059"/>
        <v>8.616307286275454E-4</v>
      </c>
      <c r="P1127" s="251">
        <f t="shared" si="1059"/>
        <v>9.0058981803193584E-4</v>
      </c>
    </row>
    <row r="1128" spans="1:16" x14ac:dyDescent="0.3">
      <c r="A1128" s="247" t="s">
        <v>114</v>
      </c>
      <c r="B1128" s="248">
        <v>2025</v>
      </c>
      <c r="C1128" s="248" t="s">
        <v>1222</v>
      </c>
      <c r="D1128" s="300">
        <v>8.3368607468144763E-3</v>
      </c>
      <c r="E1128" s="300">
        <v>4.1964787017453355E-2</v>
      </c>
      <c r="F1128" s="300">
        <v>1.9082840135528759E-2</v>
      </c>
      <c r="G1128" s="300">
        <v>1.8978010295488457E-2</v>
      </c>
      <c r="H1128" s="301">
        <v>6.4474546563052514E-5</v>
      </c>
      <c r="I1128" s="302">
        <v>6.7389790832416075E-5</v>
      </c>
      <c r="J1128" s="303">
        <v>4</v>
      </c>
      <c r="K1128" s="304">
        <f t="shared" ref="K1128:P1128" si="1060">SUM(D1128:D1153)+$J1128*D1153</f>
        <v>9.7804520833883982E-2</v>
      </c>
      <c r="L1128" s="304">
        <f t="shared" si="1060"/>
        <v>0.66938731534338358</v>
      </c>
      <c r="M1128" s="304">
        <f t="shared" si="1060"/>
        <v>0.55392346132657277</v>
      </c>
      <c r="N1128" s="304">
        <f t="shared" si="1060"/>
        <v>0.55222962215337723</v>
      </c>
      <c r="O1128" s="304">
        <f t="shared" si="1060"/>
        <v>8.0917056796464743E-4</v>
      </c>
      <c r="P1128" s="251">
        <f t="shared" si="1060"/>
        <v>8.4575764797483605E-4</v>
      </c>
    </row>
    <row r="1129" spans="1:16" x14ac:dyDescent="0.3">
      <c r="A1129" s="247" t="s">
        <v>114</v>
      </c>
      <c r="B1129" s="248">
        <v>2026</v>
      </c>
      <c r="C1129" s="248" t="s">
        <v>1223</v>
      </c>
      <c r="D1129" s="300">
        <v>7.3932019634552881E-3</v>
      </c>
      <c r="E1129" s="300">
        <v>3.7839175629508094E-2</v>
      </c>
      <c r="F1129" s="300">
        <v>1.9024234980106355E-2</v>
      </c>
      <c r="G1129" s="300">
        <v>1.8923880894173815E-2</v>
      </c>
      <c r="H1129" s="301">
        <v>5.8223274580370141E-5</v>
      </c>
      <c r="I1129" s="302">
        <v>6.0855870888556331E-5</v>
      </c>
      <c r="J1129" s="303">
        <v>5</v>
      </c>
      <c r="K1129" s="304">
        <f t="shared" ref="K1129:P1129" si="1061">SUM(D1129:D1153)+$J1129*D1153</f>
        <v>9.1351382200729345E-2</v>
      </c>
      <c r="L1129" s="304">
        <f t="shared" si="1061"/>
        <v>0.64521832214216812</v>
      </c>
      <c r="M1129" s="304">
        <f t="shared" si="1061"/>
        <v>0.55308757927549601</v>
      </c>
      <c r="N1129" s="304">
        <f t="shared" si="1061"/>
        <v>0.551459258965181</v>
      </c>
      <c r="O1129" s="304">
        <f t="shared" si="1061"/>
        <v>7.6297772239298351E-4</v>
      </c>
      <c r="P1129" s="251">
        <f t="shared" si="1061"/>
        <v>7.9747617346456203E-4</v>
      </c>
    </row>
    <row r="1130" spans="1:16" x14ac:dyDescent="0.3">
      <c r="A1130" s="247" t="s">
        <v>114</v>
      </c>
      <c r="B1130" s="248">
        <v>2027</v>
      </c>
      <c r="C1130" s="248" t="s">
        <v>1224</v>
      </c>
      <c r="D1130" s="300">
        <v>6.5926619893666013E-3</v>
      </c>
      <c r="E1130" s="300">
        <v>3.4400265539519373E-2</v>
      </c>
      <c r="F1130" s="300">
        <v>1.8954262653370101E-2</v>
      </c>
      <c r="G1130" s="300">
        <v>1.8859243303901405E-2</v>
      </c>
      <c r="H1130" s="301">
        <v>5.050760406506847E-5</v>
      </c>
      <c r="I1130" s="302">
        <v>5.2791333073950117E-5</v>
      </c>
      <c r="J1130" s="303">
        <v>6</v>
      </c>
      <c r="K1130" s="304">
        <f t="shared" ref="K1130:P1130" si="1062">SUM(D1130:D1153)+$J1130*D1153</f>
        <v>8.5841902350933891E-2</v>
      </c>
      <c r="L1130" s="304">
        <f t="shared" si="1062"/>
        <v>0.62517494032889775</v>
      </c>
      <c r="M1130" s="304">
        <f t="shared" si="1062"/>
        <v>0.5523103023798418</v>
      </c>
      <c r="N1130" s="304">
        <f t="shared" si="1062"/>
        <v>0.55074302517829943</v>
      </c>
      <c r="O1130" s="304">
        <f t="shared" si="1062"/>
        <v>7.2303614880400203E-4</v>
      </c>
      <c r="P1130" s="251">
        <f t="shared" si="1062"/>
        <v>7.5572861889814757E-4</v>
      </c>
    </row>
    <row r="1131" spans="1:16" x14ac:dyDescent="0.3">
      <c r="A1131" s="247" t="s">
        <v>114</v>
      </c>
      <c r="B1131" s="248">
        <v>2028</v>
      </c>
      <c r="C1131" s="248" t="s">
        <v>1225</v>
      </c>
      <c r="D1131" s="300">
        <v>5.9123400854626381E-3</v>
      </c>
      <c r="E1131" s="300">
        <v>3.1550418537000399E-2</v>
      </c>
      <c r="F1131" s="300">
        <v>1.8877497673632431E-2</v>
      </c>
      <c r="G1131" s="300">
        <v>1.8788427625741386E-2</v>
      </c>
      <c r="H1131" s="301">
        <v>4.451359001263151E-5</v>
      </c>
      <c r="I1131" s="302">
        <v>4.6526297109812842E-5</v>
      </c>
      <c r="J1131" s="303">
        <v>7</v>
      </c>
      <c r="K1131" s="304">
        <f t="shared" ref="K1131:P1131" si="1063">SUM(D1131:D1153)+$J1131*D1153</f>
        <v>8.1132962475227138E-2</v>
      </c>
      <c r="L1131" s="304">
        <f t="shared" si="1063"/>
        <v>0.60857046860561625</v>
      </c>
      <c r="M1131" s="304">
        <f t="shared" si="1063"/>
        <v>0.5516029978109237</v>
      </c>
      <c r="N1131" s="304">
        <f t="shared" si="1063"/>
        <v>0.55009142898169017</v>
      </c>
      <c r="O1131" s="304">
        <f t="shared" si="1063"/>
        <v>6.9081024573032219E-4</v>
      </c>
      <c r="P1131" s="251">
        <f t="shared" si="1063"/>
        <v>7.2204560214633945E-4</v>
      </c>
    </row>
    <row r="1132" spans="1:16" x14ac:dyDescent="0.3">
      <c r="A1132" s="247" t="s">
        <v>114</v>
      </c>
      <c r="B1132" s="248">
        <v>2029</v>
      </c>
      <c r="C1132" s="248" t="s">
        <v>1226</v>
      </c>
      <c r="D1132" s="300">
        <v>5.3217954194070055E-3</v>
      </c>
      <c r="E1132" s="300">
        <v>2.916137930487557E-2</v>
      </c>
      <c r="F1132" s="300">
        <v>1.8804564546260515E-2</v>
      </c>
      <c r="G1132" s="300">
        <v>1.8721182566557412E-2</v>
      </c>
      <c r="H1132" s="301">
        <v>3.9756612616317467E-5</v>
      </c>
      <c r="I1132" s="302">
        <v>4.1554229717026897E-5</v>
      </c>
      <c r="J1132" s="303">
        <v>8</v>
      </c>
      <c r="K1132" s="304">
        <f t="shared" ref="K1132:P1132" si="1064">SUM(D1132:D1153)+$J1132*D1153</f>
        <v>7.7104344503424349E-2</v>
      </c>
      <c r="L1132" s="304">
        <f t="shared" si="1064"/>
        <v>0.59481584388485342</v>
      </c>
      <c r="M1132" s="304">
        <f t="shared" si="1064"/>
        <v>0.55097245822174334</v>
      </c>
      <c r="N1132" s="304">
        <f t="shared" si="1064"/>
        <v>0.54951064846324094</v>
      </c>
      <c r="O1132" s="304">
        <f t="shared" si="1064"/>
        <v>6.6457835670907957E-4</v>
      </c>
      <c r="P1132" s="251">
        <f t="shared" si="1064"/>
        <v>6.9462762135866891E-4</v>
      </c>
    </row>
    <row r="1133" spans="1:16" x14ac:dyDescent="0.3">
      <c r="A1133" s="247" t="s">
        <v>114</v>
      </c>
      <c r="B1133" s="248">
        <v>2030</v>
      </c>
      <c r="C1133" s="248" t="s">
        <v>1227</v>
      </c>
      <c r="D1133" s="300">
        <v>4.8260041412428152E-3</v>
      </c>
      <c r="E1133" s="300">
        <v>2.7191355643564685E-2</v>
      </c>
      <c r="F1133" s="300">
        <v>1.8736149929577884E-2</v>
      </c>
      <c r="G1133" s="300">
        <v>1.8658110807750691E-2</v>
      </c>
      <c r="H1133" s="301">
        <v>3.5468123265036131E-5</v>
      </c>
      <c r="I1133" s="302">
        <v>3.7071836587315093E-5</v>
      </c>
      <c r="J1133" s="303">
        <v>9</v>
      </c>
      <c r="K1133" s="304">
        <f t="shared" ref="K1133:P1133" si="1065">SUM(D1133:D1153)+$J1133*D1153</f>
        <v>7.3666271197677186E-2</v>
      </c>
      <c r="L1133" s="304">
        <f t="shared" si="1065"/>
        <v>0.58345025839621556</v>
      </c>
      <c r="M1133" s="304">
        <f t="shared" si="1065"/>
        <v>0.55041485175993488</v>
      </c>
      <c r="N1133" s="304">
        <f t="shared" si="1065"/>
        <v>0.54899711300397569</v>
      </c>
      <c r="O1133" s="304">
        <f t="shared" si="1065"/>
        <v>6.4310344508415086E-4</v>
      </c>
      <c r="P1133" s="251">
        <f t="shared" si="1065"/>
        <v>6.7218170796378394E-4</v>
      </c>
    </row>
    <row r="1134" spans="1:16" x14ac:dyDescent="0.3">
      <c r="A1134" s="247" t="s">
        <v>114</v>
      </c>
      <c r="B1134" s="248">
        <v>2031</v>
      </c>
      <c r="C1134" s="248" t="s">
        <v>1228</v>
      </c>
      <c r="D1134" s="300">
        <v>4.3976374746688245E-3</v>
      </c>
      <c r="E1134" s="300">
        <v>2.5544337161095956E-2</v>
      </c>
      <c r="F1134" s="300">
        <v>1.8673709174475178E-2</v>
      </c>
      <c r="G1134" s="300">
        <v>1.8600588777400676E-2</v>
      </c>
      <c r="H1134" s="301">
        <v>3.2648673168738102E-5</v>
      </c>
      <c r="I1134" s="302">
        <v>3.4124902270982145E-5</v>
      </c>
      <c r="J1134" s="303">
        <v>10</v>
      </c>
      <c r="K1134" s="304">
        <f t="shared" ref="K1134:P1134" si="1066">SUM(D1134:D1153)+$J1134*D1153</f>
        <v>7.0723989170094217E-2</v>
      </c>
      <c r="L1134" s="304">
        <f t="shared" si="1066"/>
        <v>0.57405469656888852</v>
      </c>
      <c r="M1134" s="304">
        <f t="shared" si="1066"/>
        <v>0.54992565991480902</v>
      </c>
      <c r="N1134" s="304">
        <f t="shared" si="1066"/>
        <v>0.54854664930351715</v>
      </c>
      <c r="O1134" s="304">
        <f t="shared" si="1066"/>
        <v>6.2591702281050341E-4</v>
      </c>
      <c r="P1134" s="251">
        <f t="shared" si="1066"/>
        <v>6.5421818769861081E-4</v>
      </c>
    </row>
    <row r="1135" spans="1:16" x14ac:dyDescent="0.3">
      <c r="A1135" s="247" t="s">
        <v>114</v>
      </c>
      <c r="B1135" s="248">
        <v>2032</v>
      </c>
      <c r="C1135" s="248" t="s">
        <v>1229</v>
      </c>
      <c r="D1135" s="300">
        <v>4.0248354491813822E-3</v>
      </c>
      <c r="E1135" s="300">
        <v>2.4180809053235566E-2</v>
      </c>
      <c r="F1135" s="300">
        <v>1.8615863160618504E-2</v>
      </c>
      <c r="G1135" s="300">
        <v>1.854729519874742E-2</v>
      </c>
      <c r="H1135" s="301">
        <v>2.9922344483136294E-5</v>
      </c>
      <c r="I1135" s="302">
        <v>3.127530324352884E-5</v>
      </c>
      <c r="J1135" s="303">
        <v>11</v>
      </c>
      <c r="K1135" s="304">
        <f t="shared" ref="K1135:P1135" si="1067">SUM(D1135:D1153)+$J1135*D1153</f>
        <v>6.8210073809085225E-2</v>
      </c>
      <c r="L1135" s="304">
        <f t="shared" si="1067"/>
        <v>0.56630615322403022</v>
      </c>
      <c r="M1135" s="304">
        <f t="shared" si="1067"/>
        <v>0.5494989088247858</v>
      </c>
      <c r="N1135" s="304">
        <f t="shared" si="1067"/>
        <v>0.54815370763340876</v>
      </c>
      <c r="O1135" s="304">
        <f t="shared" si="1067"/>
        <v>6.1155005063315412E-4</v>
      </c>
      <c r="P1135" s="251">
        <f t="shared" si="1067"/>
        <v>6.3920160174977083E-4</v>
      </c>
    </row>
    <row r="1136" spans="1:16" x14ac:dyDescent="0.3">
      <c r="A1136" s="247" t="s">
        <v>114</v>
      </c>
      <c r="B1136" s="248">
        <v>2033</v>
      </c>
      <c r="C1136" s="248" t="s">
        <v>1230</v>
      </c>
      <c r="D1136" s="300">
        <v>3.707338071035906E-3</v>
      </c>
      <c r="E1136" s="300">
        <v>2.307573365945164E-2</v>
      </c>
      <c r="F1136" s="300">
        <v>1.856388989941481E-2</v>
      </c>
      <c r="G1136" s="300">
        <v>1.8499439227579007E-2</v>
      </c>
      <c r="H1136" s="301">
        <v>2.8156575640271231E-5</v>
      </c>
      <c r="I1136" s="302">
        <v>2.9429683295026262E-5</v>
      </c>
      <c r="J1136" s="303">
        <v>12</v>
      </c>
      <c r="K1136" s="304">
        <f t="shared" ref="K1136:P1136" si="1068">SUM(D1136:D1153)+$J1136*D1153</f>
        <v>6.6068960473563684E-2</v>
      </c>
      <c r="L1136" s="304">
        <f t="shared" si="1068"/>
        <v>0.55992113798703236</v>
      </c>
      <c r="M1136" s="304">
        <f t="shared" si="1068"/>
        <v>0.54913000374861942</v>
      </c>
      <c r="N1136" s="304">
        <f t="shared" si="1068"/>
        <v>0.5478140595419535</v>
      </c>
      <c r="O1136" s="304">
        <f t="shared" si="1068"/>
        <v>5.9990940714140656E-4</v>
      </c>
      <c r="P1136" s="251">
        <f t="shared" si="1068"/>
        <v>6.2703461482838401E-4</v>
      </c>
    </row>
    <row r="1137" spans="1:16" x14ac:dyDescent="0.3">
      <c r="A1137" s="247" t="s">
        <v>114</v>
      </c>
      <c r="B1137" s="248">
        <v>2034</v>
      </c>
      <c r="C1137" s="248" t="s">
        <v>1231</v>
      </c>
      <c r="D1137" s="300">
        <v>3.424917676206566E-3</v>
      </c>
      <c r="E1137" s="300">
        <v>2.2143505842269724E-2</v>
      </c>
      <c r="F1137" s="300">
        <v>1.8516470149037435E-2</v>
      </c>
      <c r="G1137" s="300">
        <v>1.8455779185187614E-2</v>
      </c>
      <c r="H1137" s="301">
        <v>2.6624272554427264E-5</v>
      </c>
      <c r="I1137" s="302">
        <v>2.7828093480682696E-5</v>
      </c>
      <c r="J1137" s="303">
        <v>13</v>
      </c>
      <c r="K1137" s="304">
        <f t="shared" ref="K1137:P1137" si="1069">SUM(D1137:D1153)+$J1137*D1153</f>
        <v>6.4245344516187616E-2</v>
      </c>
      <c r="L1137" s="304">
        <f t="shared" si="1069"/>
        <v>0.5546411981438184</v>
      </c>
      <c r="M1137" s="304">
        <f t="shared" si="1069"/>
        <v>0.54881307193365658</v>
      </c>
      <c r="N1137" s="304">
        <f t="shared" si="1069"/>
        <v>0.54752226742166665</v>
      </c>
      <c r="O1137" s="304">
        <f t="shared" si="1069"/>
        <v>5.9003453249252416E-4</v>
      </c>
      <c r="P1137" s="251">
        <f t="shared" si="1069"/>
        <v>6.1671324785549987E-4</v>
      </c>
    </row>
    <row r="1138" spans="1:16" x14ac:dyDescent="0.3">
      <c r="A1138" s="247" t="s">
        <v>114</v>
      </c>
      <c r="B1138" s="248">
        <v>2035</v>
      </c>
      <c r="C1138" s="248" t="s">
        <v>1232</v>
      </c>
      <c r="D1138" s="300">
        <v>3.1781135147236294E-3</v>
      </c>
      <c r="E1138" s="300">
        <v>2.1374753190283775E-2</v>
      </c>
      <c r="F1138" s="300">
        <v>1.8473608270233078E-2</v>
      </c>
      <c r="G1138" s="300">
        <v>1.841631372787322E-2</v>
      </c>
      <c r="H1138" s="301">
        <v>2.5215034011008885E-5</v>
      </c>
      <c r="I1138" s="302">
        <v>2.635514893368277E-5</v>
      </c>
      <c r="J1138" s="303">
        <v>14</v>
      </c>
      <c r="K1138" s="304">
        <f t="shared" ref="K1138:P1138" si="1070">SUM(D1138:D1153)+$J1138*D1153</f>
        <v>6.270414895364089E-2</v>
      </c>
      <c r="L1138" s="304">
        <f t="shared" si="1070"/>
        <v>0.55029348611778617</v>
      </c>
      <c r="M1138" s="304">
        <f t="shared" si="1070"/>
        <v>0.54854355986907122</v>
      </c>
      <c r="N1138" s="304">
        <f t="shared" si="1070"/>
        <v>0.54727413534377134</v>
      </c>
      <c r="O1138" s="304">
        <f t="shared" si="1070"/>
        <v>5.8169196092948557E-4</v>
      </c>
      <c r="P1138" s="251">
        <f t="shared" si="1070"/>
        <v>6.0799347069695909E-4</v>
      </c>
    </row>
    <row r="1139" spans="1:16" x14ac:dyDescent="0.3">
      <c r="A1139" s="247" t="s">
        <v>114</v>
      </c>
      <c r="B1139" s="248">
        <v>2036</v>
      </c>
      <c r="C1139" s="248" t="s">
        <v>1233</v>
      </c>
      <c r="D1139" s="300">
        <v>2.9630630861378592E-3</v>
      </c>
      <c r="E1139" s="300">
        <v>2.0732961526328114E-2</v>
      </c>
      <c r="F1139" s="300">
        <v>1.8436530480249694E-2</v>
      </c>
      <c r="G1139" s="300">
        <v>1.8382174066413584E-2</v>
      </c>
      <c r="H1139" s="301">
        <v>2.3982578687485983E-5</v>
      </c>
      <c r="I1139" s="302">
        <v>2.506696832107052E-5</v>
      </c>
      <c r="J1139" s="303">
        <v>15</v>
      </c>
      <c r="K1139" s="304">
        <f t="shared" ref="K1139:P1139" si="1071">SUM(D1139:D1153)+$J1139*D1153</f>
        <v>6.1409757552577098E-2</v>
      </c>
      <c r="L1139" s="304">
        <f t="shared" si="1071"/>
        <v>0.5467145267437401</v>
      </c>
      <c r="M1139" s="304">
        <f t="shared" si="1071"/>
        <v>0.54831690968329017</v>
      </c>
      <c r="N1139" s="304">
        <f t="shared" si="1071"/>
        <v>0.54706546872319028</v>
      </c>
      <c r="O1139" s="304">
        <f t="shared" si="1071"/>
        <v>5.7475862790986546E-4</v>
      </c>
      <c r="P1139" s="251">
        <f t="shared" si="1071"/>
        <v>6.0074663808541836E-4</v>
      </c>
    </row>
    <row r="1140" spans="1:16" x14ac:dyDescent="0.3">
      <c r="A1140" s="247" t="s">
        <v>114</v>
      </c>
      <c r="B1140" s="248">
        <v>2037</v>
      </c>
      <c r="C1140" s="248" t="s">
        <v>1234</v>
      </c>
      <c r="D1140" s="300">
        <v>2.7801488772084973E-3</v>
      </c>
      <c r="E1140" s="300">
        <v>2.0211857503286797E-2</v>
      </c>
      <c r="F1140" s="300">
        <v>1.8403920193854235E-2</v>
      </c>
      <c r="G1140" s="300">
        <v>1.8352145053855198E-2</v>
      </c>
      <c r="H1140" s="301">
        <v>2.2809610760003182E-5</v>
      </c>
      <c r="I1140" s="302">
        <v>2.3840963794120076E-5</v>
      </c>
      <c r="J1140" s="303">
        <v>16</v>
      </c>
      <c r="K1140" s="304">
        <f t="shared" ref="K1140:P1140" si="1072">SUM(D1140:D1153)+$J1140*D1153</f>
        <v>6.0330416580099071E-2</v>
      </c>
      <c r="L1140" s="304">
        <f t="shared" si="1072"/>
        <v>0.54377735903364965</v>
      </c>
      <c r="M1140" s="304">
        <f t="shared" si="1072"/>
        <v>0.54812733728749252</v>
      </c>
      <c r="N1140" s="304">
        <f t="shared" si="1072"/>
        <v>0.54689094176406883</v>
      </c>
      <c r="O1140" s="304">
        <f t="shared" si="1072"/>
        <v>5.6905775021376804E-4</v>
      </c>
      <c r="P1140" s="251">
        <f t="shared" si="1072"/>
        <v>5.9478798608648986E-4</v>
      </c>
    </row>
    <row r="1141" spans="1:16" x14ac:dyDescent="0.3">
      <c r="A1141" s="247" t="s">
        <v>114</v>
      </c>
      <c r="B1141" s="248">
        <v>2038</v>
      </c>
      <c r="C1141" s="248" t="s">
        <v>1235</v>
      </c>
      <c r="D1141" s="300">
        <v>2.6181313172912606E-3</v>
      </c>
      <c r="E1141" s="300">
        <v>1.9759379540181664E-2</v>
      </c>
      <c r="F1141" s="300">
        <v>1.8375651823854776E-2</v>
      </c>
      <c r="G1141" s="300">
        <v>1.8326119813813737E-2</v>
      </c>
      <c r="H1141" s="301">
        <v>2.1955639927917022E-5</v>
      </c>
      <c r="I1141" s="302">
        <v>2.2948372829232989E-5</v>
      </c>
      <c r="J1141" s="303">
        <v>17</v>
      </c>
      <c r="K1141" s="304">
        <f t="shared" ref="K1141:P1141" si="1073">SUM(D1141:D1153)+$J1141*D1153</f>
        <v>5.9433989816550417E-2</v>
      </c>
      <c r="L1141" s="304">
        <f t="shared" si="1073"/>
        <v>0.5413612953466006</v>
      </c>
      <c r="M1141" s="304">
        <f t="shared" si="1073"/>
        <v>0.54797037517809033</v>
      </c>
      <c r="N1141" s="304">
        <f t="shared" si="1073"/>
        <v>0.54674644381750581</v>
      </c>
      <c r="O1141" s="304">
        <f t="shared" si="1073"/>
        <v>5.645298404451536E-4</v>
      </c>
      <c r="P1141" s="251">
        <f t="shared" si="1073"/>
        <v>5.9005533861451178E-4</v>
      </c>
    </row>
    <row r="1142" spans="1:16" x14ac:dyDescent="0.3">
      <c r="A1142" s="247" t="s">
        <v>114</v>
      </c>
      <c r="B1142" s="248">
        <v>2039</v>
      </c>
      <c r="C1142" s="248" t="s">
        <v>1236</v>
      </c>
      <c r="D1142" s="300">
        <v>2.4695496450564307E-3</v>
      </c>
      <c r="E1142" s="300">
        <v>1.934750696278973E-2</v>
      </c>
      <c r="F1142" s="300">
        <v>1.8351141106076663E-2</v>
      </c>
      <c r="G1142" s="300">
        <v>1.8303555744771775E-2</v>
      </c>
      <c r="H1142" s="301">
        <v>2.1252980589446044E-5</v>
      </c>
      <c r="I1142" s="302">
        <v>2.2213943305176981E-5</v>
      </c>
      <c r="J1142" s="303">
        <v>18</v>
      </c>
      <c r="K1142" s="304">
        <f t="shared" ref="K1142:P1142" si="1074">SUM(D1142:D1153)+$J1142*D1153</f>
        <v>5.8699580612918995E-2</v>
      </c>
      <c r="L1142" s="304">
        <f t="shared" si="1074"/>
        <v>0.53939770962265654</v>
      </c>
      <c r="M1142" s="304">
        <f t="shared" si="1074"/>
        <v>0.54784168143868761</v>
      </c>
      <c r="N1142" s="304">
        <f t="shared" si="1074"/>
        <v>0.54662797111098427</v>
      </c>
      <c r="O1142" s="304">
        <f t="shared" si="1074"/>
        <v>5.6085590150862532E-4</v>
      </c>
      <c r="P1142" s="251">
        <f t="shared" si="1074"/>
        <v>5.8621528210742093E-4</v>
      </c>
    </row>
    <row r="1143" spans="1:16" x14ac:dyDescent="0.3">
      <c r="A1143" s="247" t="s">
        <v>114</v>
      </c>
      <c r="B1143" s="248">
        <v>2040</v>
      </c>
      <c r="C1143" s="248" t="s">
        <v>1237</v>
      </c>
      <c r="D1143" s="300">
        <v>2.3360790631669786E-3</v>
      </c>
      <c r="E1143" s="300">
        <v>1.8995366725634157E-2</v>
      </c>
      <c r="F1143" s="300">
        <v>1.8329972805317195E-2</v>
      </c>
      <c r="G1143" s="300">
        <v>1.8284068827335586E-2</v>
      </c>
      <c r="H1143" s="301">
        <v>2.0644261080728432E-5</v>
      </c>
      <c r="I1143" s="302">
        <v>2.1577698512415895E-5</v>
      </c>
      <c r="J1143" s="303">
        <v>19</v>
      </c>
      <c r="K1143" s="304">
        <f t="shared" ref="K1143:P1143" si="1075">SUM(D1143:D1153)+$J1143*D1153</f>
        <v>5.8113753081522404E-2</v>
      </c>
      <c r="L1143" s="304">
        <f t="shared" si="1075"/>
        <v>0.53784599647610454</v>
      </c>
      <c r="M1143" s="304">
        <f t="shared" si="1075"/>
        <v>0.54773749841706298</v>
      </c>
      <c r="N1143" s="304">
        <f t="shared" si="1075"/>
        <v>0.54653206247350483</v>
      </c>
      <c r="O1143" s="304">
        <f t="shared" si="1075"/>
        <v>5.5788462191056799E-4</v>
      </c>
      <c r="P1143" s="251">
        <f t="shared" si="1075"/>
        <v>5.83109655124386E-4</v>
      </c>
    </row>
    <row r="1144" spans="1:16" x14ac:dyDescent="0.3">
      <c r="A1144" s="247" t="s">
        <v>114</v>
      </c>
      <c r="B1144" s="248">
        <v>2041</v>
      </c>
      <c r="C1144" s="248" t="s">
        <v>1238</v>
      </c>
      <c r="D1144" s="300">
        <v>2.2310327603208818E-3</v>
      </c>
      <c r="E1144" s="300">
        <v>1.8718811337271775E-2</v>
      </c>
      <c r="F1144" s="300">
        <v>1.8313296201721632E-2</v>
      </c>
      <c r="G1144" s="300">
        <v>1.826871537864843E-2</v>
      </c>
      <c r="H1144" s="301">
        <v>2.0145064699187215E-5</v>
      </c>
      <c r="I1144" s="302">
        <v>2.1055937342913073E-5</v>
      </c>
      <c r="J1144" s="303">
        <v>20</v>
      </c>
      <c r="K1144" s="304">
        <f t="shared" ref="K1144:P1144" si="1076">SUM(D1144:D1153)+$J1144*D1153</f>
        <v>5.7661396132015263E-2</v>
      </c>
      <c r="L1144" s="304">
        <f t="shared" si="1076"/>
        <v>0.53664642356670811</v>
      </c>
      <c r="M1144" s="304">
        <f t="shared" si="1076"/>
        <v>0.54765448369619785</v>
      </c>
      <c r="N1144" s="304">
        <f t="shared" si="1076"/>
        <v>0.54645564075346131</v>
      </c>
      <c r="O1144" s="304">
        <f t="shared" si="1076"/>
        <v>5.5552206182122828E-4</v>
      </c>
      <c r="P1144" s="251">
        <f t="shared" si="1076"/>
        <v>5.8064027293411216E-4</v>
      </c>
    </row>
    <row r="1145" spans="1:16" x14ac:dyDescent="0.3">
      <c r="A1145" s="247" t="s">
        <v>114</v>
      </c>
      <c r="B1145" s="248">
        <v>2042</v>
      </c>
      <c r="C1145" s="248" t="s">
        <v>1239</v>
      </c>
      <c r="D1145" s="300">
        <v>2.139412933387604E-3</v>
      </c>
      <c r="E1145" s="300">
        <v>1.8462239906178731E-2</v>
      </c>
      <c r="F1145" s="300">
        <v>1.8299211885047188E-2</v>
      </c>
      <c r="G1145" s="300">
        <v>1.8255749643876367E-2</v>
      </c>
      <c r="H1145" s="301">
        <v>1.97415456928762E-5</v>
      </c>
      <c r="I1145" s="302">
        <v>2.063416796955219E-5</v>
      </c>
      <c r="J1145" s="303">
        <v>21</v>
      </c>
      <c r="K1145" s="304">
        <f t="shared" ref="K1145:P1145" si="1077">SUM(D1145:D1153)+$J1145*D1153</f>
        <v>5.7314085485354223E-2</v>
      </c>
      <c r="L1145" s="304">
        <f t="shared" si="1077"/>
        <v>0.53572340604567392</v>
      </c>
      <c r="M1145" s="304">
        <f t="shared" si="1077"/>
        <v>0.54758814557892821</v>
      </c>
      <c r="N1145" s="304">
        <f t="shared" si="1077"/>
        <v>0.5463945724821051</v>
      </c>
      <c r="O1145" s="304">
        <f t="shared" si="1077"/>
        <v>5.5365869811342975E-4</v>
      </c>
      <c r="P1145" s="251">
        <f t="shared" si="1077"/>
        <v>5.7869265191334103E-4</v>
      </c>
    </row>
    <row r="1146" spans="1:16" x14ac:dyDescent="0.3">
      <c r="A1146" s="247" t="s">
        <v>114</v>
      </c>
      <c r="B1146" s="248">
        <v>2043</v>
      </c>
      <c r="C1146" s="248" t="s">
        <v>1240</v>
      </c>
      <c r="D1146" s="300">
        <v>2.0695073008488553E-3</v>
      </c>
      <c r="E1146" s="300">
        <v>1.8270411256584254E-2</v>
      </c>
      <c r="F1146" s="300">
        <v>1.8287424668066331E-2</v>
      </c>
      <c r="G1146" s="300">
        <v>1.8244898530803147E-2</v>
      </c>
      <c r="H1146" s="301">
        <v>1.9408077201824656E-5</v>
      </c>
      <c r="I1146" s="302">
        <v>2.0285623493912275E-5</v>
      </c>
      <c r="J1146" s="303">
        <v>22</v>
      </c>
      <c r="K1146" s="304">
        <f t="shared" ref="K1146:P1146" si="1078">SUM(D1146:D1153)+$J1146*D1153</f>
        <v>5.7058394665626462E-2</v>
      </c>
      <c r="L1146" s="304">
        <f t="shared" si="1078"/>
        <v>0.53505695995573288</v>
      </c>
      <c r="M1146" s="304">
        <f t="shared" si="1078"/>
        <v>0.54753589177833306</v>
      </c>
      <c r="N1146" s="304">
        <f t="shared" si="1078"/>
        <v>0.54634646994552094</v>
      </c>
      <c r="O1146" s="304">
        <f t="shared" si="1078"/>
        <v>5.521988534119423E-4</v>
      </c>
      <c r="P1146" s="251">
        <f t="shared" si="1078"/>
        <v>5.7716680026593094E-4</v>
      </c>
    </row>
    <row r="1147" spans="1:16" x14ac:dyDescent="0.3">
      <c r="A1147" s="247" t="s">
        <v>114</v>
      </c>
      <c r="B1147" s="248">
        <v>2044</v>
      </c>
      <c r="C1147" s="248" t="s">
        <v>1241</v>
      </c>
      <c r="D1147" s="300">
        <v>2.0175330820984198E-3</v>
      </c>
      <c r="E1147" s="300">
        <v>1.8120305979958649E-2</v>
      </c>
      <c r="F1147" s="300">
        <v>1.827760049687057E-2</v>
      </c>
      <c r="G1147" s="300">
        <v>1.8235855870607914E-2</v>
      </c>
      <c r="H1147" s="301">
        <v>1.9146222316036158E-5</v>
      </c>
      <c r="I1147" s="302">
        <v>2.0011927584925416E-5</v>
      </c>
      <c r="J1147" s="303">
        <v>23</v>
      </c>
      <c r="K1147" s="304">
        <f t="shared" ref="K1147:P1147" si="1079">SUM(D1147:D1153)+$J1147*D1153</f>
        <v>5.6872609478437447E-2</v>
      </c>
      <c r="L1147" s="304">
        <f t="shared" si="1079"/>
        <v>0.53458234251538639</v>
      </c>
      <c r="M1147" s="304">
        <f t="shared" si="1079"/>
        <v>0.54749542519471883</v>
      </c>
      <c r="N1147" s="304">
        <f t="shared" si="1079"/>
        <v>0.54630921852200998</v>
      </c>
      <c r="O1147" s="304">
        <f t="shared" si="1079"/>
        <v>5.5107247720150639E-4</v>
      </c>
      <c r="P1147" s="251">
        <f t="shared" si="1079"/>
        <v>5.7598949309416072E-4</v>
      </c>
    </row>
    <row r="1148" spans="1:16" x14ac:dyDescent="0.3">
      <c r="A1148" s="247" t="s">
        <v>114</v>
      </c>
      <c r="B1148" s="248">
        <v>2045</v>
      </c>
      <c r="C1148" s="248" t="s">
        <v>1242</v>
      </c>
      <c r="D1148" s="300">
        <v>1.9819031248857334E-3</v>
      </c>
      <c r="E1148" s="300">
        <v>1.8018287975500674E-2</v>
      </c>
      <c r="F1148" s="300">
        <v>1.8269404652979639E-2</v>
      </c>
      <c r="G1148" s="300">
        <v>1.8228311898460955E-2</v>
      </c>
      <c r="H1148" s="301">
        <v>1.8934799597180048E-5</v>
      </c>
      <c r="I1148" s="302">
        <v>1.9790952742084267E-5</v>
      </c>
      <c r="J1148" s="303">
        <v>24</v>
      </c>
      <c r="K1148" s="304">
        <f t="shared" ref="K1148:P1148" si="1080">SUM(D1148:D1153)+$J1148*D1153</f>
        <v>5.673879850999887E-2</v>
      </c>
      <c r="L1148" s="304">
        <f t="shared" si="1080"/>
        <v>0.53425783035166541</v>
      </c>
      <c r="M1148" s="304">
        <f t="shared" si="1080"/>
        <v>0.54746478278230026</v>
      </c>
      <c r="N1148" s="304">
        <f t="shared" si="1080"/>
        <v>0.54628100975869431</v>
      </c>
      <c r="O1148" s="304">
        <f t="shared" si="1080"/>
        <v>5.5020795587685904E-4</v>
      </c>
      <c r="P1148" s="251">
        <f t="shared" si="1080"/>
        <v>5.7508588183137726E-4</v>
      </c>
    </row>
    <row r="1149" spans="1:16" x14ac:dyDescent="0.3">
      <c r="A1149" s="247" t="s">
        <v>114</v>
      </c>
      <c r="B1149" s="248">
        <v>2046</v>
      </c>
      <c r="C1149" s="248" t="s">
        <v>1243</v>
      </c>
      <c r="D1149" s="300">
        <v>1.9506268428281692E-3</v>
      </c>
      <c r="E1149" s="300">
        <v>1.7931472358615398E-2</v>
      </c>
      <c r="F1149" s="300">
        <v>1.8262621883991685E-2</v>
      </c>
      <c r="G1149" s="300">
        <v>1.8222068325989854E-2</v>
      </c>
      <c r="H1149" s="301">
        <v>1.8765370434998327E-5</v>
      </c>
      <c r="I1149" s="302">
        <v>1.9613861854023011E-5</v>
      </c>
      <c r="J1149" s="303">
        <v>25</v>
      </c>
      <c r="K1149" s="304">
        <f t="shared" ref="K1149:P1149" si="1081">SUM(D1149:D1153)+$J1149*D1153</f>
        <v>5.6640617498772972E-2</v>
      </c>
      <c r="L1149" s="304">
        <f t="shared" si="1081"/>
        <v>0.5340353361924024</v>
      </c>
      <c r="M1149" s="304">
        <f t="shared" si="1081"/>
        <v>0.5474423362137727</v>
      </c>
      <c r="N1149" s="304">
        <f t="shared" si="1081"/>
        <v>0.54626034496752551</v>
      </c>
      <c r="O1149" s="304">
        <f t="shared" si="1081"/>
        <v>5.4955485727106767E-4</v>
      </c>
      <c r="P1149" s="251">
        <f t="shared" si="1081"/>
        <v>5.7440324541143512E-4</v>
      </c>
    </row>
    <row r="1150" spans="1:16" x14ac:dyDescent="0.3">
      <c r="A1150" s="247" t="s">
        <v>114</v>
      </c>
      <c r="B1150" s="248">
        <v>2047</v>
      </c>
      <c r="C1150" s="248" t="s">
        <v>1244</v>
      </c>
      <c r="D1150" s="300">
        <v>1.9223940657408876E-3</v>
      </c>
      <c r="E1150" s="300">
        <v>1.7846966315609922E-2</v>
      </c>
      <c r="F1150" s="300">
        <v>1.8257019550779637E-2</v>
      </c>
      <c r="G1150" s="300">
        <v>1.8216911299760663E-2</v>
      </c>
      <c r="H1150" s="301">
        <v>1.8615554581452959E-5</v>
      </c>
      <c r="I1150" s="302">
        <v>1.9457268999858965E-5</v>
      </c>
      <c r="J1150" s="303">
        <v>26</v>
      </c>
      <c r="K1150" s="304">
        <f t="shared" ref="K1150:P1150" si="1082">SUM(D1150:D1153)+$J1150*D1153</f>
        <v>5.6573712769604642E-2</v>
      </c>
      <c r="L1150" s="304">
        <f t="shared" si="1082"/>
        <v>0.53389965765002467</v>
      </c>
      <c r="M1150" s="304">
        <f t="shared" si="1082"/>
        <v>0.54742667241423304</v>
      </c>
      <c r="N1150" s="304">
        <f t="shared" si="1082"/>
        <v>0.54624592374882786</v>
      </c>
      <c r="O1150" s="304">
        <f t="shared" si="1082"/>
        <v>5.4907118782745816E-4</v>
      </c>
      <c r="P1150" s="251">
        <f t="shared" si="1082"/>
        <v>5.7389769987955413E-4</v>
      </c>
    </row>
    <row r="1151" spans="1:16" x14ac:dyDescent="0.3">
      <c r="A1151" s="247" t="s">
        <v>114</v>
      </c>
      <c r="B1151" s="248">
        <v>2048</v>
      </c>
      <c r="C1151" s="248" t="s">
        <v>1245</v>
      </c>
      <c r="D1151" s="300">
        <v>1.899900363455853E-3</v>
      </c>
      <c r="E1151" s="300">
        <v>1.7779100048441396E-2</v>
      </c>
      <c r="F1151" s="300">
        <v>1.8252401177400689E-2</v>
      </c>
      <c r="G1151" s="300">
        <v>1.8212659860304615E-2</v>
      </c>
      <c r="H1151" s="301">
        <v>1.8472604243838316E-5</v>
      </c>
      <c r="I1151" s="302">
        <v>1.9307854552757953E-5</v>
      </c>
      <c r="J1151" s="303">
        <v>27</v>
      </c>
      <c r="K1151" s="304">
        <f t="shared" ref="K1151:P1151" si="1083">SUM(D1151:D1153)+$J1151*D1153</f>
        <v>5.6535040817523592E-2</v>
      </c>
      <c r="L1151" s="304">
        <f t="shared" si="1083"/>
        <v>0.53384848515065242</v>
      </c>
      <c r="M1151" s="304">
        <f t="shared" si="1083"/>
        <v>0.5474166109479055</v>
      </c>
      <c r="N1151" s="304">
        <f t="shared" si="1083"/>
        <v>0.54623665955635947</v>
      </c>
      <c r="O1151" s="304">
        <f t="shared" si="1083"/>
        <v>5.4873733423739393E-4</v>
      </c>
      <c r="P1151" s="251">
        <f t="shared" si="1083"/>
        <v>5.7354874720183719E-4</v>
      </c>
    </row>
    <row r="1152" spans="1:16" x14ac:dyDescent="0.3">
      <c r="A1152" s="247" t="s">
        <v>114</v>
      </c>
      <c r="B1152" s="248">
        <v>2049</v>
      </c>
      <c r="C1152" s="248" t="s">
        <v>1246</v>
      </c>
      <c r="D1152" s="300">
        <v>1.890921271592231E-3</v>
      </c>
      <c r="E1152" s="300">
        <v>1.7787158247556001E-2</v>
      </c>
      <c r="F1152" s="300">
        <v>1.8249383405847624E-2</v>
      </c>
      <c r="G1152" s="300">
        <v>1.8209880691873275E-2</v>
      </c>
      <c r="H1152" s="301">
        <v>1.8377102234671148E-5</v>
      </c>
      <c r="I1152" s="302">
        <v>1.9208035629102112E-5</v>
      </c>
      <c r="J1152" s="303">
        <v>28</v>
      </c>
      <c r="K1152" s="304">
        <f t="shared" ref="K1152:P1152" si="1084">SUM(D1152:D1153)+$J1152*D1153</f>
        <v>5.6518862567727576E-2</v>
      </c>
      <c r="L1152" s="304">
        <f t="shared" si="1084"/>
        <v>0.53386517891844865</v>
      </c>
      <c r="M1152" s="304">
        <f t="shared" si="1084"/>
        <v>0.5474111678549568</v>
      </c>
      <c r="N1152" s="304">
        <f t="shared" si="1084"/>
        <v>0.54623164680334702</v>
      </c>
      <c r="O1152" s="304">
        <f t="shared" si="1084"/>
        <v>5.4854643098494426E-4</v>
      </c>
      <c r="P1152" s="251">
        <f t="shared" si="1084"/>
        <v>5.7334920897122131E-4</v>
      </c>
    </row>
    <row r="1153" spans="1:16" x14ac:dyDescent="0.3">
      <c r="A1153" s="247" t="s">
        <v>114</v>
      </c>
      <c r="B1153" s="248">
        <v>2050</v>
      </c>
      <c r="C1153" s="248" t="s">
        <v>1247</v>
      </c>
      <c r="D1153" s="300">
        <v>1.8837221136598396E-3</v>
      </c>
      <c r="E1153" s="300">
        <v>1.7795793816237679E-2</v>
      </c>
      <c r="F1153" s="300">
        <v>1.824695808445204E-2</v>
      </c>
      <c r="G1153" s="300">
        <v>1.8207647107292196E-2</v>
      </c>
      <c r="H1153" s="301">
        <v>1.8281700991388729E-5</v>
      </c>
      <c r="I1153" s="302">
        <v>1.9108316322142041E-5</v>
      </c>
      <c r="J1153" s="303">
        <v>29</v>
      </c>
      <c r="K1153" s="304">
        <f t="shared" ref="K1153:P1153" si="1085">SUM(D1153:D1153)+$J1153*D1153</f>
        <v>5.6511663409795188E-2</v>
      </c>
      <c r="L1153" s="304">
        <f t="shared" si="1085"/>
        <v>0.53387381448713034</v>
      </c>
      <c r="M1153" s="304">
        <f t="shared" si="1085"/>
        <v>0.5474087425335612</v>
      </c>
      <c r="N1153" s="304">
        <f t="shared" si="1085"/>
        <v>0.54622941321876584</v>
      </c>
      <c r="O1153" s="304">
        <f t="shared" si="1085"/>
        <v>5.4845102974166186E-4</v>
      </c>
      <c r="P1153" s="251">
        <f t="shared" si="1085"/>
        <v>5.7324948966426125E-4</v>
      </c>
    </row>
    <row r="1154" spans="1:16" x14ac:dyDescent="0.3">
      <c r="A1154" s="247" t="s">
        <v>115</v>
      </c>
      <c r="B1154" s="248">
        <v>2015</v>
      </c>
      <c r="C1154" s="248" t="s">
        <v>2448</v>
      </c>
      <c r="D1154" s="300">
        <v>0.12627469595873797</v>
      </c>
      <c r="E1154" s="300">
        <v>0.38495996595851445</v>
      </c>
      <c r="F1154" s="300">
        <v>2.1842780931872717E-2</v>
      </c>
      <c r="G1154" s="300">
        <v>2.1536578471616989E-2</v>
      </c>
      <c r="H1154" s="301">
        <v>3.3033051647831453E-4</v>
      </c>
      <c r="I1154" s="302">
        <v>3.4526660077346748E-4</v>
      </c>
      <c r="J1154" s="305">
        <v>0</v>
      </c>
      <c r="K1154" s="304">
        <f>SUM(D1154:D1183)</f>
        <v>0.8686240190967518</v>
      </c>
      <c r="L1154" s="304">
        <f t="shared" ref="L1154:L1160" si="1086">SUM(E1154:E1183)</f>
        <v>3.1762270851197631</v>
      </c>
      <c r="M1154" s="304">
        <f t="shared" ref="M1154:M1160" si="1087">SUM(F1154:F1183)</f>
        <v>0.59017814859313344</v>
      </c>
      <c r="N1154" s="304">
        <f t="shared" ref="N1154:N1160" si="1088">SUM(G1154:G1183)</f>
        <v>0.58570018413739178</v>
      </c>
      <c r="O1154" s="304">
        <f t="shared" ref="O1154:O1160" si="1089">SUM(H1154:H1183)</f>
        <v>3.3658658334372242E-3</v>
      </c>
      <c r="P1154" s="251">
        <f t="shared" ref="P1154:P1160" si="1090">SUM(I1154:I1183)</f>
        <v>3.5180553394116238E-3</v>
      </c>
    </row>
    <row r="1155" spans="1:16" x14ac:dyDescent="0.3">
      <c r="A1155" s="247" t="s">
        <v>115</v>
      </c>
      <c r="B1155" s="248">
        <v>2016</v>
      </c>
      <c r="C1155" s="248" t="s">
        <v>2449</v>
      </c>
      <c r="D1155" s="300">
        <v>0.10968829045505137</v>
      </c>
      <c r="E1155" s="300">
        <v>0.34157488953729009</v>
      </c>
      <c r="F1155" s="300">
        <v>2.1572140368427025E-2</v>
      </c>
      <c r="G1155" s="300">
        <v>2.1284681287758733E-2</v>
      </c>
      <c r="H1155" s="301">
        <v>3.0757390954904958E-4</v>
      </c>
      <c r="I1155" s="302">
        <v>3.2148103683680984E-4</v>
      </c>
      <c r="J1155" s="303">
        <v>0</v>
      </c>
      <c r="K1155" s="304">
        <f t="shared" ref="K1155:K1160" si="1091">SUM(D1155:D1184)</f>
        <v>0.74538797740127405</v>
      </c>
      <c r="L1155" s="304">
        <f t="shared" si="1086"/>
        <v>2.8136176990999884</v>
      </c>
      <c r="M1155" s="304">
        <f t="shared" si="1087"/>
        <v>0.58684585986976323</v>
      </c>
      <c r="N1155" s="304">
        <f t="shared" si="1088"/>
        <v>0.58261380403441843</v>
      </c>
      <c r="O1155" s="304">
        <f t="shared" si="1089"/>
        <v>3.0599973206204031E-3</v>
      </c>
      <c r="P1155" s="251">
        <f t="shared" si="1090"/>
        <v>3.1983568022127358E-3</v>
      </c>
    </row>
    <row r="1156" spans="1:16" x14ac:dyDescent="0.3">
      <c r="A1156" s="247" t="s">
        <v>115</v>
      </c>
      <c r="B1156" s="248">
        <v>2017</v>
      </c>
      <c r="C1156" s="248" t="s">
        <v>1248</v>
      </c>
      <c r="D1156" s="300">
        <v>9.2903583604309475E-2</v>
      </c>
      <c r="E1156" s="300">
        <v>0.29862801496347824</v>
      </c>
      <c r="F1156" s="300">
        <v>2.13319136350206E-2</v>
      </c>
      <c r="G1156" s="300">
        <v>2.1060589937742576E-2</v>
      </c>
      <c r="H1156" s="301">
        <v>2.8285832950370685E-4</v>
      </c>
      <c r="I1156" s="302">
        <v>2.9564792220814254E-4</v>
      </c>
      <c r="J1156" s="303">
        <v>0</v>
      </c>
      <c r="K1156" s="304">
        <f t="shared" si="1091"/>
        <v>0.63862889378453824</v>
      </c>
      <c r="L1156" s="304">
        <f t="shared" si="1086"/>
        <v>2.4940068783783991</v>
      </c>
      <c r="M1156" s="304">
        <f t="shared" si="1087"/>
        <v>0.58376890433034889</v>
      </c>
      <c r="N1156" s="304">
        <f t="shared" si="1088"/>
        <v>0.57976521911867496</v>
      </c>
      <c r="O1156" s="304">
        <f t="shared" si="1089"/>
        <v>2.7761914031366932E-3</v>
      </c>
      <c r="P1156" s="251">
        <f t="shared" si="1090"/>
        <v>2.9017184397254303E-3</v>
      </c>
    </row>
    <row r="1157" spans="1:16" x14ac:dyDescent="0.3">
      <c r="A1157" s="247" t="s">
        <v>115</v>
      </c>
      <c r="B1157" s="248">
        <v>2018</v>
      </c>
      <c r="C1157" s="248" t="s">
        <v>1249</v>
      </c>
      <c r="D1157" s="300">
        <v>7.8107393766649311E-2</v>
      </c>
      <c r="E1157" s="300">
        <v>0.25994442664042577</v>
      </c>
      <c r="F1157" s="300">
        <v>2.1148882616153747E-2</v>
      </c>
      <c r="G1157" s="300">
        <v>2.0889587835494661E-2</v>
      </c>
      <c r="H1157" s="301">
        <v>2.6092328561352099E-4</v>
      </c>
      <c r="I1157" s="302">
        <v>2.7272107553111724E-4</v>
      </c>
      <c r="J1157" s="303">
        <v>0</v>
      </c>
      <c r="K1157" s="304">
        <f t="shared" si="1091"/>
        <v>0.54856219795650218</v>
      </c>
      <c r="L1157" s="304">
        <f t="shared" si="1086"/>
        <v>2.2170164407164692</v>
      </c>
      <c r="M1157" s="304">
        <f t="shared" si="1087"/>
        <v>0.58091939601115272</v>
      </c>
      <c r="N1157" s="304">
        <f t="shared" si="1088"/>
        <v>0.5771289590516645</v>
      </c>
      <c r="O1157" s="304">
        <f t="shared" si="1089"/>
        <v>2.5166787226673314E-3</v>
      </c>
      <c r="P1157" s="251">
        <f t="shared" si="1090"/>
        <v>2.6304717456605018E-3</v>
      </c>
    </row>
    <row r="1158" spans="1:16" x14ac:dyDescent="0.3">
      <c r="A1158" s="247" t="s">
        <v>115</v>
      </c>
      <c r="B1158" s="248">
        <v>2019</v>
      </c>
      <c r="C1158" s="248" t="s">
        <v>1250</v>
      </c>
      <c r="D1158" s="300">
        <v>6.5355145168895137E-2</v>
      </c>
      <c r="E1158" s="300">
        <v>0.22592552633191845</v>
      </c>
      <c r="F1158" s="300">
        <v>2.0998293275472358E-2</v>
      </c>
      <c r="G1158" s="300">
        <v>2.0748857106806205E-2</v>
      </c>
      <c r="H1158" s="301">
        <v>2.4074655984543313E-4</v>
      </c>
      <c r="I1158" s="302">
        <v>2.5163204628978679E-4</v>
      </c>
      <c r="J1158" s="303">
        <v>0</v>
      </c>
      <c r="K1158" s="304">
        <f t="shared" si="1091"/>
        <v>0.47321506938946262</v>
      </c>
      <c r="L1158" s="304">
        <f t="shared" si="1086"/>
        <v>1.978425827048643</v>
      </c>
      <c r="M1158" s="304">
        <f t="shared" si="1087"/>
        <v>0.57824173373276877</v>
      </c>
      <c r="N1158" s="304">
        <f t="shared" si="1088"/>
        <v>0.57465339069043897</v>
      </c>
      <c r="O1158" s="304">
        <f t="shared" si="1089"/>
        <v>2.2784294977086098E-3</v>
      </c>
      <c r="P1158" s="251">
        <f t="shared" si="1090"/>
        <v>2.3814499578045777E-3</v>
      </c>
    </row>
    <row r="1159" spans="1:16" x14ac:dyDescent="0.3">
      <c r="A1159" s="247" t="s">
        <v>115</v>
      </c>
      <c r="B1159" s="248">
        <v>2020</v>
      </c>
      <c r="C1159" s="248" t="s">
        <v>1251</v>
      </c>
      <c r="D1159" s="300">
        <v>5.5344398579686302E-2</v>
      </c>
      <c r="E1159" s="300">
        <v>0.19662499299777808</v>
      </c>
      <c r="F1159" s="300">
        <v>2.0831788330537983E-2</v>
      </c>
      <c r="G1159" s="300">
        <v>2.0594245134658937E-2</v>
      </c>
      <c r="H1159" s="301">
        <v>2.2250402904482123E-4</v>
      </c>
      <c r="I1159" s="302">
        <v>2.3256467855806858E-4</v>
      </c>
      <c r="J1159" s="303">
        <v>0</v>
      </c>
      <c r="K1159" s="304">
        <f t="shared" si="1091"/>
        <v>0.41059442588007422</v>
      </c>
      <c r="L1159" s="304">
        <f t="shared" si="1086"/>
        <v>1.7738346739615327</v>
      </c>
      <c r="M1159" s="304">
        <f t="shared" si="1087"/>
        <v>0.57570820285137025</v>
      </c>
      <c r="N1159" s="304">
        <f t="shared" si="1088"/>
        <v>0.57231260242793147</v>
      </c>
      <c r="O1159" s="304">
        <f t="shared" si="1089"/>
        <v>2.0600196824377593E-3</v>
      </c>
      <c r="P1159" s="251">
        <f t="shared" si="1090"/>
        <v>2.1531646298995366E-3</v>
      </c>
    </row>
    <row r="1160" spans="1:16" x14ac:dyDescent="0.3">
      <c r="A1160" s="247" t="s">
        <v>115</v>
      </c>
      <c r="B1160" s="248">
        <v>2021</v>
      </c>
      <c r="C1160" s="248" t="s">
        <v>1252</v>
      </c>
      <c r="D1160" s="300">
        <v>4.667340744295715E-2</v>
      </c>
      <c r="E1160" s="300">
        <v>0.16986329889484331</v>
      </c>
      <c r="F1160" s="300">
        <v>2.0625265609020411E-2</v>
      </c>
      <c r="G1160" s="300">
        <v>2.0403033419260017E-2</v>
      </c>
      <c r="H1160" s="301">
        <v>2.0474116732498764E-4</v>
      </c>
      <c r="I1160" s="302">
        <v>2.1399866153001847E-4</v>
      </c>
      <c r="J1160" s="303">
        <v>0</v>
      </c>
      <c r="K1160" s="304">
        <f t="shared" si="1091"/>
        <v>0.35796256851769703</v>
      </c>
      <c r="L1160" s="304">
        <f t="shared" si="1086"/>
        <v>1.5985280262148123</v>
      </c>
      <c r="M1160" s="304">
        <f t="shared" si="1087"/>
        <v>0.57333583755228279</v>
      </c>
      <c r="N1160" s="304">
        <f t="shared" si="1088"/>
        <v>0.57012150347789248</v>
      </c>
      <c r="O1160" s="304">
        <f t="shared" si="1089"/>
        <v>1.8595203369928797E-3</v>
      </c>
      <c r="P1160" s="251">
        <f t="shared" si="1090"/>
        <v>1.9435995927450174E-3</v>
      </c>
    </row>
    <row r="1161" spans="1:16" x14ac:dyDescent="0.3">
      <c r="A1161" s="247" t="s">
        <v>115</v>
      </c>
      <c r="B1161" s="248">
        <v>2022</v>
      </c>
      <c r="C1161" s="248" t="s">
        <v>1253</v>
      </c>
      <c r="D1161" s="300">
        <v>3.7252960379348297E-2</v>
      </c>
      <c r="E1161" s="300">
        <v>0.14511676863215009</v>
      </c>
      <c r="F1161" s="300">
        <v>2.0425101029736749E-2</v>
      </c>
      <c r="G1161" s="300">
        <v>2.021724593240555E-2</v>
      </c>
      <c r="H1161" s="301">
        <v>1.8513109720720043E-4</v>
      </c>
      <c r="I1161" s="302">
        <v>1.9350190355089185E-4</v>
      </c>
      <c r="J1161" s="303">
        <v>1</v>
      </c>
      <c r="K1161" s="304">
        <f t="shared" ref="K1161:P1161" si="1092">SUM(D1161:D1189)+$J1161*D1189</f>
        <v>0.31400170229204905</v>
      </c>
      <c r="L1161" s="304">
        <f t="shared" si="1092"/>
        <v>1.4499830725710268</v>
      </c>
      <c r="M1161" s="304">
        <f t="shared" si="1092"/>
        <v>0.57116999497471277</v>
      </c>
      <c r="N1161" s="304">
        <f t="shared" si="1092"/>
        <v>0.5681216162432523</v>
      </c>
      <c r="O1161" s="304">
        <f t="shared" si="1092"/>
        <v>1.6767838532678343E-3</v>
      </c>
      <c r="P1161" s="251">
        <f t="shared" si="1092"/>
        <v>1.7526005726185476E-3</v>
      </c>
    </row>
    <row r="1162" spans="1:16" x14ac:dyDescent="0.3">
      <c r="A1162" s="247" t="s">
        <v>115</v>
      </c>
      <c r="B1162" s="248">
        <v>2023</v>
      </c>
      <c r="C1162" s="248" t="s">
        <v>1254</v>
      </c>
      <c r="D1162" s="300">
        <v>3.1931120534373587E-2</v>
      </c>
      <c r="E1162" s="300">
        <v>0.1259479665754033</v>
      </c>
      <c r="F1162" s="300">
        <v>2.0239626174253015E-2</v>
      </c>
      <c r="G1162" s="300">
        <v>2.0045659762080503E-2</v>
      </c>
      <c r="H1162" s="301">
        <v>1.6272512219426045E-4</v>
      </c>
      <c r="I1162" s="302">
        <v>1.7008282602962993E-4</v>
      </c>
      <c r="J1162" s="303">
        <v>2</v>
      </c>
      <c r="K1162" s="304">
        <f t="shared" ref="K1162:P1162" si="1093">SUM(D1162:D1189)+$J1162*D1189</f>
        <v>0.27946128313000979</v>
      </c>
      <c r="L1162" s="304">
        <f t="shared" si="1093"/>
        <v>1.3261846491899341</v>
      </c>
      <c r="M1162" s="304">
        <f t="shared" si="1093"/>
        <v>0.56920431697642648</v>
      </c>
      <c r="N1162" s="304">
        <f t="shared" si="1093"/>
        <v>0.56630751649546673</v>
      </c>
      <c r="O1162" s="304">
        <f t="shared" si="1093"/>
        <v>1.5136574396605765E-3</v>
      </c>
      <c r="P1162" s="251">
        <f t="shared" si="1093"/>
        <v>1.5820983104712046E-3</v>
      </c>
    </row>
    <row r="1163" spans="1:16" x14ac:dyDescent="0.3">
      <c r="A1163" s="247" t="s">
        <v>115</v>
      </c>
      <c r="B1163" s="248">
        <v>2024</v>
      </c>
      <c r="C1163" s="248" t="s">
        <v>1255</v>
      </c>
      <c r="D1163" s="300">
        <v>2.7410580674064881E-2</v>
      </c>
      <c r="E1163" s="300">
        <v>0.10968131309321918</v>
      </c>
      <c r="F1163" s="300">
        <v>2.0075544111093694E-2</v>
      </c>
      <c r="G1163" s="300">
        <v>1.9893849637095597E-2</v>
      </c>
      <c r="H1163" s="301">
        <v>1.4236902786168306E-4</v>
      </c>
      <c r="I1163" s="302">
        <v>1.4880632681382944E-4</v>
      </c>
      <c r="J1163" s="303">
        <v>3</v>
      </c>
      <c r="K1163" s="304">
        <f t="shared" ref="K1163:P1163" si="1094">SUM(D1163:D1189)+$J1163*D1189</f>
        <v>0.25024270381294522</v>
      </c>
      <c r="L1163" s="304">
        <f t="shared" si="1094"/>
        <v>1.2215550278655884</v>
      </c>
      <c r="M1163" s="304">
        <f t="shared" si="1094"/>
        <v>0.5674241138336239</v>
      </c>
      <c r="N1163" s="304">
        <f t="shared" si="1094"/>
        <v>0.56466500291800625</v>
      </c>
      <c r="O1163" s="304">
        <f t="shared" si="1094"/>
        <v>1.3729370010662583E-3</v>
      </c>
      <c r="P1163" s="251">
        <f t="shared" si="1094"/>
        <v>1.4350151258451236E-3</v>
      </c>
    </row>
    <row r="1164" spans="1:16" x14ac:dyDescent="0.3">
      <c r="A1164" s="247" t="s">
        <v>115</v>
      </c>
      <c r="B1164" s="248">
        <v>2025</v>
      </c>
      <c r="C1164" s="248" t="s">
        <v>1256</v>
      </c>
      <c r="D1164" s="300">
        <v>2.4076137596661183E-2</v>
      </c>
      <c r="E1164" s="300">
        <v>9.7214224790324363E-2</v>
      </c>
      <c r="F1164" s="300">
        <v>1.9950275079860507E-2</v>
      </c>
      <c r="G1164" s="300">
        <v>1.9777926308883208E-2</v>
      </c>
      <c r="H1164" s="301">
        <v>1.2434239113293775E-4</v>
      </c>
      <c r="I1164" s="302">
        <v>1.299646007346805E-4</v>
      </c>
      <c r="J1164" s="303">
        <v>4</v>
      </c>
      <c r="K1164" s="304">
        <f t="shared" ref="K1164:P1164" si="1095">SUM(D1164:D1189)+$J1164*D1189</f>
        <v>0.22554466435618944</v>
      </c>
      <c r="L1164" s="304">
        <f t="shared" si="1095"/>
        <v>1.1331920600234269</v>
      </c>
      <c r="M1164" s="304">
        <f t="shared" si="1095"/>
        <v>0.56580799275398053</v>
      </c>
      <c r="N1164" s="304">
        <f t="shared" si="1095"/>
        <v>0.56317429946553055</v>
      </c>
      <c r="O1164" s="304">
        <f t="shared" si="1095"/>
        <v>1.2525726568045174E-3</v>
      </c>
      <c r="P1164" s="251">
        <f t="shared" si="1095"/>
        <v>1.3092084404348432E-3</v>
      </c>
    </row>
    <row r="1165" spans="1:16" x14ac:dyDescent="0.3">
      <c r="A1165" s="247" t="s">
        <v>115</v>
      </c>
      <c r="B1165" s="248">
        <v>2026</v>
      </c>
      <c r="C1165" s="248" t="s">
        <v>1257</v>
      </c>
      <c r="D1165" s="300">
        <v>2.1194156233008358E-2</v>
      </c>
      <c r="E1165" s="300">
        <v>8.6714994935583961E-2</v>
      </c>
      <c r="F1165" s="300">
        <v>1.9836810407307556E-2</v>
      </c>
      <c r="G1165" s="300">
        <v>1.967309008735358E-2</v>
      </c>
      <c r="H1165" s="301">
        <v>1.1146907661484766E-4</v>
      </c>
      <c r="I1165" s="302">
        <v>1.1650921217346005E-4</v>
      </c>
      <c r="J1165" s="303">
        <v>5</v>
      </c>
      <c r="K1165" s="304">
        <f t="shared" ref="K1165:P1165" si="1096">SUM(D1165:D1189)+$J1165*D1189</f>
        <v>0.20418106797683735</v>
      </c>
      <c r="L1165" s="304">
        <f t="shared" si="1096"/>
        <v>1.0572961804841601</v>
      </c>
      <c r="M1165" s="304">
        <f t="shared" si="1096"/>
        <v>0.56431714070557049</v>
      </c>
      <c r="N1165" s="304">
        <f t="shared" si="1096"/>
        <v>0.56179951934126737</v>
      </c>
      <c r="O1165" s="304">
        <f t="shared" si="1096"/>
        <v>1.1502349492715225E-3</v>
      </c>
      <c r="P1165" s="251">
        <f t="shared" si="1096"/>
        <v>1.2022434811037115E-3</v>
      </c>
    </row>
    <row r="1166" spans="1:16" x14ac:dyDescent="0.3">
      <c r="A1166" s="247" t="s">
        <v>115</v>
      </c>
      <c r="B1166" s="248">
        <v>2027</v>
      </c>
      <c r="C1166" s="248" t="s">
        <v>1258</v>
      </c>
      <c r="D1166" s="300">
        <v>1.8838925793943594E-2</v>
      </c>
      <c r="E1166" s="300">
        <v>7.7899004651559106E-2</v>
      </c>
      <c r="F1166" s="300">
        <v>1.9716663547815143E-2</v>
      </c>
      <c r="G1166" s="300">
        <v>1.9561981305074281E-2</v>
      </c>
      <c r="H1166" s="301">
        <v>9.511968324311063E-5</v>
      </c>
      <c r="I1166" s="302">
        <v>9.942057605201469E-5</v>
      </c>
      <c r="J1166" s="303">
        <v>6</v>
      </c>
      <c r="K1166" s="304">
        <f t="shared" ref="K1166:P1166" si="1097">SUM(D1166:D1189)+$J1166*D1189</f>
        <v>0.1856994529611381</v>
      </c>
      <c r="L1166" s="304">
        <f t="shared" si="1097"/>
        <v>0.99189953079963367</v>
      </c>
      <c r="M1166" s="304">
        <f t="shared" si="1097"/>
        <v>0.56293975332971324</v>
      </c>
      <c r="N1166" s="304">
        <f t="shared" si="1097"/>
        <v>0.56052957543853377</v>
      </c>
      <c r="O1166" s="304">
        <f t="shared" si="1097"/>
        <v>1.0607705562566171E-3</v>
      </c>
      <c r="P1166" s="251">
        <f t="shared" si="1097"/>
        <v>1.1087339103338005E-3</v>
      </c>
    </row>
    <row r="1167" spans="1:16" x14ac:dyDescent="0.3">
      <c r="A1167" s="247" t="s">
        <v>115</v>
      </c>
      <c r="B1167" s="248">
        <v>2028</v>
      </c>
      <c r="C1167" s="248" t="s">
        <v>1259</v>
      </c>
      <c r="D1167" s="300">
        <v>1.6795358795453196E-2</v>
      </c>
      <c r="E1167" s="300">
        <v>7.0275388662935354E-2</v>
      </c>
      <c r="F1167" s="300">
        <v>1.9585144387374461E-2</v>
      </c>
      <c r="G1167" s="300">
        <v>1.94402728801337E-2</v>
      </c>
      <c r="H1167" s="301">
        <v>7.5069652322780179E-5</v>
      </c>
      <c r="I1167" s="302">
        <v>7.8463965377322675E-5</v>
      </c>
      <c r="J1167" s="303">
        <v>7</v>
      </c>
      <c r="K1167" s="304">
        <f t="shared" ref="K1167:P1167" si="1098">SUM(D1167:D1189)+$J1167*D1189</f>
        <v>0.16957306838450364</v>
      </c>
      <c r="L1167" s="304">
        <f t="shared" si="1098"/>
        <v>0.93531887139913228</v>
      </c>
      <c r="M1167" s="304">
        <f t="shared" si="1098"/>
        <v>0.56168251281334858</v>
      </c>
      <c r="N1167" s="304">
        <f t="shared" si="1098"/>
        <v>0.55937074031807943</v>
      </c>
      <c r="O1167" s="304">
        <f t="shared" si="1098"/>
        <v>9.8765555661344873E-4</v>
      </c>
      <c r="P1167" s="251">
        <f t="shared" si="1098"/>
        <v>1.0323129756853347E-3</v>
      </c>
    </row>
    <row r="1168" spans="1:16" x14ac:dyDescent="0.3">
      <c r="A1168" s="247" t="s">
        <v>115</v>
      </c>
      <c r="B1168" s="248">
        <v>2029</v>
      </c>
      <c r="C1168" s="248" t="s">
        <v>1260</v>
      </c>
      <c r="D1168" s="300">
        <v>1.4819143510044501E-2</v>
      </c>
      <c r="E1168" s="300">
        <v>6.317473253796807E-2</v>
      </c>
      <c r="F1168" s="300">
        <v>1.9463133223704583E-2</v>
      </c>
      <c r="G1168" s="300">
        <v>1.9327666944668514E-2</v>
      </c>
      <c r="H1168" s="301">
        <v>6.4259938942414334E-5</v>
      </c>
      <c r="I1168" s="302">
        <v>6.7165484713633405E-5</v>
      </c>
      <c r="J1168" s="303">
        <v>8</v>
      </c>
      <c r="K1168" s="304">
        <f t="shared" ref="K1168:P1168" si="1099">SUM(D1168:D1189)+$J1168*D1189</f>
        <v>0.15549025080635953</v>
      </c>
      <c r="L1168" s="304">
        <f t="shared" si="1099"/>
        <v>0.88636182798725449</v>
      </c>
      <c r="M1168" s="304">
        <f t="shared" si="1099"/>
        <v>0.56055679145742454</v>
      </c>
      <c r="N1168" s="304">
        <f t="shared" si="1099"/>
        <v>0.55833361362256562</v>
      </c>
      <c r="O1168" s="304">
        <f t="shared" si="1099"/>
        <v>9.3459058789061088E-4</v>
      </c>
      <c r="P1168" s="251">
        <f t="shared" si="1099"/>
        <v>9.7684865171156102E-4</v>
      </c>
    </row>
    <row r="1169" spans="1:16" x14ac:dyDescent="0.3">
      <c r="A1169" s="247" t="s">
        <v>115</v>
      </c>
      <c r="B1169" s="248">
        <v>2030</v>
      </c>
      <c r="C1169" s="248" t="s">
        <v>1261</v>
      </c>
      <c r="D1169" s="300">
        <v>1.3241544706536127E-2</v>
      </c>
      <c r="E1169" s="300">
        <v>5.719872404102519E-2</v>
      </c>
      <c r="F1169" s="300">
        <v>1.9353091892593016E-2</v>
      </c>
      <c r="G1169" s="300">
        <v>1.9226310780317928E-2</v>
      </c>
      <c r="H1169" s="301">
        <v>5.9706286880541079E-5</v>
      </c>
      <c r="I1169" s="302">
        <v>6.2405937045334416E-5</v>
      </c>
      <c r="J1169" s="303">
        <v>9</v>
      </c>
      <c r="K1169" s="304">
        <f t="shared" ref="K1169:P1169" si="1100">SUM(D1169:D1189)+$J1169*D1189</f>
        <v>0.14338364851362412</v>
      </c>
      <c r="L1169" s="304">
        <f t="shared" si="1100"/>
        <v>0.84450544070034383</v>
      </c>
      <c r="M1169" s="304">
        <f t="shared" si="1100"/>
        <v>0.55955308126517034</v>
      </c>
      <c r="N1169" s="304">
        <f t="shared" si="1100"/>
        <v>0.55740909286251705</v>
      </c>
      <c r="O1169" s="304">
        <f t="shared" si="1100"/>
        <v>8.9233533254813883E-4</v>
      </c>
      <c r="P1169" s="251">
        <f t="shared" si="1100"/>
        <v>9.326828084014764E-4</v>
      </c>
    </row>
    <row r="1170" spans="1:16" x14ac:dyDescent="0.3">
      <c r="A1170" s="247" t="s">
        <v>115</v>
      </c>
      <c r="B1170" s="248">
        <v>2031</v>
      </c>
      <c r="C1170" s="248" t="s">
        <v>1262</v>
      </c>
      <c r="D1170" s="300">
        <v>1.1789358440702159E-2</v>
      </c>
      <c r="E1170" s="300">
        <v>5.1777403023950917E-2</v>
      </c>
      <c r="F1170" s="300">
        <v>1.9245171775967893E-2</v>
      </c>
      <c r="G1170" s="300">
        <v>1.9126840344393242E-2</v>
      </c>
      <c r="H1170" s="301">
        <v>5.350610173848584E-5</v>
      </c>
      <c r="I1170" s="302">
        <v>5.5925407172077932E-5</v>
      </c>
      <c r="J1170" s="303">
        <v>10</v>
      </c>
      <c r="K1170" s="304">
        <f t="shared" ref="K1170:P1170" si="1101">SUM(D1170:D1189)+$J1170*D1189</f>
        <v>0.13285464502439709</v>
      </c>
      <c r="L1170" s="304">
        <f t="shared" si="1101"/>
        <v>0.80862506191037631</v>
      </c>
      <c r="M1170" s="304">
        <f t="shared" si="1101"/>
        <v>0.55865941240402772</v>
      </c>
      <c r="N1170" s="304">
        <f t="shared" si="1101"/>
        <v>0.55658592826681907</v>
      </c>
      <c r="O1170" s="304">
        <f t="shared" si="1101"/>
        <v>8.5463372926753984E-4</v>
      </c>
      <c r="P1170" s="251">
        <f t="shared" si="1101"/>
        <v>8.9327651275969107E-4</v>
      </c>
    </row>
    <row r="1171" spans="1:16" x14ac:dyDescent="0.3">
      <c r="A1171" s="247" t="s">
        <v>115</v>
      </c>
      <c r="B1171" s="248">
        <v>2032</v>
      </c>
      <c r="C1171" s="248" t="s">
        <v>1263</v>
      </c>
      <c r="D1171" s="300">
        <v>1.0547406568833104E-2</v>
      </c>
      <c r="E1171" s="300">
        <v>4.7302277135622926E-2</v>
      </c>
      <c r="F1171" s="300">
        <v>1.9147199926460096E-2</v>
      </c>
      <c r="G1171" s="300">
        <v>1.9036550629760216E-2</v>
      </c>
      <c r="H1171" s="301">
        <v>4.8150816348591426E-5</v>
      </c>
      <c r="I1171" s="302">
        <v>5.0327986639739779E-5</v>
      </c>
      <c r="J1171" s="303">
        <v>11</v>
      </c>
      <c r="K1171" s="304">
        <f t="shared" ref="K1171:P1171" si="1102">SUM(D1171:D1189)+$J1171*D1189</f>
        <v>0.12377782780100405</v>
      </c>
      <c r="L1171" s="304">
        <f t="shared" si="1102"/>
        <v>0.77816600413748294</v>
      </c>
      <c r="M1171" s="304">
        <f t="shared" si="1102"/>
        <v>0.5578736636595103</v>
      </c>
      <c r="N1171" s="304">
        <f t="shared" si="1102"/>
        <v>0.55586223410704572</v>
      </c>
      <c r="O1171" s="304">
        <f t="shared" si="1102"/>
        <v>8.2313231112899634E-4</v>
      </c>
      <c r="P1171" s="251">
        <f t="shared" si="1102"/>
        <v>8.6035074699116203E-4</v>
      </c>
    </row>
    <row r="1172" spans="1:16" x14ac:dyDescent="0.3">
      <c r="A1172" s="247" t="s">
        <v>115</v>
      </c>
      <c r="B1172" s="248">
        <v>2033</v>
      </c>
      <c r="C1172" s="248" t="s">
        <v>1264</v>
      </c>
      <c r="D1172" s="300">
        <v>9.4029336597032092E-3</v>
      </c>
      <c r="E1172" s="300">
        <v>4.3220924690681069E-2</v>
      </c>
      <c r="F1172" s="300">
        <v>1.9055751232717081E-2</v>
      </c>
      <c r="G1172" s="300">
        <v>1.895234324099633E-2</v>
      </c>
      <c r="H1172" s="301">
        <v>4.4997753233125127E-5</v>
      </c>
      <c r="I1172" s="302">
        <v>4.7032354812940157E-5</v>
      </c>
      <c r="J1172" s="303">
        <v>12</v>
      </c>
      <c r="K1172" s="304">
        <f t="shared" ref="K1172:P1172" si="1103">SUM(D1172:D1189)+$J1172*D1189</f>
        <v>0.11594296244948005</v>
      </c>
      <c r="L1172" s="304">
        <f t="shared" si="1103"/>
        <v>0.75218207225291767</v>
      </c>
      <c r="M1172" s="304">
        <f t="shared" si="1103"/>
        <v>0.55718588676450054</v>
      </c>
      <c r="N1172" s="304">
        <f t="shared" si="1103"/>
        <v>0.55522882966190545</v>
      </c>
      <c r="O1172" s="304">
        <f t="shared" si="1103"/>
        <v>7.9698617838034724E-4</v>
      </c>
      <c r="P1172" s="251">
        <f t="shared" si="1103"/>
        <v>8.3302240175497119E-4</v>
      </c>
    </row>
    <row r="1173" spans="1:16" x14ac:dyDescent="0.3">
      <c r="A1173" s="247" t="s">
        <v>115</v>
      </c>
      <c r="B1173" s="248">
        <v>2034</v>
      </c>
      <c r="C1173" s="248" t="s">
        <v>1265</v>
      </c>
      <c r="D1173" s="300">
        <v>8.3746938653153479E-3</v>
      </c>
      <c r="E1173" s="300">
        <v>3.9697180240955011E-2</v>
      </c>
      <c r="F1173" s="300">
        <v>1.8971735053902122E-2</v>
      </c>
      <c r="G1173" s="300">
        <v>1.8874982317399248E-2</v>
      </c>
      <c r="H1173" s="301">
        <v>4.212627919213768E-5</v>
      </c>
      <c r="I1173" s="302">
        <v>4.4031043322256162E-5</v>
      </c>
      <c r="J1173" s="303">
        <v>13</v>
      </c>
      <c r="K1173" s="304">
        <f t="shared" ref="K1173:P1173" si="1104">SUM(D1173:D1189)+$J1173*D1189</f>
        <v>0.10925257000708595</v>
      </c>
      <c r="L1173" s="304">
        <f t="shared" si="1104"/>
        <v>0.73027949281329418</v>
      </c>
      <c r="M1173" s="304">
        <f t="shared" si="1104"/>
        <v>0.55658955856323389</v>
      </c>
      <c r="N1173" s="304">
        <f t="shared" si="1104"/>
        <v>0.5546796326055291</v>
      </c>
      <c r="O1173" s="304">
        <f t="shared" si="1104"/>
        <v>7.7399310874716443E-4</v>
      </c>
      <c r="P1173" s="251">
        <f t="shared" si="1104"/>
        <v>8.0898968834557995E-4</v>
      </c>
    </row>
    <row r="1174" spans="1:16" x14ac:dyDescent="0.3">
      <c r="A1174" s="247" t="s">
        <v>115</v>
      </c>
      <c r="B1174" s="248">
        <v>2035</v>
      </c>
      <c r="C1174" s="248" t="s">
        <v>1266</v>
      </c>
      <c r="D1174" s="300">
        <v>7.4539144190944517E-3</v>
      </c>
      <c r="E1174" s="300">
        <v>3.6668917886039688E-2</v>
      </c>
      <c r="F1174" s="300">
        <v>1.8893084346453627E-2</v>
      </c>
      <c r="G1174" s="300">
        <v>1.8802545609828046E-2</v>
      </c>
      <c r="H1174" s="301">
        <v>3.904632842012192E-5</v>
      </c>
      <c r="I1174" s="302">
        <v>4.0811828375023279E-5</v>
      </c>
      <c r="J1174" s="303">
        <v>14</v>
      </c>
      <c r="K1174" s="304">
        <f t="shared" ref="K1174:P1174" si="1105">SUM(D1174:D1189)+$J1174*D1189</f>
        <v>0.10359041735907971</v>
      </c>
      <c r="L1174" s="304">
        <f t="shared" si="1105"/>
        <v>0.71190065782339673</v>
      </c>
      <c r="M1174" s="304">
        <f t="shared" si="1105"/>
        <v>0.55607724654078228</v>
      </c>
      <c r="N1174" s="304">
        <f t="shared" si="1105"/>
        <v>0.55420779647274976</v>
      </c>
      <c r="O1174" s="304">
        <f t="shared" si="1105"/>
        <v>7.5387151315496896E-4</v>
      </c>
      <c r="P1174" s="251">
        <f t="shared" si="1105"/>
        <v>7.8795828642687273E-4</v>
      </c>
    </row>
    <row r="1175" spans="1:16" x14ac:dyDescent="0.3">
      <c r="A1175" s="247" t="s">
        <v>115</v>
      </c>
      <c r="B1175" s="248">
        <v>2036</v>
      </c>
      <c r="C1175" s="248" t="s">
        <v>1267</v>
      </c>
      <c r="D1175" s="300">
        <v>6.6930228967013172E-3</v>
      </c>
      <c r="E1175" s="300">
        <v>3.4181255097098961E-2</v>
      </c>
      <c r="F1175" s="300">
        <v>1.8829282597393703E-2</v>
      </c>
      <c r="G1175" s="300">
        <v>1.874377506915529E-2</v>
      </c>
      <c r="H1175" s="301">
        <v>3.6301814418868774E-5</v>
      </c>
      <c r="I1175" s="302">
        <v>3.7943226567556578E-5</v>
      </c>
      <c r="J1175" s="303">
        <v>15</v>
      </c>
      <c r="K1175" s="304">
        <f t="shared" ref="K1175:P1175" si="1106">SUM(D1175:D1189)+$J1175*D1189</f>
        <v>9.8849044157294383E-2</v>
      </c>
      <c r="L1175" s="304">
        <f t="shared" si="1106"/>
        <v>0.69655008518841455</v>
      </c>
      <c r="M1175" s="304">
        <f t="shared" si="1106"/>
        <v>0.55564358522577906</v>
      </c>
      <c r="N1175" s="304">
        <f t="shared" si="1106"/>
        <v>0.55380839704754159</v>
      </c>
      <c r="O1175" s="304">
        <f t="shared" si="1106"/>
        <v>7.3682986833478942E-4</v>
      </c>
      <c r="P1175" s="251">
        <f t="shared" si="1106"/>
        <v>7.7014609945539843E-4</v>
      </c>
    </row>
    <row r="1176" spans="1:16" x14ac:dyDescent="0.3">
      <c r="A1176" s="247" t="s">
        <v>115</v>
      </c>
      <c r="B1176" s="248">
        <v>2037</v>
      </c>
      <c r="C1176" s="248" t="s">
        <v>1268</v>
      </c>
      <c r="D1176" s="300">
        <v>6.0157924172194151E-3</v>
      </c>
      <c r="E1176" s="300">
        <v>3.2021959489912939E-2</v>
      </c>
      <c r="F1176" s="300">
        <v>1.8771545554805178E-2</v>
      </c>
      <c r="G1176" s="300">
        <v>1.8690595484984689E-2</v>
      </c>
      <c r="H1176" s="301">
        <v>3.3920198095656063E-5</v>
      </c>
      <c r="I1176" s="302">
        <v>3.5453915573976959E-5</v>
      </c>
      <c r="J1176" s="303">
        <v>16</v>
      </c>
      <c r="K1176" s="304">
        <f t="shared" ref="K1176:P1176" si="1107">SUM(D1176:D1189)+$J1176*D1189</f>
        <v>9.486856247790218E-2</v>
      </c>
      <c r="L1176" s="304">
        <f t="shared" si="1107"/>
        <v>0.68368717534237322</v>
      </c>
      <c r="M1176" s="304">
        <f t="shared" si="1107"/>
        <v>0.55527372565983579</v>
      </c>
      <c r="N1176" s="304">
        <f t="shared" si="1107"/>
        <v>0.55346776816300625</v>
      </c>
      <c r="O1176" s="304">
        <f t="shared" si="1107"/>
        <v>7.2253273751586306E-4</v>
      </c>
      <c r="P1176" s="251">
        <f t="shared" si="1107"/>
        <v>7.5520251429139068E-4</v>
      </c>
    </row>
    <row r="1177" spans="1:16" x14ac:dyDescent="0.3">
      <c r="A1177" s="247" t="s">
        <v>115</v>
      </c>
      <c r="B1177" s="248">
        <v>2038</v>
      </c>
      <c r="C1177" s="248" t="s">
        <v>1269</v>
      </c>
      <c r="D1177" s="300">
        <v>5.3835567471773047E-3</v>
      </c>
      <c r="E1177" s="300">
        <v>2.9999364864148604E-2</v>
      </c>
      <c r="F1177" s="300">
        <v>1.8719257110618281E-2</v>
      </c>
      <c r="G1177" s="300">
        <v>1.8642452485427639E-2</v>
      </c>
      <c r="H1177" s="301">
        <v>3.2228896587211955E-5</v>
      </c>
      <c r="I1177" s="302">
        <v>3.3686143284854104E-5</v>
      </c>
      <c r="J1177" s="303">
        <v>17</v>
      </c>
      <c r="K1177" s="304">
        <f t="shared" ref="K1177:P1177" si="1108">SUM(D1177:D1189)+$J1177*D1189</f>
        <v>9.1565311277991862E-2</v>
      </c>
      <c r="L1177" s="304">
        <f t="shared" si="1108"/>
        <v>0.67298356110351787</v>
      </c>
      <c r="M1177" s="304">
        <f t="shared" si="1108"/>
        <v>0.55496160313648102</v>
      </c>
      <c r="N1177" s="304">
        <f t="shared" si="1108"/>
        <v>0.55318031886264163</v>
      </c>
      <c r="O1177" s="304">
        <f t="shared" si="1108"/>
        <v>7.1061722302014931E-4</v>
      </c>
      <c r="P1177" s="251">
        <f t="shared" si="1108"/>
        <v>7.4274824012096272E-4</v>
      </c>
    </row>
    <row r="1178" spans="1:16" x14ac:dyDescent="0.3">
      <c r="A1178" s="247" t="s">
        <v>115</v>
      </c>
      <c r="B1178" s="248">
        <v>2039</v>
      </c>
      <c r="C1178" s="248" t="s">
        <v>1270</v>
      </c>
      <c r="D1178" s="300">
        <v>4.7971614300207147E-3</v>
      </c>
      <c r="E1178" s="300">
        <v>2.8142876354071557E-2</v>
      </c>
      <c r="F1178" s="300">
        <v>1.8672307291521899E-2</v>
      </c>
      <c r="G1178" s="300">
        <v>1.8599226382573608E-2</v>
      </c>
      <c r="H1178" s="301">
        <v>3.0756116939590222E-5</v>
      </c>
      <c r="I1178" s="302">
        <v>3.2146768698173189E-5</v>
      </c>
      <c r="J1178" s="303">
        <v>18</v>
      </c>
      <c r="K1178" s="304">
        <f t="shared" ref="K1178:P1178" si="1109">SUM(D1178:D1189)+$J1178*D1189</f>
        <v>8.8894295748123658E-2</v>
      </c>
      <c r="L1178" s="304">
        <f t="shared" si="1109"/>
        <v>0.66430254149042689</v>
      </c>
      <c r="M1178" s="304">
        <f t="shared" si="1109"/>
        <v>0.55470176905731328</v>
      </c>
      <c r="N1178" s="304">
        <f t="shared" si="1109"/>
        <v>0.55294101256183392</v>
      </c>
      <c r="O1178" s="304">
        <f t="shared" si="1109"/>
        <v>7.0039301003287958E-4</v>
      </c>
      <c r="P1178" s="251">
        <f t="shared" si="1109"/>
        <v>7.3206173823965755E-4</v>
      </c>
    </row>
    <row r="1179" spans="1:16" x14ac:dyDescent="0.3">
      <c r="A1179" s="247" t="s">
        <v>115</v>
      </c>
      <c r="B1179" s="248">
        <v>2040</v>
      </c>
      <c r="C1179" s="248" t="s">
        <v>1271</v>
      </c>
      <c r="D1179" s="300">
        <v>4.2796123825140494E-3</v>
      </c>
      <c r="E1179" s="300">
        <v>2.6598117465847677E-2</v>
      </c>
      <c r="F1179" s="300">
        <v>1.8629865582024372E-2</v>
      </c>
      <c r="G1179" s="300">
        <v>1.8560147972022097E-2</v>
      </c>
      <c r="H1179" s="301">
        <v>2.935488031248126E-5</v>
      </c>
      <c r="I1179" s="302">
        <v>3.0682179575587143E-5</v>
      </c>
      <c r="J1179" s="303">
        <v>19</v>
      </c>
      <c r="K1179" s="304">
        <f t="shared" ref="K1179:P1179" si="1110">SUM(D1179:D1189)+$J1179*D1189</f>
        <v>8.6809675535412051E-2</v>
      </c>
      <c r="L1179" s="304">
        <f t="shared" si="1110"/>
        <v>0.65747801038741294</v>
      </c>
      <c r="M1179" s="304">
        <f t="shared" si="1110"/>
        <v>0.55448888479724179</v>
      </c>
      <c r="N1179" s="304">
        <f t="shared" si="1110"/>
        <v>0.55274493236388023</v>
      </c>
      <c r="O1179" s="304">
        <f t="shared" si="1110"/>
        <v>6.9164157669323158E-4</v>
      </c>
      <c r="P1179" s="251">
        <f t="shared" si="1110"/>
        <v>7.2291461094503334E-4</v>
      </c>
    </row>
    <row r="1180" spans="1:16" x14ac:dyDescent="0.3">
      <c r="A1180" s="247" t="s">
        <v>115</v>
      </c>
      <c r="B1180" s="248">
        <v>2041</v>
      </c>
      <c r="C1180" s="248" t="s">
        <v>1272</v>
      </c>
      <c r="D1180" s="300">
        <v>3.9034379951736779E-3</v>
      </c>
      <c r="E1180" s="300">
        <v>2.5383097154921267E-2</v>
      </c>
      <c r="F1180" s="300">
        <v>1.8598945434543358E-2</v>
      </c>
      <c r="G1180" s="300">
        <v>1.8531668172355128E-2</v>
      </c>
      <c r="H1180" s="301">
        <v>2.8074084604240513E-5</v>
      </c>
      <c r="I1180" s="302">
        <v>2.9343466684560046E-5</v>
      </c>
      <c r="J1180" s="303">
        <v>20</v>
      </c>
      <c r="K1180" s="304">
        <f t="shared" ref="K1180:P1180" si="1111">SUM(D1180:D1189)+$J1180*D1189</f>
        <v>8.5242604370207101E-2</v>
      </c>
      <c r="L1180" s="304">
        <f t="shared" si="1111"/>
        <v>0.65219823817262279</v>
      </c>
      <c r="M1180" s="304">
        <f t="shared" si="1111"/>
        <v>0.55431844224666782</v>
      </c>
      <c r="N1180" s="304">
        <f t="shared" si="1111"/>
        <v>0.55258793057647804</v>
      </c>
      <c r="O1180" s="304">
        <f t="shared" si="1111"/>
        <v>6.842913799806927E-4</v>
      </c>
      <c r="P1180" s="251">
        <f t="shared" si="1111"/>
        <v>7.1523207277299499E-4</v>
      </c>
    </row>
    <row r="1181" spans="1:16" x14ac:dyDescent="0.3">
      <c r="A1181" s="247" t="s">
        <v>115</v>
      </c>
      <c r="B1181" s="248">
        <v>2042</v>
      </c>
      <c r="C1181" s="248" t="s">
        <v>1273</v>
      </c>
      <c r="D1181" s="300">
        <v>3.5841560439187469E-3</v>
      </c>
      <c r="E1181" s="300">
        <v>2.4287329329421559E-2</v>
      </c>
      <c r="F1181" s="300">
        <v>1.8571632591116657E-2</v>
      </c>
      <c r="G1181" s="300">
        <v>1.8506502480474724E-2</v>
      </c>
      <c r="H1181" s="301">
        <v>2.6718538326817978E-5</v>
      </c>
      <c r="I1181" s="302">
        <v>2.7926627227235523E-5</v>
      </c>
      <c r="J1181" s="303">
        <v>21</v>
      </c>
      <c r="K1181" s="304">
        <f t="shared" ref="K1181:P1181" si="1112">SUM(D1181:D1189)+$J1181*D1189</f>
        <v>8.4051707592342539E-2</v>
      </c>
      <c r="L1181" s="304">
        <f t="shared" si="1112"/>
        <v>0.64813348626875911</v>
      </c>
      <c r="M1181" s="304">
        <f t="shared" si="1112"/>
        <v>0.55417891984357492</v>
      </c>
      <c r="N1181" s="304">
        <f t="shared" si="1112"/>
        <v>0.55245940858874287</v>
      </c>
      <c r="O1181" s="304">
        <f t="shared" si="1112"/>
        <v>6.7822197897639454E-4</v>
      </c>
      <c r="P1181" s="251">
        <f t="shared" si="1112"/>
        <v>7.088882474919839E-4</v>
      </c>
    </row>
    <row r="1182" spans="1:16" x14ac:dyDescent="0.3">
      <c r="A1182" s="247" t="s">
        <v>115</v>
      </c>
      <c r="B1182" s="248">
        <v>2043</v>
      </c>
      <c r="C1182" s="248" t="s">
        <v>1274</v>
      </c>
      <c r="D1182" s="300">
        <v>3.337680962563623E-3</v>
      </c>
      <c r="E1182" s="300">
        <v>2.3434587452081553E-2</v>
      </c>
      <c r="F1182" s="300">
        <v>1.8548119035655095E-2</v>
      </c>
      <c r="G1182" s="300">
        <v>1.8484846479058289E-2</v>
      </c>
      <c r="H1182" s="301">
        <v>2.5790829455955311E-5</v>
      </c>
      <c r="I1182" s="302">
        <v>2.6956980835124577E-5</v>
      </c>
      <c r="J1182" s="303">
        <v>22</v>
      </c>
      <c r="K1182" s="304">
        <f t="shared" ref="K1182:P1182" si="1113">SUM(D1182:D1189)+$J1182*D1189</f>
        <v>8.3180092765732891E-2</v>
      </c>
      <c r="L1182" s="304">
        <f t="shared" si="1113"/>
        <v>0.64516450219039512</v>
      </c>
      <c r="M1182" s="304">
        <f t="shared" si="1113"/>
        <v>0.55406671028390864</v>
      </c>
      <c r="N1182" s="304">
        <f t="shared" si="1113"/>
        <v>0.55235605229288809</v>
      </c>
      <c r="O1182" s="304">
        <f t="shared" si="1113"/>
        <v>6.7350812424951884E-4</v>
      </c>
      <c r="P1182" s="251">
        <f t="shared" si="1113"/>
        <v>7.039612616682974E-4</v>
      </c>
    </row>
    <row r="1183" spans="1:16" x14ac:dyDescent="0.3">
      <c r="A1183" s="247" t="s">
        <v>115</v>
      </c>
      <c r="B1183" s="248">
        <v>2044</v>
      </c>
      <c r="C1183" s="248" t="s">
        <v>1275</v>
      </c>
      <c r="D1183" s="300">
        <v>3.1544480680940523E-3</v>
      </c>
      <c r="E1183" s="300">
        <v>2.276756169059211E-2</v>
      </c>
      <c r="F1183" s="300">
        <v>1.8527796439710614E-2</v>
      </c>
      <c r="G1183" s="300">
        <v>1.8466130637612429E-2</v>
      </c>
      <c r="H1183" s="301">
        <v>2.5023122004331074E-5</v>
      </c>
      <c r="I1183" s="302">
        <v>2.6154556424310027E-5</v>
      </c>
      <c r="J1183" s="303">
        <v>23</v>
      </c>
      <c r="K1183" s="304">
        <f t="shared" ref="K1183:P1183" si="1114">SUM(D1183:D1189)+$J1183*D1189</f>
        <v>8.2554953020478369E-2</v>
      </c>
      <c r="L1183" s="304">
        <f t="shared" si="1114"/>
        <v>0.64304825998937121</v>
      </c>
      <c r="M1183" s="304">
        <f t="shared" si="1114"/>
        <v>0.55397801427970395</v>
      </c>
      <c r="N1183" s="304">
        <f t="shared" si="1114"/>
        <v>0.55227435199844965</v>
      </c>
      <c r="O1183" s="304">
        <f t="shared" si="1114"/>
        <v>6.6972197839350583E-4</v>
      </c>
      <c r="P1183" s="251">
        <f t="shared" si="1114"/>
        <v>7.0000392223672171E-4</v>
      </c>
    </row>
    <row r="1184" spans="1:16" x14ac:dyDescent="0.3">
      <c r="A1184" s="247" t="s">
        <v>115</v>
      </c>
      <c r="B1184" s="248">
        <v>2045</v>
      </c>
      <c r="C1184" s="248" t="s">
        <v>1276</v>
      </c>
      <c r="D1184" s="300">
        <v>3.0386542632602105E-3</v>
      </c>
      <c r="E1184" s="300">
        <v>2.2350579938739453E-2</v>
      </c>
      <c r="F1184" s="300">
        <v>1.8510492208502427E-2</v>
      </c>
      <c r="G1184" s="300">
        <v>1.8450198368643624E-2</v>
      </c>
      <c r="H1184" s="301">
        <v>2.4462003661493499E-5</v>
      </c>
      <c r="I1184" s="302">
        <v>2.5568063574579666E-5</v>
      </c>
      <c r="J1184" s="303">
        <v>24</v>
      </c>
      <c r="K1184" s="304">
        <f t="shared" ref="K1184:P1184" si="1115">SUM(D1184:D1189)+$J1184*D1189</f>
        <v>8.2113046169693421E-2</v>
      </c>
      <c r="L1184" s="304">
        <f t="shared" si="1115"/>
        <v>0.64159904354983666</v>
      </c>
      <c r="M1184" s="304">
        <f t="shared" si="1115"/>
        <v>0.55390964087144379</v>
      </c>
      <c r="N1184" s="304">
        <f t="shared" si="1115"/>
        <v>0.55221136754545719</v>
      </c>
      <c r="O1184" s="304">
        <f t="shared" si="1115"/>
        <v>6.6670353998911705E-4</v>
      </c>
      <c r="P1184" s="251">
        <f t="shared" si="1115"/>
        <v>6.9684900721596061E-4</v>
      </c>
    </row>
    <row r="1185" spans="1:16" x14ac:dyDescent="0.3">
      <c r="A1185" s="247" t="s">
        <v>115</v>
      </c>
      <c r="B1185" s="248">
        <v>2046</v>
      </c>
      <c r="C1185" s="248" t="s">
        <v>1277</v>
      </c>
      <c r="D1185" s="300">
        <v>2.9292068383157443E-3</v>
      </c>
      <c r="E1185" s="300">
        <v>2.1964068815700948E-2</v>
      </c>
      <c r="F1185" s="300">
        <v>1.8495184829012558E-2</v>
      </c>
      <c r="G1185" s="300">
        <v>1.843609637201531E-2</v>
      </c>
      <c r="H1185" s="301">
        <v>2.3767992065339286E-5</v>
      </c>
      <c r="I1185" s="302">
        <v>2.4842674349504416E-5</v>
      </c>
      <c r="J1185" s="303">
        <v>25</v>
      </c>
      <c r="K1185" s="304">
        <f t="shared" ref="K1185:P1185" si="1116">SUM(D1185:D1189)+$J1185*D1189</f>
        <v>8.1786933123742314E-2</v>
      </c>
      <c r="L1185" s="304">
        <f t="shared" si="1116"/>
        <v>0.64056680886215478</v>
      </c>
      <c r="M1185" s="304">
        <f t="shared" si="1116"/>
        <v>0.55385857169439179</v>
      </c>
      <c r="N1185" s="304">
        <f t="shared" si="1116"/>
        <v>0.55216431536143351</v>
      </c>
      <c r="O1185" s="304">
        <f t="shared" si="1116"/>
        <v>6.6424621992756591E-4</v>
      </c>
      <c r="P1185" s="251">
        <f t="shared" si="1116"/>
        <v>6.9428058504492985E-4</v>
      </c>
    </row>
    <row r="1186" spans="1:16" x14ac:dyDescent="0.3">
      <c r="A1186" s="247" t="s">
        <v>115</v>
      </c>
      <c r="B1186" s="248">
        <v>2047</v>
      </c>
      <c r="C1186" s="248" t="s">
        <v>1278</v>
      </c>
      <c r="D1186" s="300">
        <v>2.8368877762735144E-3</v>
      </c>
      <c r="E1186" s="300">
        <v>2.1637577301548992E-2</v>
      </c>
      <c r="F1186" s="300">
        <v>1.8482405315824482E-2</v>
      </c>
      <c r="G1186" s="300">
        <v>1.8424329870732156E-2</v>
      </c>
      <c r="H1186" s="301">
        <v>2.3345649034345373E-5</v>
      </c>
      <c r="I1186" s="302">
        <v>2.4401228143214128E-5</v>
      </c>
      <c r="J1186" s="303">
        <v>26</v>
      </c>
      <c r="K1186" s="304">
        <f t="shared" ref="K1186:P1186" si="1117">SUM(D1186:D1189)+$J1186*D1189</f>
        <v>8.1570267502735688E-2</v>
      </c>
      <c r="L1186" s="304">
        <f t="shared" si="1117"/>
        <v>0.63992108529751146</v>
      </c>
      <c r="M1186" s="304">
        <f t="shared" si="1117"/>
        <v>0.55382280989682964</v>
      </c>
      <c r="N1186" s="304">
        <f t="shared" si="1117"/>
        <v>0.55213136517403816</v>
      </c>
      <c r="O1186" s="304">
        <f t="shared" si="1117"/>
        <v>6.6248291146216891E-4</v>
      </c>
      <c r="P1186" s="251">
        <f t="shared" si="1117"/>
        <v>6.9243755209897435E-4</v>
      </c>
    </row>
    <row r="1187" spans="1:16" x14ac:dyDescent="0.3">
      <c r="A1187" s="247" t="s">
        <v>115</v>
      </c>
      <c r="B1187" s="248">
        <v>2048</v>
      </c>
      <c r="C1187" s="248" t="s">
        <v>1279</v>
      </c>
      <c r="D1187" s="300">
        <v>2.7602651996096236E-3</v>
      </c>
      <c r="E1187" s="300">
        <v>2.1353812972599726E-2</v>
      </c>
      <c r="F1187" s="300">
        <v>1.8471220337769809E-2</v>
      </c>
      <c r="G1187" s="300">
        <v>1.8414019474268982E-2</v>
      </c>
      <c r="H1187" s="301">
        <v>2.2674060654798811E-5</v>
      </c>
      <c r="I1187" s="302">
        <v>2.369928767519233E-5</v>
      </c>
      <c r="J1187" s="303">
        <v>27</v>
      </c>
      <c r="K1187" s="304">
        <f t="shared" ref="K1187:P1187" si="1118">SUM(D1187:D1189)+$J1187*D1189</f>
        <v>8.1445920943771274E-2</v>
      </c>
      <c r="L1187" s="304">
        <f t="shared" si="1118"/>
        <v>0.63960185324702001</v>
      </c>
      <c r="M1187" s="304">
        <f t="shared" si="1118"/>
        <v>0.55379982761245561</v>
      </c>
      <c r="N1187" s="304">
        <f t="shared" si="1118"/>
        <v>0.5521101814879259</v>
      </c>
      <c r="O1187" s="304">
        <f t="shared" si="1118"/>
        <v>6.6114194602776575E-4</v>
      </c>
      <c r="P1187" s="251">
        <f t="shared" si="1118"/>
        <v>6.910359653593092E-4</v>
      </c>
    </row>
    <row r="1188" spans="1:16" x14ac:dyDescent="0.3">
      <c r="A1188" s="247" t="s">
        <v>115</v>
      </c>
      <c r="B1188" s="248">
        <v>2049</v>
      </c>
      <c r="C1188" s="248" t="s">
        <v>1280</v>
      </c>
      <c r="D1188" s="300">
        <v>2.7345016595066995E-3</v>
      </c>
      <c r="E1188" s="300">
        <v>2.1334373244807876E-2</v>
      </c>
      <c r="F1188" s="300">
        <v>1.846476239407379E-2</v>
      </c>
      <c r="G1188" s="300">
        <v>1.8408068844298568E-2</v>
      </c>
      <c r="H1188" s="301">
        <v>2.2336744574582428E-5</v>
      </c>
      <c r="I1188" s="302">
        <v>2.3346718384746814E-5</v>
      </c>
      <c r="J1188" s="303">
        <v>28</v>
      </c>
      <c r="K1188" s="304">
        <f t="shared" ref="K1188:P1188" si="1119">SUM(D1188:D1189)+$J1188*D1189</f>
        <v>8.1398196961470742E-2</v>
      </c>
      <c r="L1188" s="304">
        <f t="shared" si="1119"/>
        <v>0.63956638552547795</v>
      </c>
      <c r="M1188" s="304">
        <f t="shared" si="1119"/>
        <v>0.55378803030613621</v>
      </c>
      <c r="N1188" s="304">
        <f t="shared" si="1119"/>
        <v>0.55209930819827691</v>
      </c>
      <c r="O1188" s="304">
        <f t="shared" si="1119"/>
        <v>6.6047256897290932E-4</v>
      </c>
      <c r="P1188" s="251">
        <f t="shared" si="1119"/>
        <v>6.9033631908766585E-4</v>
      </c>
    </row>
    <row r="1189" spans="1:16" x14ac:dyDescent="0.3">
      <c r="A1189" s="247" t="s">
        <v>115</v>
      </c>
      <c r="B1189" s="248">
        <v>2050</v>
      </c>
      <c r="C1189" s="248" t="s">
        <v>1281</v>
      </c>
      <c r="D1189" s="300">
        <v>2.7125412173091053E-3</v>
      </c>
      <c r="E1189" s="300">
        <v>2.1318345251057587E-2</v>
      </c>
      <c r="F1189" s="300">
        <v>1.8459423031450428E-2</v>
      </c>
      <c r="G1189" s="300">
        <v>1.8403146184619943E-2</v>
      </c>
      <c r="H1189" s="301">
        <v>2.2004683599942306E-5</v>
      </c>
      <c r="I1189" s="302">
        <v>2.299964140354893E-5</v>
      </c>
      <c r="J1189" s="303">
        <v>29</v>
      </c>
      <c r="K1189" s="304">
        <f t="shared" ref="K1189:P1189" si="1120">SUM(D1189:D1189)+$J1189*D1189</f>
        <v>8.1376236519273157E-2</v>
      </c>
      <c r="L1189" s="304">
        <f t="shared" si="1120"/>
        <v>0.63955035753172762</v>
      </c>
      <c r="M1189" s="304">
        <f t="shared" si="1120"/>
        <v>0.55378269094351285</v>
      </c>
      <c r="N1189" s="304">
        <f t="shared" si="1120"/>
        <v>0.55209438553859824</v>
      </c>
      <c r="O1189" s="304">
        <f t="shared" si="1120"/>
        <v>6.6014050799826924E-4</v>
      </c>
      <c r="P1189" s="251">
        <f t="shared" si="1120"/>
        <v>6.8998924210646791E-4</v>
      </c>
    </row>
    <row r="1190" spans="1:16" x14ac:dyDescent="0.3">
      <c r="A1190" s="247" t="s">
        <v>116</v>
      </c>
      <c r="B1190" s="248">
        <v>2015</v>
      </c>
      <c r="C1190" s="248" t="s">
        <v>2450</v>
      </c>
      <c r="D1190" s="300">
        <v>4.4100768237014511E-2</v>
      </c>
      <c r="E1190" s="300">
        <v>0.17143861298895169</v>
      </c>
      <c r="F1190" s="300">
        <v>1.9487259273139226E-2</v>
      </c>
      <c r="G1190" s="300">
        <v>1.9354821821860359E-2</v>
      </c>
      <c r="H1190" s="301">
        <v>1.1206847422658291E-4</v>
      </c>
      <c r="I1190" s="302">
        <v>1.1713571665827489E-4</v>
      </c>
      <c r="J1190" s="305">
        <v>0</v>
      </c>
      <c r="K1190" s="304">
        <f>SUM(D1190:D1219)</f>
        <v>0.30696717190383849</v>
      </c>
      <c r="L1190" s="304">
        <f t="shared" ref="L1190:L1196" si="1121">SUM(E1190:E1219)</f>
        <v>1.4304463627382797</v>
      </c>
      <c r="M1190" s="304">
        <f t="shared" ref="M1190:M1196" si="1122">SUM(F1190:F1219)</f>
        <v>0.56429832888657283</v>
      </c>
      <c r="N1190" s="304">
        <f t="shared" ref="N1190:N1196" si="1123">SUM(G1190:G1219)</f>
        <v>0.56179560473332135</v>
      </c>
      <c r="O1190" s="304">
        <f t="shared" ref="O1190:O1196" si="1124">SUM(H1190:H1219)</f>
        <v>1.2777307432346877E-3</v>
      </c>
      <c r="P1190" s="251">
        <f t="shared" ref="P1190:P1196" si="1125">SUM(I1190:I1219)</f>
        <v>1.3355040467711811E-3</v>
      </c>
    </row>
    <row r="1191" spans="1:16" x14ac:dyDescent="0.3">
      <c r="A1191" s="247" t="s">
        <v>116</v>
      </c>
      <c r="B1191" s="248">
        <v>2016</v>
      </c>
      <c r="C1191" s="248" t="s">
        <v>2451</v>
      </c>
      <c r="D1191" s="300">
        <v>3.6694989310677543E-2</v>
      </c>
      <c r="E1191" s="300">
        <v>0.14670374739326955</v>
      </c>
      <c r="F1191" s="300">
        <v>1.9421686280343773E-2</v>
      </c>
      <c r="G1191" s="300">
        <v>1.9293055175828935E-2</v>
      </c>
      <c r="H1191" s="301">
        <v>9.7833021073997511E-5</v>
      </c>
      <c r="I1191" s="302">
        <v>1.0225659572066513E-4</v>
      </c>
      <c r="J1191" s="303">
        <v>0</v>
      </c>
      <c r="K1191" s="304">
        <f t="shared" ref="K1191:K1196" si="1126">SUM(D1191:D1220)</f>
        <v>0.26488561323246546</v>
      </c>
      <c r="L1191" s="304">
        <f t="shared" si="1121"/>
        <v>1.2763136090533007</v>
      </c>
      <c r="M1191" s="304">
        <f t="shared" si="1122"/>
        <v>0.56307470350204203</v>
      </c>
      <c r="N1191" s="304">
        <f t="shared" si="1123"/>
        <v>0.56066370772594631</v>
      </c>
      <c r="O1191" s="304">
        <f t="shared" si="1124"/>
        <v>1.1825269541715713E-3</v>
      </c>
      <c r="P1191" s="251">
        <f t="shared" si="1125"/>
        <v>1.2359955589194441E-3</v>
      </c>
    </row>
    <row r="1192" spans="1:16" x14ac:dyDescent="0.3">
      <c r="A1192" s="247" t="s">
        <v>116</v>
      </c>
      <c r="B1192" s="248">
        <v>2017</v>
      </c>
      <c r="C1192" s="248" t="s">
        <v>1282</v>
      </c>
      <c r="D1192" s="300">
        <v>3.0349392084192132E-2</v>
      </c>
      <c r="E1192" s="300">
        <v>0.12513402626789277</v>
      </c>
      <c r="F1192" s="300">
        <v>1.9395835781728012E-2</v>
      </c>
      <c r="G1192" s="300">
        <v>1.9268197014280113E-2</v>
      </c>
      <c r="H1192" s="301">
        <v>8.9658204885771544E-5</v>
      </c>
      <c r="I1192" s="302">
        <v>9.3712152607089292E-5</v>
      </c>
      <c r="J1192" s="303">
        <v>0</v>
      </c>
      <c r="K1192" s="304">
        <f t="shared" si="1126"/>
        <v>0.23017229614192355</v>
      </c>
      <c r="L1192" s="304">
        <f t="shared" si="1121"/>
        <v>1.1468085817856146</v>
      </c>
      <c r="M1192" s="304">
        <f t="shared" si="1122"/>
        <v>0.56190933570936474</v>
      </c>
      <c r="N1192" s="304">
        <f t="shared" si="1123"/>
        <v>0.55958684672536463</v>
      </c>
      <c r="O1192" s="304">
        <f t="shared" si="1124"/>
        <v>1.1014373192020665E-3</v>
      </c>
      <c r="P1192" s="251">
        <f t="shared" si="1125"/>
        <v>1.1512394072546294E-3</v>
      </c>
    </row>
    <row r="1193" spans="1:16" x14ac:dyDescent="0.3">
      <c r="A1193" s="247" t="s">
        <v>116</v>
      </c>
      <c r="B1193" s="248">
        <v>2018</v>
      </c>
      <c r="C1193" s="248" t="s">
        <v>1283</v>
      </c>
      <c r="D1193" s="300">
        <v>2.5018883986363861E-2</v>
      </c>
      <c r="E1193" s="300">
        <v>0.10675931664438738</v>
      </c>
      <c r="F1193" s="300">
        <v>1.9395879850289774E-2</v>
      </c>
      <c r="G1193" s="300">
        <v>1.9267390248965205E-2</v>
      </c>
      <c r="H1193" s="301">
        <v>8.3444514380383756E-5</v>
      </c>
      <c r="I1193" s="302">
        <v>8.7217507197942989E-5</v>
      </c>
      <c r="J1193" s="303">
        <v>0</v>
      </c>
      <c r="K1193" s="304">
        <f t="shared" si="1126"/>
        <v>0.20177053254358682</v>
      </c>
      <c r="L1193" s="304">
        <f t="shared" si="1121"/>
        <v>1.038769524570121</v>
      </c>
      <c r="M1193" s="304">
        <f t="shared" si="1122"/>
        <v>0.56076374846603938</v>
      </c>
      <c r="N1193" s="304">
        <f t="shared" si="1123"/>
        <v>0.55852925864915282</v>
      </c>
      <c r="O1193" s="304">
        <f t="shared" si="1124"/>
        <v>1.028424027188604E-3</v>
      </c>
      <c r="P1193" s="251">
        <f t="shared" si="1125"/>
        <v>1.0749247733046854E-3</v>
      </c>
    </row>
    <row r="1194" spans="1:16" x14ac:dyDescent="0.3">
      <c r="A1194" s="247" t="s">
        <v>116</v>
      </c>
      <c r="B1194" s="248">
        <v>2019</v>
      </c>
      <c r="C1194" s="248" t="s">
        <v>1284</v>
      </c>
      <c r="D1194" s="300">
        <v>2.0755307463466866E-2</v>
      </c>
      <c r="E1194" s="300">
        <v>9.1436498949387338E-2</v>
      </c>
      <c r="F1194" s="300">
        <v>1.9402124043467851E-2</v>
      </c>
      <c r="G1194" s="300">
        <v>1.9272489987338541E-2</v>
      </c>
      <c r="H1194" s="301">
        <v>7.7758189377316573E-5</v>
      </c>
      <c r="I1194" s="302">
        <v>8.1274067044791005E-5</v>
      </c>
      <c r="J1194" s="303">
        <v>0</v>
      </c>
      <c r="K1194" s="304">
        <f t="shared" si="1126"/>
        <v>0.17867062016722976</v>
      </c>
      <c r="L1194" s="304">
        <f t="shared" si="1121"/>
        <v>0.94901345592583808</v>
      </c>
      <c r="M1194" s="304">
        <f t="shared" si="1122"/>
        <v>0.55961306695801161</v>
      </c>
      <c r="N1194" s="304">
        <f t="shared" si="1123"/>
        <v>0.55746783071352135</v>
      </c>
      <c r="O1194" s="304">
        <f t="shared" si="1124"/>
        <v>9.6154316216077171E-4</v>
      </c>
      <c r="P1194" s="251">
        <f t="shared" si="1125"/>
        <v>1.0050198479045953E-3</v>
      </c>
    </row>
    <row r="1195" spans="1:16" x14ac:dyDescent="0.3">
      <c r="A1195" s="247" t="s">
        <v>116</v>
      </c>
      <c r="B1195" s="248">
        <v>2020</v>
      </c>
      <c r="C1195" s="248" t="s">
        <v>1285</v>
      </c>
      <c r="D1195" s="300">
        <v>1.7610301842053245E-2</v>
      </c>
      <c r="E1195" s="300">
        <v>7.8890869826662172E-2</v>
      </c>
      <c r="F1195" s="300">
        <v>1.9367755522736192E-2</v>
      </c>
      <c r="G1195" s="300">
        <v>1.9240566230378377E-2</v>
      </c>
      <c r="H1195" s="301">
        <v>7.315761085972495E-5</v>
      </c>
      <c r="I1195" s="302">
        <v>7.646547498734734E-5</v>
      </c>
      <c r="J1195" s="303">
        <v>0</v>
      </c>
      <c r="K1195" s="304">
        <f t="shared" si="1126"/>
        <v>0.15982388881301413</v>
      </c>
      <c r="L1195" s="304">
        <f t="shared" si="1121"/>
        <v>0.87458861881669048</v>
      </c>
      <c r="M1195" s="304">
        <f t="shared" si="1122"/>
        <v>0.55845297202983935</v>
      </c>
      <c r="N1195" s="304">
        <f t="shared" si="1123"/>
        <v>0.55639838716464129</v>
      </c>
      <c r="O1195" s="304">
        <f t="shared" si="1124"/>
        <v>9.0029348737939588E-4</v>
      </c>
      <c r="P1195" s="251">
        <f t="shared" si="1125"/>
        <v>9.4100074650745687E-4</v>
      </c>
    </row>
    <row r="1196" spans="1:16" x14ac:dyDescent="0.3">
      <c r="A1196" s="247" t="s">
        <v>116</v>
      </c>
      <c r="B1196" s="248">
        <v>2021</v>
      </c>
      <c r="C1196" s="248" t="s">
        <v>1286</v>
      </c>
      <c r="D1196" s="300">
        <v>1.5142235904636448E-2</v>
      </c>
      <c r="E1196" s="300">
        <v>6.8381276852950021E-2</v>
      </c>
      <c r="F1196" s="300">
        <v>1.9291042714159892E-2</v>
      </c>
      <c r="G1196" s="300">
        <v>1.9169740775863853E-2</v>
      </c>
      <c r="H1196" s="301">
        <v>6.7839657555246376E-5</v>
      </c>
      <c r="I1196" s="302">
        <v>7.0907063168035097E-5</v>
      </c>
      <c r="J1196" s="303">
        <v>0</v>
      </c>
      <c r="K1196" s="304">
        <f t="shared" si="1126"/>
        <v>0.14411399748492182</v>
      </c>
      <c r="L1196" s="304">
        <f t="shared" si="1121"/>
        <v>0.81271998739225104</v>
      </c>
      <c r="M1196" s="304">
        <f t="shared" si="1122"/>
        <v>0.5573246854222117</v>
      </c>
      <c r="N1196" s="304">
        <f t="shared" si="1123"/>
        <v>0.55535851118268886</v>
      </c>
      <c r="O1196" s="304">
        <f t="shared" si="1124"/>
        <v>8.4358582131235558E-4</v>
      </c>
      <c r="P1196" s="251">
        <f t="shared" si="1125"/>
        <v>8.8172901369758239E-4</v>
      </c>
    </row>
    <row r="1197" spans="1:16" x14ac:dyDescent="0.3">
      <c r="A1197" s="247" t="s">
        <v>116</v>
      </c>
      <c r="B1197" s="248">
        <v>2022</v>
      </c>
      <c r="C1197" s="248" t="s">
        <v>1287</v>
      </c>
      <c r="D1197" s="300">
        <v>1.2856383833041317E-2</v>
      </c>
      <c r="E1197" s="300">
        <v>5.9373634688536361E-2</v>
      </c>
      <c r="F1197" s="300">
        <v>1.9210529021869198E-2</v>
      </c>
      <c r="G1197" s="300">
        <v>1.909539515919223E-2</v>
      </c>
      <c r="H1197" s="301">
        <v>6.2751770707420229E-5</v>
      </c>
      <c r="I1197" s="302">
        <v>6.5589128748614727E-5</v>
      </c>
      <c r="J1197" s="303">
        <v>1</v>
      </c>
      <c r="K1197" s="304">
        <f t="shared" ref="K1197:P1197" si="1127">SUM(D1197:D1225)+$J1197*D1225</f>
        <v>0.13087217209424629</v>
      </c>
      <c r="L1197" s="304">
        <f t="shared" si="1127"/>
        <v>0.76136094894152362</v>
      </c>
      <c r="M1197" s="304">
        <f t="shared" si="1127"/>
        <v>0.55627311162316018</v>
      </c>
      <c r="N1197" s="304">
        <f t="shared" si="1127"/>
        <v>0.55438946065525074</v>
      </c>
      <c r="O1197" s="304">
        <f t="shared" si="1127"/>
        <v>7.9219610854979383E-4</v>
      </c>
      <c r="P1197" s="251">
        <f t="shared" si="1127"/>
        <v>8.280156927070202E-4</v>
      </c>
    </row>
    <row r="1198" spans="1:16" x14ac:dyDescent="0.3">
      <c r="A1198" s="247" t="s">
        <v>116</v>
      </c>
      <c r="B1198" s="248">
        <v>2023</v>
      </c>
      <c r="C1198" s="248" t="s">
        <v>1288</v>
      </c>
      <c r="D1198" s="300">
        <v>1.1191548761160897E-2</v>
      </c>
      <c r="E1198" s="300">
        <v>5.2121348014019728E-2</v>
      </c>
      <c r="F1198" s="300">
        <v>1.913818420245561E-2</v>
      </c>
      <c r="G1198" s="300">
        <v>1.9028654520973416E-2</v>
      </c>
      <c r="H1198" s="301">
        <v>5.7602377679441786E-5</v>
      </c>
      <c r="I1198" s="302">
        <v>6.020690358601518E-5</v>
      </c>
      <c r="J1198" s="303">
        <v>2</v>
      </c>
      <c r="K1198" s="304">
        <f t="shared" ref="K1198:P1198" si="1128">SUM(D1198:D1225)+$J1198*D1225</f>
        <v>0.11991619877516581</v>
      </c>
      <c r="L1198" s="304">
        <f t="shared" si="1128"/>
        <v>0.71900955265520994</v>
      </c>
      <c r="M1198" s="304">
        <f t="shared" si="1128"/>
        <v>0.55530205151639944</v>
      </c>
      <c r="N1198" s="304">
        <f t="shared" si="1128"/>
        <v>0.55349475574448415</v>
      </c>
      <c r="O1198" s="304">
        <f t="shared" si="1128"/>
        <v>7.4589428263505814E-4</v>
      </c>
      <c r="P1198" s="251">
        <f t="shared" si="1128"/>
        <v>7.7962030613587833E-4</v>
      </c>
    </row>
    <row r="1199" spans="1:16" x14ac:dyDescent="0.3">
      <c r="A1199" s="247" t="s">
        <v>116</v>
      </c>
      <c r="B1199" s="248">
        <v>2024</v>
      </c>
      <c r="C1199" s="248" t="s">
        <v>1289</v>
      </c>
      <c r="D1199" s="300">
        <v>9.9107359494055216E-3</v>
      </c>
      <c r="E1199" s="300">
        <v>4.6175957109843964E-2</v>
      </c>
      <c r="F1199" s="300">
        <v>1.9089470703320673E-2</v>
      </c>
      <c r="G1199" s="300">
        <v>1.8983613488527222E-2</v>
      </c>
      <c r="H1199" s="301">
        <v>5.1653596690419434E-5</v>
      </c>
      <c r="I1199" s="302">
        <v>5.3989137124750954E-5</v>
      </c>
      <c r="J1199" s="303">
        <v>3</v>
      </c>
      <c r="K1199" s="304">
        <f t="shared" ref="K1199:P1199" si="1129">SUM(D1199:D1225)+$J1199*D1225</f>
        <v>0.11062506052796578</v>
      </c>
      <c r="L1199" s="304">
        <f t="shared" si="1129"/>
        <v>0.68391044304341309</v>
      </c>
      <c r="M1199" s="304">
        <f t="shared" si="1129"/>
        <v>0.55440333622905225</v>
      </c>
      <c r="N1199" s="304">
        <f t="shared" si="1129"/>
        <v>0.55266679147193654</v>
      </c>
      <c r="O1199" s="304">
        <f t="shared" si="1129"/>
        <v>7.0474184974830096E-4</v>
      </c>
      <c r="P1199" s="251">
        <f t="shared" si="1129"/>
        <v>7.3660714472733593E-4</v>
      </c>
    </row>
    <row r="1200" spans="1:16" x14ac:dyDescent="0.3">
      <c r="A1200" s="247" t="s">
        <v>116</v>
      </c>
      <c r="B1200" s="248">
        <v>2025</v>
      </c>
      <c r="C1200" s="248" t="s">
        <v>1290</v>
      </c>
      <c r="D1200" s="300">
        <v>8.7356520267637076E-3</v>
      </c>
      <c r="E1200" s="300">
        <v>4.1295162183243174E-2</v>
      </c>
      <c r="F1200" s="300">
        <v>1.9034944212426075E-2</v>
      </c>
      <c r="G1200" s="300">
        <v>1.8933301680411435E-2</v>
      </c>
      <c r="H1200" s="301">
        <v>4.7249625951493845E-5</v>
      </c>
      <c r="I1200" s="302">
        <v>4.9386040230497798E-5</v>
      </c>
      <c r="J1200" s="303">
        <v>4</v>
      </c>
      <c r="K1200" s="304">
        <f t="shared" ref="K1200:P1200" si="1130">SUM(D1200:D1225)+$J1200*D1225</f>
        <v>0.10261473509252114</v>
      </c>
      <c r="L1200" s="304">
        <f t="shared" si="1130"/>
        <v>0.65475672433579191</v>
      </c>
      <c r="M1200" s="304">
        <f t="shared" si="1130"/>
        <v>0.55355333444083998</v>
      </c>
      <c r="N1200" s="304">
        <f t="shared" si="1130"/>
        <v>0.55188386823183522</v>
      </c>
      <c r="O1200" s="304">
        <f t="shared" si="1130"/>
        <v>6.6953819785056602E-4</v>
      </c>
      <c r="P1200" s="251">
        <f t="shared" si="1130"/>
        <v>6.9981174978005775E-4</v>
      </c>
    </row>
    <row r="1201" spans="1:16" x14ac:dyDescent="0.3">
      <c r="A1201" s="247" t="s">
        <v>116</v>
      </c>
      <c r="B1201" s="248">
        <v>2026</v>
      </c>
      <c r="C1201" s="248" t="s">
        <v>1291</v>
      </c>
      <c r="D1201" s="300">
        <v>7.7555290754777089E-3</v>
      </c>
      <c r="E1201" s="300">
        <v>3.7331415625703947E-2</v>
      </c>
      <c r="F1201" s="300">
        <v>1.8977100587178958E-2</v>
      </c>
      <c r="G1201" s="300">
        <v>1.8879923294903275E-2</v>
      </c>
      <c r="H1201" s="301">
        <v>4.2321906551552926E-5</v>
      </c>
      <c r="I1201" s="302">
        <v>4.4235515832305709E-5</v>
      </c>
      <c r="J1201" s="303">
        <v>5</v>
      </c>
      <c r="K1201" s="304">
        <f t="shared" ref="K1201:P1201" si="1131">SUM(D1201:D1225)+$J1201*D1225</f>
        <v>9.5779493579718322E-2</v>
      </c>
      <c r="L1201" s="304">
        <f t="shared" si="1131"/>
        <v>0.63048380055477149</v>
      </c>
      <c r="M1201" s="304">
        <f t="shared" si="1131"/>
        <v>0.55275785914352238</v>
      </c>
      <c r="N1201" s="304">
        <f t="shared" si="1131"/>
        <v>0.55115125679984966</v>
      </c>
      <c r="O1201" s="304">
        <f t="shared" si="1131"/>
        <v>6.3873851669175668E-4</v>
      </c>
      <c r="P1201" s="251">
        <f t="shared" si="1131"/>
        <v>6.6761945172703289E-4</v>
      </c>
    </row>
    <row r="1202" spans="1:16" x14ac:dyDescent="0.3">
      <c r="A1202" s="247" t="s">
        <v>116</v>
      </c>
      <c r="B1202" s="248">
        <v>2027</v>
      </c>
      <c r="C1202" s="248" t="s">
        <v>1292</v>
      </c>
      <c r="D1202" s="300">
        <v>6.9221003260555962E-3</v>
      </c>
      <c r="E1202" s="300">
        <v>3.4018459116845541E-2</v>
      </c>
      <c r="F1202" s="300">
        <v>1.8910979067062701E-2</v>
      </c>
      <c r="G1202" s="300">
        <v>1.8818936120119475E-2</v>
      </c>
      <c r="H1202" s="301">
        <v>3.7423405774710467E-5</v>
      </c>
      <c r="I1202" s="302">
        <v>3.9115529964565309E-5</v>
      </c>
      <c r="J1202" s="303">
        <v>6</v>
      </c>
      <c r="K1202" s="304">
        <f t="shared" ref="K1202:P1202" si="1132">SUM(D1202:D1225)+$J1202*D1225</f>
        <v>8.9924375018201511E-2</v>
      </c>
      <c r="L1202" s="304">
        <f t="shared" si="1132"/>
        <v>0.61017462333129024</v>
      </c>
      <c r="M1202" s="304">
        <f t="shared" si="1132"/>
        <v>0.55202022747145185</v>
      </c>
      <c r="N1202" s="304">
        <f t="shared" si="1132"/>
        <v>0.55047202375337212</v>
      </c>
      <c r="O1202" s="304">
        <f t="shared" si="1132"/>
        <v>6.1286655493288848E-4</v>
      </c>
      <c r="P1202" s="251">
        <f t="shared" si="1132"/>
        <v>6.4057767807219998E-4</v>
      </c>
    </row>
    <row r="1203" spans="1:16" x14ac:dyDescent="0.3">
      <c r="A1203" s="247" t="s">
        <v>116</v>
      </c>
      <c r="B1203" s="248">
        <v>2028</v>
      </c>
      <c r="C1203" s="248" t="s">
        <v>1293</v>
      </c>
      <c r="D1203" s="300">
        <v>6.229475372358486E-3</v>
      </c>
      <c r="E1203" s="300">
        <v>3.1292116210461275E-2</v>
      </c>
      <c r="F1203" s="300">
        <v>1.8838750269277352E-2</v>
      </c>
      <c r="G1203" s="300">
        <v>1.8752367140770942E-2</v>
      </c>
      <c r="H1203" s="301">
        <v>3.3402868001517426E-5</v>
      </c>
      <c r="I1203" s="302">
        <v>3.4913192976746917E-5</v>
      </c>
      <c r="J1203" s="303">
        <v>7</v>
      </c>
      <c r="K1203" s="304">
        <f t="shared" ref="K1203:P1203" si="1133">SUM(D1203:D1225)+$J1203*D1225</f>
        <v>8.4902685206106804E-2</v>
      </c>
      <c r="L1203" s="304">
        <f t="shared" si="1133"/>
        <v>0.59317840261666743</v>
      </c>
      <c r="M1203" s="304">
        <f t="shared" si="1133"/>
        <v>0.55134871731949764</v>
      </c>
      <c r="N1203" s="304">
        <f t="shared" si="1133"/>
        <v>0.54985377788167844</v>
      </c>
      <c r="O1203" s="304">
        <f t="shared" si="1133"/>
        <v>5.9189309395086252E-4</v>
      </c>
      <c r="P1203" s="251">
        <f t="shared" si="1133"/>
        <v>6.1865589028510754E-4</v>
      </c>
    </row>
    <row r="1204" spans="1:16" x14ac:dyDescent="0.3">
      <c r="A1204" s="247" t="s">
        <v>116</v>
      </c>
      <c r="B1204" s="248">
        <v>2029</v>
      </c>
      <c r="C1204" s="248" t="s">
        <v>1294</v>
      </c>
      <c r="D1204" s="300">
        <v>5.6241206965250371E-3</v>
      </c>
      <c r="E1204" s="300">
        <v>2.898037506421812E-2</v>
      </c>
      <c r="F1204" s="300">
        <v>1.8770367529752665E-2</v>
      </c>
      <c r="G1204" s="300">
        <v>1.8689376568045681E-2</v>
      </c>
      <c r="H1204" s="301">
        <v>3.043710983309535E-5</v>
      </c>
      <c r="I1204" s="302">
        <v>3.1813340340607823E-5</v>
      </c>
      <c r="J1204" s="303">
        <v>8</v>
      </c>
      <c r="K1204" s="304">
        <f t="shared" ref="K1204:P1204" si="1134">SUM(D1204:D1225)+$J1204*D1225</f>
        <v>8.0573620347709207E-2</v>
      </c>
      <c r="L1204" s="304">
        <f t="shared" si="1134"/>
        <v>0.57890852480842891</v>
      </c>
      <c r="M1204" s="304">
        <f t="shared" si="1134"/>
        <v>0.55074943596532866</v>
      </c>
      <c r="N1204" s="304">
        <f t="shared" si="1134"/>
        <v>0.5493021009893333</v>
      </c>
      <c r="O1204" s="304">
        <f t="shared" si="1134"/>
        <v>5.7494017074202969E-4</v>
      </c>
      <c r="P1204" s="251">
        <f t="shared" si="1134"/>
        <v>6.0093643948583341E-4</v>
      </c>
    </row>
    <row r="1205" spans="1:16" x14ac:dyDescent="0.3">
      <c r="A1205" s="247" t="s">
        <v>116</v>
      </c>
      <c r="B1205" s="248">
        <v>2030</v>
      </c>
      <c r="C1205" s="248" t="s">
        <v>1295</v>
      </c>
      <c r="D1205" s="300">
        <v>5.1152766895478452E-3</v>
      </c>
      <c r="E1205" s="300">
        <v>2.7070041491551403E-2</v>
      </c>
      <c r="F1205" s="300">
        <v>1.870685082030837E-2</v>
      </c>
      <c r="G1205" s="300">
        <v>1.8630873111896842E-2</v>
      </c>
      <c r="H1205" s="301">
        <v>2.7811626795539318E-5</v>
      </c>
      <c r="I1205" s="302">
        <v>2.9069142386269156E-5</v>
      </c>
      <c r="J1205" s="303">
        <v>9</v>
      </c>
      <c r="K1205" s="304">
        <f t="shared" ref="K1205:P1205" si="1135">SUM(D1205:D1225)+$J1205*D1225</f>
        <v>7.6849910165145058E-2</v>
      </c>
      <c r="L1205" s="304">
        <f t="shared" si="1135"/>
        <v>0.56695038814643361</v>
      </c>
      <c r="M1205" s="304">
        <f t="shared" si="1135"/>
        <v>0.55021853735068449</v>
      </c>
      <c r="N1205" s="304">
        <f t="shared" si="1135"/>
        <v>0.54881341466971345</v>
      </c>
      <c r="O1205" s="304">
        <f t="shared" si="1135"/>
        <v>5.6095300570161886E-4</v>
      </c>
      <c r="P1205" s="251">
        <f t="shared" si="1135"/>
        <v>5.8631684132269839E-4</v>
      </c>
    </row>
    <row r="1206" spans="1:16" x14ac:dyDescent="0.3">
      <c r="A1206" s="247" t="s">
        <v>116</v>
      </c>
      <c r="B1206" s="248">
        <v>2031</v>
      </c>
      <c r="C1206" s="248" t="s">
        <v>1296</v>
      </c>
      <c r="D1206" s="300">
        <v>4.7514577824592993E-3</v>
      </c>
      <c r="E1206" s="300">
        <v>2.5512071058986698E-2</v>
      </c>
      <c r="F1206" s="300">
        <v>1.8662336054084495E-2</v>
      </c>
      <c r="G1206" s="300">
        <v>1.8589892401167284E-2</v>
      </c>
      <c r="H1206" s="301">
        <v>2.6502169557424475E-5</v>
      </c>
      <c r="I1206" s="302">
        <v>2.7700482812310787E-5</v>
      </c>
      <c r="J1206" s="303">
        <v>10</v>
      </c>
      <c r="K1206" s="304">
        <f t="shared" ref="K1206:P1206" si="1136">SUM(D1206:D1225)+$J1206*D1225</f>
        <v>7.3635043989558099E-2</v>
      </c>
      <c r="L1206" s="304">
        <f t="shared" si="1136"/>
        <v>0.55690258505710488</v>
      </c>
      <c r="M1206" s="304">
        <f t="shared" si="1136"/>
        <v>0.5497511554454847</v>
      </c>
      <c r="N1206" s="304">
        <f t="shared" si="1136"/>
        <v>0.54838323180624238</v>
      </c>
      <c r="O1206" s="304">
        <f t="shared" si="1136"/>
        <v>5.4959132369876418E-4</v>
      </c>
      <c r="P1206" s="251">
        <f t="shared" si="1136"/>
        <v>5.744414411139021E-4</v>
      </c>
    </row>
    <row r="1207" spans="1:16" x14ac:dyDescent="0.3">
      <c r="A1207" s="247" t="s">
        <v>116</v>
      </c>
      <c r="B1207" s="248">
        <v>2032</v>
      </c>
      <c r="C1207" s="248" t="s">
        <v>1297</v>
      </c>
      <c r="D1207" s="300">
        <v>4.358150306807921E-3</v>
      </c>
      <c r="E1207" s="300">
        <v>2.4146458540550045E-2</v>
      </c>
      <c r="F1207" s="300">
        <v>1.8607829870418105E-2</v>
      </c>
      <c r="G1207" s="300">
        <v>1.8539709539996823E-2</v>
      </c>
      <c r="H1207" s="301">
        <v>2.4799315356732384E-5</v>
      </c>
      <c r="I1207" s="302">
        <v>2.5920637804707055E-5</v>
      </c>
      <c r="J1207" s="303">
        <v>11</v>
      </c>
      <c r="K1207" s="304">
        <f t="shared" ref="K1207:P1207" si="1137">SUM(D1207:D1225)+$J1207*D1225</f>
        <v>7.0783996721059672E-2</v>
      </c>
      <c r="L1207" s="304">
        <f t="shared" si="1137"/>
        <v>0.54841275240034093</v>
      </c>
      <c r="M1207" s="304">
        <f t="shared" si="1137"/>
        <v>0.54932828830650871</v>
      </c>
      <c r="N1207" s="304">
        <f t="shared" si="1137"/>
        <v>0.54799402965350097</v>
      </c>
      <c r="O1207" s="304">
        <f t="shared" si="1137"/>
        <v>5.3953909893402429E-4</v>
      </c>
      <c r="P1207" s="251">
        <f t="shared" si="1137"/>
        <v>5.6393470047906417E-4</v>
      </c>
    </row>
    <row r="1208" spans="1:16" x14ac:dyDescent="0.3">
      <c r="A1208" s="247" t="s">
        <v>116</v>
      </c>
      <c r="B1208" s="248">
        <v>2033</v>
      </c>
      <c r="C1208" s="248" t="s">
        <v>1298</v>
      </c>
      <c r="D1208" s="300">
        <v>4.0113290274493216E-3</v>
      </c>
      <c r="E1208" s="300">
        <v>2.2988771630268256E-2</v>
      </c>
      <c r="F1208" s="300">
        <v>1.8558159525284477E-2</v>
      </c>
      <c r="G1208" s="300">
        <v>1.8493995155837571E-2</v>
      </c>
      <c r="H1208" s="301">
        <v>2.3652869254490616E-5</v>
      </c>
      <c r="I1208" s="302">
        <v>2.4722349094841838E-5</v>
      </c>
      <c r="J1208" s="303">
        <v>12</v>
      </c>
      <c r="K1208" s="304">
        <f t="shared" ref="K1208:P1208" si="1138">SUM(D1208:D1225)+$J1208*D1225</f>
        <v>6.8326256928212634E-2</v>
      </c>
      <c r="L1208" s="304">
        <f t="shared" si="1138"/>
        <v>0.54128853226201357</v>
      </c>
      <c r="M1208" s="304">
        <f t="shared" si="1138"/>
        <v>0.54895992735119914</v>
      </c>
      <c r="N1208" s="304">
        <f t="shared" si="1138"/>
        <v>0.54765501036192998</v>
      </c>
      <c r="O1208" s="304">
        <f t="shared" si="1138"/>
        <v>5.3118972836997658E-4</v>
      </c>
      <c r="P1208" s="251">
        <f t="shared" si="1138"/>
        <v>5.5520780485182998E-4</v>
      </c>
    </row>
    <row r="1209" spans="1:16" x14ac:dyDescent="0.3">
      <c r="A1209" s="247" t="s">
        <v>116</v>
      </c>
      <c r="B1209" s="248">
        <v>2034</v>
      </c>
      <c r="C1209" s="248" t="s">
        <v>1299</v>
      </c>
      <c r="D1209" s="300">
        <v>3.6985672715188693E-3</v>
      </c>
      <c r="E1209" s="300">
        <v>2.1996392356484994E-2</v>
      </c>
      <c r="F1209" s="300">
        <v>1.8512438587553991E-2</v>
      </c>
      <c r="G1209" s="300">
        <v>1.8451914256123206E-2</v>
      </c>
      <c r="H1209" s="301">
        <v>2.2580270090438344E-5</v>
      </c>
      <c r="I1209" s="302">
        <v>2.3601252774750861E-5</v>
      </c>
      <c r="J1209" s="303">
        <v>13</v>
      </c>
      <c r="K1209" s="304">
        <f t="shared" ref="K1209:P1209" si="1139">SUM(D1209:D1225)+$J1209*D1225</f>
        <v>6.6215338414724184E-2</v>
      </c>
      <c r="L1209" s="304">
        <f t="shared" si="1139"/>
        <v>0.53532199903396793</v>
      </c>
      <c r="M1209" s="304">
        <f t="shared" si="1139"/>
        <v>0.54864123674102316</v>
      </c>
      <c r="N1209" s="304">
        <f t="shared" si="1139"/>
        <v>0.54736170545451812</v>
      </c>
      <c r="O1209" s="304">
        <f t="shared" si="1139"/>
        <v>5.2398680390817044E-4</v>
      </c>
      <c r="P1209" s="251">
        <f t="shared" si="1139"/>
        <v>5.4767919793446106E-4</v>
      </c>
    </row>
    <row r="1210" spans="1:16" x14ac:dyDescent="0.3">
      <c r="A1210" s="247" t="s">
        <v>116</v>
      </c>
      <c r="B1210" s="248">
        <v>2035</v>
      </c>
      <c r="C1210" s="248" t="s">
        <v>1300</v>
      </c>
      <c r="D1210" s="300">
        <v>3.422879236353117E-3</v>
      </c>
      <c r="E1210" s="300">
        <v>2.117099312944588E-2</v>
      </c>
      <c r="F1210" s="300">
        <v>1.847091068213003E-2</v>
      </c>
      <c r="G1210" s="300">
        <v>1.8413692680670248E-2</v>
      </c>
      <c r="H1210" s="301">
        <v>2.159510834823197E-5</v>
      </c>
      <c r="I1210" s="302">
        <v>2.2571538846335087E-5</v>
      </c>
      <c r="J1210" s="303">
        <v>14</v>
      </c>
      <c r="K1210" s="304">
        <f t="shared" ref="K1210:P1210" si="1140">SUM(D1210:D1225)+$J1210*D1225</f>
        <v>6.44171816571662E-2</v>
      </c>
      <c r="L1210" s="304">
        <f t="shared" si="1140"/>
        <v>0.53034784507970567</v>
      </c>
      <c r="M1210" s="304">
        <f t="shared" si="1140"/>
        <v>0.54836826706857755</v>
      </c>
      <c r="N1210" s="304">
        <f t="shared" si="1140"/>
        <v>0.54711048144682084</v>
      </c>
      <c r="O1210" s="304">
        <f t="shared" si="1140"/>
        <v>5.1785647861041673E-4</v>
      </c>
      <c r="P1210" s="251">
        <f t="shared" si="1140"/>
        <v>5.412716873371829E-4</v>
      </c>
    </row>
    <row r="1211" spans="1:16" x14ac:dyDescent="0.3">
      <c r="A1211" s="247" t="s">
        <v>116</v>
      </c>
      <c r="B1211" s="248">
        <v>2036</v>
      </c>
      <c r="C1211" s="248" t="s">
        <v>1301</v>
      </c>
      <c r="D1211" s="300">
        <v>3.1816419127314918E-3</v>
      </c>
      <c r="E1211" s="300">
        <v>2.047819836097288E-2</v>
      </c>
      <c r="F1211" s="300">
        <v>1.8434787909706717E-2</v>
      </c>
      <c r="G1211" s="300">
        <v>1.838044414251087E-2</v>
      </c>
      <c r="H1211" s="301">
        <v>2.0703775535695076E-5</v>
      </c>
      <c r="I1211" s="302">
        <v>2.1639903936723878E-5</v>
      </c>
      <c r="J1211" s="303">
        <v>15</v>
      </c>
      <c r="K1211" s="304">
        <f t="shared" ref="K1211:P1211" si="1141">SUM(D1211:D1225)+$J1211*D1225</f>
        <v>6.2894712934773972E-2</v>
      </c>
      <c r="L1211" s="304">
        <f t="shared" si="1141"/>
        <v>0.52619909035248258</v>
      </c>
      <c r="M1211" s="304">
        <f t="shared" si="1141"/>
        <v>0.54813682530155594</v>
      </c>
      <c r="N1211" s="304">
        <f t="shared" si="1141"/>
        <v>0.54689747901457642</v>
      </c>
      <c r="O1211" s="304">
        <f t="shared" si="1141"/>
        <v>5.1271131505486924E-4</v>
      </c>
      <c r="P1211" s="251">
        <f t="shared" si="1141"/>
        <v>5.3589389066832074E-4</v>
      </c>
    </row>
    <row r="1212" spans="1:16" x14ac:dyDescent="0.3">
      <c r="A1212" s="247" t="s">
        <v>116</v>
      </c>
      <c r="B1212" s="248">
        <v>2037</v>
      </c>
      <c r="C1212" s="248" t="s">
        <v>1302</v>
      </c>
      <c r="D1212" s="300">
        <v>2.9742385027171116E-3</v>
      </c>
      <c r="E1212" s="300">
        <v>1.990709249139859E-2</v>
      </c>
      <c r="F1212" s="300">
        <v>1.84026229622604E-2</v>
      </c>
      <c r="G1212" s="300">
        <v>1.835083800645981E-2</v>
      </c>
      <c r="H1212" s="301">
        <v>1.9881047102461679E-5</v>
      </c>
      <c r="I1212" s="302">
        <v>2.0779984874391611E-5</v>
      </c>
      <c r="J1212" s="303">
        <v>16</v>
      </c>
      <c r="K1212" s="304">
        <f t="shared" ref="K1212:P1212" si="1142">SUM(D1212:D1225)+$J1212*D1225</f>
        <v>6.1613481536003364E-2</v>
      </c>
      <c r="L1212" s="304">
        <f t="shared" si="1142"/>
        <v>0.52274313039373244</v>
      </c>
      <c r="M1212" s="304">
        <f t="shared" si="1142"/>
        <v>0.5479415063069577</v>
      </c>
      <c r="N1212" s="304">
        <f t="shared" si="1142"/>
        <v>0.54671772512049133</v>
      </c>
      <c r="O1212" s="304">
        <f t="shared" si="1142"/>
        <v>5.0845748431185877E-4</v>
      </c>
      <c r="P1212" s="251">
        <f t="shared" si="1142"/>
        <v>5.3144772890906971E-4</v>
      </c>
    </row>
    <row r="1213" spans="1:16" x14ac:dyDescent="0.3">
      <c r="A1213" s="247" t="s">
        <v>116</v>
      </c>
      <c r="B1213" s="248">
        <v>2038</v>
      </c>
      <c r="C1213" s="248" t="s">
        <v>1303</v>
      </c>
      <c r="D1213" s="300">
        <v>2.7840161470026985E-3</v>
      </c>
      <c r="E1213" s="300">
        <v>1.9383261681947768E-2</v>
      </c>
      <c r="F1213" s="300">
        <v>1.8374095493618851E-2</v>
      </c>
      <c r="G1213" s="300">
        <v>1.8324582347139042E-2</v>
      </c>
      <c r="H1213" s="301">
        <v>1.922622227308192E-5</v>
      </c>
      <c r="I1213" s="302">
        <v>2.0095544518616757E-5</v>
      </c>
      <c r="J1213" s="303">
        <v>17</v>
      </c>
      <c r="K1213" s="304">
        <f t="shared" ref="K1213:P1213" si="1143">SUM(D1213:D1225)+$J1213*D1225</f>
        <v>6.0539653547247135E-2</v>
      </c>
      <c r="L1213" s="304">
        <f t="shared" si="1143"/>
        <v>0.5198582763045565</v>
      </c>
      <c r="M1213" s="304">
        <f t="shared" si="1143"/>
        <v>0.54777835225980587</v>
      </c>
      <c r="N1213" s="304">
        <f t="shared" si="1143"/>
        <v>0.54656757736245731</v>
      </c>
      <c r="O1213" s="304">
        <f t="shared" si="1143"/>
        <v>5.0502638200208166E-4</v>
      </c>
      <c r="P1213" s="251">
        <f t="shared" si="1143"/>
        <v>5.2786148621215096E-4</v>
      </c>
    </row>
    <row r="1214" spans="1:16" x14ac:dyDescent="0.3">
      <c r="A1214" s="247" t="s">
        <v>116</v>
      </c>
      <c r="B1214" s="248">
        <v>2039</v>
      </c>
      <c r="C1214" s="248" t="s">
        <v>1304</v>
      </c>
      <c r="D1214" s="300">
        <v>2.6058497419044796E-3</v>
      </c>
      <c r="E1214" s="300">
        <v>1.8896106666948895E-2</v>
      </c>
      <c r="F1214" s="300">
        <v>1.8348947337870659E-2</v>
      </c>
      <c r="G1214" s="300">
        <v>1.8301437906055838E-2</v>
      </c>
      <c r="H1214" s="301">
        <v>1.8669485292483469E-5</v>
      </c>
      <c r="I1214" s="302">
        <v>1.9513634077447718E-5</v>
      </c>
      <c r="J1214" s="303">
        <v>18</v>
      </c>
      <c r="K1214" s="304">
        <f t="shared" ref="K1214:P1214" si="1144">SUM(D1214:D1225)+$J1214*D1225</f>
        <v>5.9656047914205326E-2</v>
      </c>
      <c r="L1214" s="304">
        <f t="shared" si="1144"/>
        <v>0.51749725302483152</v>
      </c>
      <c r="M1214" s="304">
        <f t="shared" si="1144"/>
        <v>0.54764372568129538</v>
      </c>
      <c r="N1214" s="304">
        <f t="shared" si="1144"/>
        <v>0.54644368526374409</v>
      </c>
      <c r="O1214" s="304">
        <f t="shared" si="1144"/>
        <v>5.0225010452168437E-4</v>
      </c>
      <c r="P1214" s="251">
        <f t="shared" si="1144"/>
        <v>5.24959683871007E-4</v>
      </c>
    </row>
    <row r="1215" spans="1:16" x14ac:dyDescent="0.3">
      <c r="A1215" s="247" t="s">
        <v>116</v>
      </c>
      <c r="B1215" s="248">
        <v>2040</v>
      </c>
      <c r="C1215" s="248" t="s">
        <v>1305</v>
      </c>
      <c r="D1215" s="300">
        <v>2.4463991224754097E-3</v>
      </c>
      <c r="E1215" s="300">
        <v>1.8486706078222934E-2</v>
      </c>
      <c r="F1215" s="300">
        <v>1.8327045501846634E-2</v>
      </c>
      <c r="G1215" s="300">
        <v>1.8281280816536606E-2</v>
      </c>
      <c r="H1215" s="301">
        <v>1.8191760239675797E-5</v>
      </c>
      <c r="I1215" s="302">
        <v>1.9014306810814467E-5</v>
      </c>
      <c r="J1215" s="303">
        <v>19</v>
      </c>
      <c r="K1215" s="304">
        <f t="shared" ref="K1215:P1215" si="1145">SUM(D1215:D1225)+$J1215*D1225</f>
        <v>5.8950608686261723E-2</v>
      </c>
      <c r="L1215" s="304">
        <f t="shared" si="1145"/>
        <v>0.51562338476010527</v>
      </c>
      <c r="M1215" s="304">
        <f t="shared" si="1145"/>
        <v>0.54753424725853317</v>
      </c>
      <c r="N1215" s="304">
        <f t="shared" si="1145"/>
        <v>0.54634293760611419</v>
      </c>
      <c r="O1215" s="304">
        <f t="shared" si="1145"/>
        <v>5.0003056402188545E-4</v>
      </c>
      <c r="P1215" s="251">
        <f t="shared" si="1145"/>
        <v>5.2263979197103214E-4</v>
      </c>
    </row>
    <row r="1216" spans="1:16" x14ac:dyDescent="0.3">
      <c r="A1216" s="247" t="s">
        <v>116</v>
      </c>
      <c r="B1216" s="248">
        <v>2041</v>
      </c>
      <c r="C1216" s="248" t="s">
        <v>1306</v>
      </c>
      <c r="D1216" s="300">
        <v>2.3206145367653313E-3</v>
      </c>
      <c r="E1216" s="300">
        <v>1.8161208726967901E-2</v>
      </c>
      <c r="F1216" s="300">
        <v>1.8309854334283091E-2</v>
      </c>
      <c r="G1216" s="300">
        <v>1.8265459424372108E-2</v>
      </c>
      <c r="H1216" s="301">
        <v>1.7797295444553116E-5</v>
      </c>
      <c r="I1216" s="302">
        <v>1.8602006369369021E-5</v>
      </c>
      <c r="J1216" s="303">
        <v>20</v>
      </c>
      <c r="K1216" s="304">
        <f t="shared" ref="K1216:P1216" si="1146">SUM(D1216:D1225)+$J1216*D1225</f>
        <v>5.8404620077747202E-2</v>
      </c>
      <c r="L1216" s="304">
        <f t="shared" si="1146"/>
        <v>0.5141589170841051</v>
      </c>
      <c r="M1216" s="304">
        <f t="shared" si="1146"/>
        <v>0.54744667067179509</v>
      </c>
      <c r="N1216" s="304">
        <f t="shared" si="1146"/>
        <v>0.54626234703800325</v>
      </c>
      <c r="O1216" s="304">
        <f t="shared" si="1146"/>
        <v>4.9828874857489429E-4</v>
      </c>
      <c r="P1216" s="251">
        <f t="shared" si="1146"/>
        <v>5.208192273376905E-4</v>
      </c>
    </row>
    <row r="1217" spans="1:16" x14ac:dyDescent="0.3">
      <c r="A1217" s="247" t="s">
        <v>116</v>
      </c>
      <c r="B1217" s="248">
        <v>2042</v>
      </c>
      <c r="C1217" s="248" t="s">
        <v>1307</v>
      </c>
      <c r="D1217" s="300">
        <v>2.2109842494725334E-3</v>
      </c>
      <c r="E1217" s="300">
        <v>1.7857783361421201E-2</v>
      </c>
      <c r="F1217" s="300">
        <v>1.8295233072949134E-2</v>
      </c>
      <c r="G1217" s="300">
        <v>1.8252003421085031E-2</v>
      </c>
      <c r="H1217" s="301">
        <v>1.747716954739112E-5</v>
      </c>
      <c r="I1217" s="302">
        <v>1.8267408623644547E-5</v>
      </c>
      <c r="J1217" s="303">
        <v>21</v>
      </c>
      <c r="K1217" s="304">
        <f t="shared" ref="K1217:P1217" si="1147">SUM(D1217:D1225)+$J1217*D1225</f>
        <v>5.7984416054942742E-2</v>
      </c>
      <c r="L1217" s="304">
        <f t="shared" si="1147"/>
        <v>0.51301994675935991</v>
      </c>
      <c r="M1217" s="304">
        <f t="shared" si="1147"/>
        <v>0.5473762852526205</v>
      </c>
      <c r="N1217" s="304">
        <f t="shared" si="1147"/>
        <v>0.54619757786205692</v>
      </c>
      <c r="O1217" s="304">
        <f t="shared" si="1147"/>
        <v>4.9694139792302568E-4</v>
      </c>
      <c r="P1217" s="251">
        <f t="shared" si="1147"/>
        <v>5.1941096314579434E-4</v>
      </c>
    </row>
    <row r="1218" spans="1:16" x14ac:dyDescent="0.3">
      <c r="A1218" s="247" t="s">
        <v>116</v>
      </c>
      <c r="B1218" s="248">
        <v>2043</v>
      </c>
      <c r="C1218" s="248" t="s">
        <v>1308</v>
      </c>
      <c r="D1218" s="300">
        <v>2.1259869407868185E-3</v>
      </c>
      <c r="E1218" s="300">
        <v>1.7623226878344209E-2</v>
      </c>
      <c r="F1218" s="300">
        <v>1.8282870340405565E-2</v>
      </c>
      <c r="G1218" s="300">
        <v>1.8240626325558947E-2</v>
      </c>
      <c r="H1218" s="301">
        <v>1.722047920089954E-5</v>
      </c>
      <c r="I1218" s="302">
        <v>1.7999110707119068E-5</v>
      </c>
      <c r="J1218" s="303">
        <v>22</v>
      </c>
      <c r="K1218" s="304">
        <f t="shared" ref="K1218:P1218" si="1148">SUM(D1218:D1225)+$J1218*D1225</f>
        <v>5.7673842319431096E-2</v>
      </c>
      <c r="L1218" s="304">
        <f t="shared" si="1148"/>
        <v>0.51218440180016145</v>
      </c>
      <c r="M1218" s="304">
        <f t="shared" si="1148"/>
        <v>0.5473205210947798</v>
      </c>
      <c r="N1218" s="304">
        <f t="shared" si="1148"/>
        <v>0.54614626468939775</v>
      </c>
      <c r="O1218" s="304">
        <f t="shared" si="1148"/>
        <v>4.9591417316831917E-4</v>
      </c>
      <c r="P1218" s="251">
        <f t="shared" si="1148"/>
        <v>5.1833729669962256E-4</v>
      </c>
    </row>
    <row r="1219" spans="1:16" x14ac:dyDescent="0.3">
      <c r="A1219" s="247" t="s">
        <v>116</v>
      </c>
      <c r="B1219" s="248">
        <v>2044</v>
      </c>
      <c r="C1219" s="248" t="s">
        <v>1309</v>
      </c>
      <c r="D1219" s="300">
        <v>2.0623555666533415E-3</v>
      </c>
      <c r="E1219" s="300">
        <v>1.7435233348394672E-2</v>
      </c>
      <c r="F1219" s="300">
        <v>1.8272437334644332E-2</v>
      </c>
      <c r="G1219" s="300">
        <v>1.8231025970452251E-2</v>
      </c>
      <c r="H1219" s="301">
        <v>1.701981564691397E-5</v>
      </c>
      <c r="I1219" s="302">
        <v>1.7789376945589297E-5</v>
      </c>
      <c r="J1219" s="303">
        <v>23</v>
      </c>
      <c r="K1219" s="304">
        <f t="shared" ref="K1219:P1219" si="1149">SUM(D1219:D1225)+$J1219*D1225</f>
        <v>5.7448265892605155E-2</v>
      </c>
      <c r="L1219" s="304">
        <f t="shared" si="1149"/>
        <v>0.51158341332404</v>
      </c>
      <c r="M1219" s="304">
        <f t="shared" si="1149"/>
        <v>0.54727711966948278</v>
      </c>
      <c r="N1219" s="304">
        <f t="shared" si="1149"/>
        <v>0.54610632861226471</v>
      </c>
      <c r="O1219" s="304">
        <f t="shared" si="1149"/>
        <v>4.9514363876010424E-4</v>
      </c>
      <c r="P1219" s="251">
        <f t="shared" si="1149"/>
        <v>5.1753192816997632E-4</v>
      </c>
    </row>
    <row r="1220" spans="1:16" x14ac:dyDescent="0.3">
      <c r="A1220" s="247" t="s">
        <v>116</v>
      </c>
      <c r="B1220" s="248">
        <v>2045</v>
      </c>
      <c r="C1220" s="248" t="s">
        <v>1310</v>
      </c>
      <c r="D1220" s="300">
        <v>2.0192095656414574E-3</v>
      </c>
      <c r="E1220" s="300">
        <v>1.7305859303972448E-2</v>
      </c>
      <c r="F1220" s="300">
        <v>1.8263633888608372E-2</v>
      </c>
      <c r="G1220" s="300">
        <v>1.8222924814485265E-2</v>
      </c>
      <c r="H1220" s="301">
        <v>1.6864685163466219E-5</v>
      </c>
      <c r="I1220" s="302">
        <v>1.7627228806537904E-5</v>
      </c>
      <c r="J1220" s="303">
        <v>24</v>
      </c>
      <c r="K1220" s="304">
        <f t="shared" ref="K1220:P1220" si="1150">SUM(D1220:D1225)+$J1220*D1225</f>
        <v>5.7286320839912704E-2</v>
      </c>
      <c r="L1220" s="304">
        <f t="shared" si="1150"/>
        <v>0.51117041837786803</v>
      </c>
      <c r="M1220" s="304">
        <f t="shared" si="1150"/>
        <v>0.54724415124994685</v>
      </c>
      <c r="N1220" s="304">
        <f t="shared" si="1150"/>
        <v>0.54607599289023823</v>
      </c>
      <c r="O1220" s="304">
        <f t="shared" si="1150"/>
        <v>4.9457376790587484E-4</v>
      </c>
      <c r="P1220" s="251">
        <f t="shared" si="1150"/>
        <v>5.1693629340185995E-4</v>
      </c>
    </row>
    <row r="1221" spans="1:16" x14ac:dyDescent="0.3">
      <c r="A1221" s="247" t="s">
        <v>116</v>
      </c>
      <c r="B1221" s="248">
        <v>2046</v>
      </c>
      <c r="C1221" s="248" t="s">
        <v>1311</v>
      </c>
      <c r="D1221" s="300">
        <v>1.9816722201357094E-3</v>
      </c>
      <c r="E1221" s="300">
        <v>1.719872012558386E-2</v>
      </c>
      <c r="F1221" s="300">
        <v>1.8256318487666522E-2</v>
      </c>
      <c r="G1221" s="300">
        <v>1.8216194175247273E-2</v>
      </c>
      <c r="H1221" s="301">
        <v>1.6743386104492581E-5</v>
      </c>
      <c r="I1221" s="302">
        <v>1.7500444055850123E-5</v>
      </c>
      <c r="J1221" s="303">
        <v>25</v>
      </c>
      <c r="K1221" s="304">
        <f t="shared" ref="K1221:P1221" si="1151">SUM(D1221:D1225)+$J1221*D1225</f>
        <v>5.7167521788232124E-2</v>
      </c>
      <c r="L1221" s="304">
        <f t="shared" si="1151"/>
        <v>0.51088679747611832</v>
      </c>
      <c r="M1221" s="304">
        <f t="shared" si="1151"/>
        <v>0.54721998627644697</v>
      </c>
      <c r="N1221" s="304">
        <f t="shared" si="1151"/>
        <v>0.54605375832417868</v>
      </c>
      <c r="O1221" s="304">
        <f t="shared" si="1151"/>
        <v>4.9415902753509311E-4</v>
      </c>
      <c r="P1221" s="251">
        <f t="shared" si="1151"/>
        <v>5.165028067727949E-4</v>
      </c>
    </row>
    <row r="1222" spans="1:16" x14ac:dyDescent="0.3">
      <c r="A1222" s="247" t="s">
        <v>116</v>
      </c>
      <c r="B1222" s="248">
        <v>2047</v>
      </c>
      <c r="C1222" s="248" t="s">
        <v>1312</v>
      </c>
      <c r="D1222" s="300">
        <v>1.9476284858554202E-3</v>
      </c>
      <c r="E1222" s="300">
        <v>1.7094969052399173E-2</v>
      </c>
      <c r="F1222" s="300">
        <v>1.8250248538402639E-2</v>
      </c>
      <c r="G1222" s="300">
        <v>1.8210608938068217E-2</v>
      </c>
      <c r="H1222" s="301">
        <v>1.6644912872309413E-5</v>
      </c>
      <c r="I1222" s="302">
        <v>1.7397518657145159E-5</v>
      </c>
      <c r="J1222" s="303">
        <v>26</v>
      </c>
      <c r="K1222" s="304">
        <f t="shared" ref="K1222:P1222" si="1152">SUM(D1222:D1225)+$J1222*D1225</f>
        <v>5.7086260082057298E-2</v>
      </c>
      <c r="L1222" s="304">
        <f t="shared" si="1152"/>
        <v>0.51071031575275716</v>
      </c>
      <c r="M1222" s="304">
        <f t="shared" si="1152"/>
        <v>0.54720313670388898</v>
      </c>
      <c r="N1222" s="304">
        <f t="shared" si="1152"/>
        <v>0.5460382543973572</v>
      </c>
      <c r="O1222" s="304">
        <f t="shared" si="1152"/>
        <v>4.9386558622328521E-4</v>
      </c>
      <c r="P1222" s="251">
        <f t="shared" si="1152"/>
        <v>5.161961048944176E-4</v>
      </c>
    </row>
    <row r="1223" spans="1:16" x14ac:dyDescent="0.3">
      <c r="A1223" s="247" t="s">
        <v>116</v>
      </c>
      <c r="B1223" s="248">
        <v>2048</v>
      </c>
      <c r="C1223" s="248" t="s">
        <v>1313</v>
      </c>
      <c r="D1223" s="300">
        <v>1.9189716100067736E-3</v>
      </c>
      <c r="E1223" s="300">
        <v>1.7003248000104713E-2</v>
      </c>
      <c r="F1223" s="300">
        <v>1.8245198342261973E-2</v>
      </c>
      <c r="G1223" s="300">
        <v>1.8205962313333674E-2</v>
      </c>
      <c r="H1223" s="301">
        <v>1.65636493525513E-5</v>
      </c>
      <c r="I1223" s="302">
        <v>1.7312581797853204E-5</v>
      </c>
      <c r="J1223" s="303">
        <v>27</v>
      </c>
      <c r="K1223" s="304">
        <f t="shared" ref="K1223:P1223" si="1153">SUM(D1223:D1225)+$J1223*D1225</f>
        <v>5.7039042110162759E-2</v>
      </c>
      <c r="L1223" s="304">
        <f t="shared" si="1153"/>
        <v>0.51063758510258073</v>
      </c>
      <c r="M1223" s="304">
        <f t="shared" si="1153"/>
        <v>0.54719235708059477</v>
      </c>
      <c r="N1223" s="304">
        <f t="shared" si="1153"/>
        <v>0.54602833570771492</v>
      </c>
      <c r="O1223" s="304">
        <f t="shared" si="1153"/>
        <v>4.9367061814366026E-4</v>
      </c>
      <c r="P1223" s="251">
        <f t="shared" si="1153"/>
        <v>5.1599232841474532E-4</v>
      </c>
    </row>
    <row r="1224" spans="1:16" x14ac:dyDescent="0.3">
      <c r="A1224" s="247" t="s">
        <v>116</v>
      </c>
      <c r="B1224" s="248">
        <v>2049</v>
      </c>
      <c r="C1224" s="248" t="s">
        <v>1314</v>
      </c>
      <c r="D1224" s="300">
        <v>1.908576109251272E-3</v>
      </c>
      <c r="E1224" s="300">
        <v>1.7011661840239698E-2</v>
      </c>
      <c r="F1224" s="300">
        <v>1.8242029115295547E-2</v>
      </c>
      <c r="G1224" s="300">
        <v>1.8203046438458444E-2</v>
      </c>
      <c r="H1224" s="301">
        <v>1.6508514595940802E-5</v>
      </c>
      <c r="I1224" s="302">
        <v>1.7254965647652543E-5</v>
      </c>
      <c r="J1224" s="303">
        <v>28</v>
      </c>
      <c r="K1224" s="304">
        <f t="shared" ref="K1224:P1224" si="1154">SUM(D1224:D1225)+$J1224*D1225</f>
        <v>5.7020481014116872E-2</v>
      </c>
      <c r="L1224" s="304">
        <f t="shared" si="1154"/>
        <v>0.51065657550469878</v>
      </c>
      <c r="M1224" s="304">
        <f t="shared" si="1154"/>
        <v>0.54718662765344128</v>
      </c>
      <c r="N1224" s="304">
        <f t="shared" si="1154"/>
        <v>0.54602306364280706</v>
      </c>
      <c r="O1224" s="304">
        <f t="shared" si="1154"/>
        <v>4.9355691358379361E-4</v>
      </c>
      <c r="P1224" s="251">
        <f t="shared" si="1154"/>
        <v>5.1587348879436493E-4</v>
      </c>
    </row>
    <row r="1225" spans="1:16" x14ac:dyDescent="0.3">
      <c r="A1225" s="247" t="s">
        <v>116</v>
      </c>
      <c r="B1225" s="248">
        <v>2050</v>
      </c>
      <c r="C1225" s="248" t="s">
        <v>1315</v>
      </c>
      <c r="D1225" s="300">
        <v>1.9004105139608827E-3</v>
      </c>
      <c r="E1225" s="300">
        <v>1.7022238402222726E-2</v>
      </c>
      <c r="F1225" s="300">
        <v>1.8239468915108473E-2</v>
      </c>
      <c r="G1225" s="300">
        <v>1.8200690248425813E-2</v>
      </c>
      <c r="H1225" s="301">
        <v>1.6449944792684579E-5</v>
      </c>
      <c r="I1225" s="302">
        <v>1.7193742177472839E-5</v>
      </c>
      <c r="J1225" s="303">
        <v>29</v>
      </c>
      <c r="K1225" s="304">
        <f t="shared" ref="K1225:P1225" si="1155">SUM(D1225:D1225)+$J1225*D1225</f>
        <v>5.7012315418826481E-2</v>
      </c>
      <c r="L1225" s="304">
        <f t="shared" si="1155"/>
        <v>0.51066715206668178</v>
      </c>
      <c r="M1225" s="304">
        <f t="shared" si="1155"/>
        <v>0.54718406745325421</v>
      </c>
      <c r="N1225" s="304">
        <f t="shared" si="1155"/>
        <v>0.54602070745277442</v>
      </c>
      <c r="O1225" s="304">
        <f t="shared" si="1155"/>
        <v>4.9349834378053733E-4</v>
      </c>
      <c r="P1225" s="251">
        <f t="shared" si="1155"/>
        <v>5.1581226532418519E-4</v>
      </c>
    </row>
    <row r="1226" spans="1:16" x14ac:dyDescent="0.3">
      <c r="A1226" s="247" t="s">
        <v>117</v>
      </c>
      <c r="B1226" s="248">
        <v>2015</v>
      </c>
      <c r="C1226" s="248" t="s">
        <v>2452</v>
      </c>
      <c r="D1226" s="300">
        <v>4.8788609043185632E-2</v>
      </c>
      <c r="E1226" s="300">
        <v>0.19040453844581165</v>
      </c>
      <c r="F1226" s="300">
        <v>1.9731545802906762E-2</v>
      </c>
      <c r="G1226" s="300">
        <v>1.9580136566891823E-2</v>
      </c>
      <c r="H1226" s="301">
        <v>1.4932936991560506E-4</v>
      </c>
      <c r="I1226" s="302">
        <v>1.5608138365411119E-4</v>
      </c>
      <c r="J1226" s="305">
        <v>0</v>
      </c>
      <c r="K1226" s="304">
        <f>SUM(D1226:D1255)</f>
        <v>0.33037748595802752</v>
      </c>
      <c r="L1226" s="304">
        <f t="shared" ref="L1226:L1232" si="1156">SUM(E1226:E1255)</f>
        <v>1.5122150975303625</v>
      </c>
      <c r="M1226" s="304">
        <f t="shared" ref="M1226:M1232" si="1157">SUM(F1226:F1255)</f>
        <v>0.56694424042868519</v>
      </c>
      <c r="N1226" s="304">
        <f t="shared" ref="N1226:N1232" si="1158">SUM(G1226:G1255)</f>
        <v>0.56423523361838435</v>
      </c>
      <c r="O1226" s="304">
        <f t="shared" ref="O1226:O1232" si="1159">SUM(H1226:H1255)</f>
        <v>1.5007035417424174E-3</v>
      </c>
      <c r="P1226" s="251">
        <f t="shared" ref="P1226:P1232" si="1160">SUM(I1226:I1255)</f>
        <v>1.568558681875313E-3</v>
      </c>
    </row>
    <row r="1227" spans="1:16" x14ac:dyDescent="0.3">
      <c r="A1227" s="247" t="s">
        <v>117</v>
      </c>
      <c r="B1227" s="248">
        <v>2016</v>
      </c>
      <c r="C1227" s="248" t="s">
        <v>2453</v>
      </c>
      <c r="D1227" s="300">
        <v>4.0549117701585986E-2</v>
      </c>
      <c r="E1227" s="300">
        <v>0.16103316909903564</v>
      </c>
      <c r="F1227" s="300">
        <v>1.9605017838184188E-2</v>
      </c>
      <c r="G1227" s="300">
        <v>1.9462232996161746E-2</v>
      </c>
      <c r="H1227" s="301">
        <v>1.2748656125410933E-4</v>
      </c>
      <c r="I1227" s="302">
        <v>1.3325093688144828E-4</v>
      </c>
      <c r="J1227" s="303">
        <v>0</v>
      </c>
      <c r="K1227" s="304">
        <f t="shared" ref="K1227:K1232" si="1161">SUM(D1227:D1256)</f>
        <v>0.28364758837208787</v>
      </c>
      <c r="L1227" s="304">
        <f t="shared" si="1156"/>
        <v>1.3398978700056308</v>
      </c>
      <c r="M1227" s="304">
        <f t="shared" si="1157"/>
        <v>0.56550329601859872</v>
      </c>
      <c r="N1227" s="304">
        <f t="shared" si="1158"/>
        <v>0.56290285048618394</v>
      </c>
      <c r="O1227" s="304">
        <f t="shared" si="1159"/>
        <v>1.3690754297646939E-3</v>
      </c>
      <c r="P1227" s="251">
        <f t="shared" si="1160"/>
        <v>1.430978926808773E-3</v>
      </c>
    </row>
    <row r="1228" spans="1:16" x14ac:dyDescent="0.3">
      <c r="A1228" s="247" t="s">
        <v>117</v>
      </c>
      <c r="B1228" s="248">
        <v>2017</v>
      </c>
      <c r="C1228" s="248" t="s">
        <v>1316</v>
      </c>
      <c r="D1228" s="300">
        <v>3.3823084037696051E-2</v>
      </c>
      <c r="E1228" s="300">
        <v>0.1370976436127633</v>
      </c>
      <c r="F1228" s="300">
        <v>1.9547263654393937E-2</v>
      </c>
      <c r="G1228" s="300">
        <v>1.9408051366026881E-2</v>
      </c>
      <c r="H1228" s="301">
        <v>1.143091918500165E-4</v>
      </c>
      <c r="I1228" s="302">
        <v>1.1947774719262629E-4</v>
      </c>
      <c r="J1228" s="303">
        <v>0</v>
      </c>
      <c r="K1228" s="304">
        <f t="shared" si="1161"/>
        <v>0.24512446149298608</v>
      </c>
      <c r="L1228" s="304">
        <f t="shared" si="1156"/>
        <v>1.196873814620252</v>
      </c>
      <c r="M1228" s="304">
        <f t="shared" si="1157"/>
        <v>0.56418112242130403</v>
      </c>
      <c r="N1228" s="304">
        <f t="shared" si="1158"/>
        <v>0.56168123233188771</v>
      </c>
      <c r="O1228" s="304">
        <f t="shared" si="1159"/>
        <v>1.2591513964687162E-3</v>
      </c>
      <c r="P1228" s="251">
        <f t="shared" si="1160"/>
        <v>1.3160846162473872E-3</v>
      </c>
    </row>
    <row r="1229" spans="1:16" x14ac:dyDescent="0.3">
      <c r="A1229" s="247" t="s">
        <v>117</v>
      </c>
      <c r="B1229" s="248">
        <v>2018</v>
      </c>
      <c r="C1229" s="248" t="s">
        <v>1317</v>
      </c>
      <c r="D1229" s="300">
        <v>2.8136468704187369E-2</v>
      </c>
      <c r="E1229" s="300">
        <v>0.11653951670114382</v>
      </c>
      <c r="F1229" s="300">
        <v>1.952653259852934E-2</v>
      </c>
      <c r="G1229" s="300">
        <v>1.9388152028222298E-2</v>
      </c>
      <c r="H1229" s="301">
        <v>1.0361167223378724E-4</v>
      </c>
      <c r="I1229" s="302">
        <v>1.0829653175333499E-4</v>
      </c>
      <c r="J1229" s="303">
        <v>0</v>
      </c>
      <c r="K1229" s="304">
        <f t="shared" si="1161"/>
        <v>0.21329813416842183</v>
      </c>
      <c r="L1229" s="304">
        <f t="shared" si="1156"/>
        <v>1.0777084657270322</v>
      </c>
      <c r="M1229" s="304">
        <f t="shared" si="1157"/>
        <v>0.56291041926446317</v>
      </c>
      <c r="N1229" s="304">
        <f t="shared" si="1158"/>
        <v>0.56050801399373917</v>
      </c>
      <c r="O1229" s="304">
        <f t="shared" si="1159"/>
        <v>1.1622947416190283E-3</v>
      </c>
      <c r="P1229" s="251">
        <f t="shared" si="1160"/>
        <v>1.2148485254937307E-3</v>
      </c>
    </row>
    <row r="1230" spans="1:16" x14ac:dyDescent="0.3">
      <c r="A1230" s="247" t="s">
        <v>117</v>
      </c>
      <c r="B1230" s="248">
        <v>2019</v>
      </c>
      <c r="C1230" s="248" t="s">
        <v>1318</v>
      </c>
      <c r="D1230" s="300">
        <v>2.3264265757434691E-2</v>
      </c>
      <c r="E1230" s="300">
        <v>9.8949628596845779E-2</v>
      </c>
      <c r="F1230" s="300">
        <v>1.9506524362731016E-2</v>
      </c>
      <c r="G1230" s="300">
        <v>1.9369069289079673E-2</v>
      </c>
      <c r="H1230" s="301">
        <v>9.3660037038904896E-5</v>
      </c>
      <c r="I1230" s="302">
        <v>9.7894930023806537E-5</v>
      </c>
      <c r="J1230" s="303">
        <v>0</v>
      </c>
      <c r="K1230" s="304">
        <f t="shared" si="1161"/>
        <v>0.18713580168680494</v>
      </c>
      <c r="L1230" s="304">
        <f t="shared" si="1156"/>
        <v>0.9790430498856888</v>
      </c>
      <c r="M1230" s="304">
        <f t="shared" si="1157"/>
        <v>0.56165542776089816</v>
      </c>
      <c r="N1230" s="304">
        <f t="shared" si="1158"/>
        <v>0.55935007684876548</v>
      </c>
      <c r="O1230" s="304">
        <f t="shared" si="1159"/>
        <v>1.0760516243812795E-3</v>
      </c>
      <c r="P1230" s="251">
        <f t="shared" si="1160"/>
        <v>1.1247058728540062E-3</v>
      </c>
    </row>
    <row r="1231" spans="1:16" x14ac:dyDescent="0.3">
      <c r="A1231" s="247" t="s">
        <v>117</v>
      </c>
      <c r="B1231" s="248">
        <v>2020</v>
      </c>
      <c r="C1231" s="248" t="s">
        <v>1319</v>
      </c>
      <c r="D1231" s="300">
        <v>1.9526150338735847E-2</v>
      </c>
      <c r="E1231" s="300">
        <v>8.44519515972222E-2</v>
      </c>
      <c r="F1231" s="300">
        <v>1.9472195900339481E-2</v>
      </c>
      <c r="G1231" s="300">
        <v>1.9337074877687887E-2</v>
      </c>
      <c r="H1231" s="301">
        <v>8.6227116630688031E-5</v>
      </c>
      <c r="I1231" s="302">
        <v>9.0125927288545261E-5</v>
      </c>
      <c r="J1231" s="303">
        <v>0</v>
      </c>
      <c r="K1231" s="304">
        <f t="shared" si="1161"/>
        <v>0.16583624968032717</v>
      </c>
      <c r="L1231" s="304">
        <f t="shared" si="1156"/>
        <v>0.89797645436632534</v>
      </c>
      <c r="M1231" s="304">
        <f t="shared" si="1157"/>
        <v>0.56041705436682998</v>
      </c>
      <c r="N1231" s="304">
        <f t="shared" si="1158"/>
        <v>0.55820810292786549</v>
      </c>
      <c r="O1231" s="304">
        <f t="shared" si="1159"/>
        <v>9.9969849388695307E-4</v>
      </c>
      <c r="P1231" s="251">
        <f t="shared" si="1160"/>
        <v>1.0449003888460889E-3</v>
      </c>
    </row>
    <row r="1232" spans="1:16" x14ac:dyDescent="0.3">
      <c r="A1232" s="247" t="s">
        <v>117</v>
      </c>
      <c r="B1232" s="248">
        <v>2021</v>
      </c>
      <c r="C1232" s="248" t="s">
        <v>1320</v>
      </c>
      <c r="D1232" s="300">
        <v>1.6599466505876143E-2</v>
      </c>
      <c r="E1232" s="300">
        <v>7.2455776487889229E-2</v>
      </c>
      <c r="F1232" s="300">
        <v>1.9401439438748863E-2</v>
      </c>
      <c r="G1232" s="300">
        <v>1.9271644356328135E-2</v>
      </c>
      <c r="H1232" s="301">
        <v>7.8342542600349949E-5</v>
      </c>
      <c r="I1232" s="302">
        <v>8.1884844435897743E-5</v>
      </c>
      <c r="J1232" s="303">
        <v>0</v>
      </c>
      <c r="K1232" s="304">
        <f t="shared" si="1161"/>
        <v>0.14826735164761998</v>
      </c>
      <c r="L1232" s="304">
        <f t="shared" si="1156"/>
        <v>0.83141656504726613</v>
      </c>
      <c r="M1232" s="304">
        <f t="shared" si="1157"/>
        <v>0.55921033811194787</v>
      </c>
      <c r="N1232" s="304">
        <f t="shared" si="1158"/>
        <v>0.55709566532204369</v>
      </c>
      <c r="O1232" s="304">
        <f t="shared" si="1159"/>
        <v>9.3072261756527348E-4</v>
      </c>
      <c r="P1232" s="251">
        <f t="shared" si="1160"/>
        <v>9.728057238334516E-4</v>
      </c>
    </row>
    <row r="1233" spans="1:16" x14ac:dyDescent="0.3">
      <c r="A1233" s="247" t="s">
        <v>117</v>
      </c>
      <c r="B1233" s="248">
        <v>2022</v>
      </c>
      <c r="C1233" s="248" t="s">
        <v>1321</v>
      </c>
      <c r="D1233" s="300">
        <v>1.3902273163227714E-2</v>
      </c>
      <c r="E1233" s="300">
        <v>6.2182733111160328E-2</v>
      </c>
      <c r="F1233" s="300">
        <v>1.9327645651355169E-2</v>
      </c>
      <c r="G1233" s="300">
        <v>1.9203396159300039E-2</v>
      </c>
      <c r="H1233" s="301">
        <v>7.120635203236632E-5</v>
      </c>
      <c r="I1233" s="302">
        <v>7.4425991141953781E-5</v>
      </c>
      <c r="J1233" s="303">
        <v>1</v>
      </c>
      <c r="K1233" s="304">
        <f t="shared" ref="K1233:P1233" si="1162">SUM(D1233:D1261)+$J1233*D1261</f>
        <v>0.13362513744777249</v>
      </c>
      <c r="L1233" s="304">
        <f t="shared" si="1162"/>
        <v>0.77685285083753963</v>
      </c>
      <c r="M1233" s="304">
        <f t="shared" si="1162"/>
        <v>0.55807437831865647</v>
      </c>
      <c r="N1233" s="304">
        <f t="shared" si="1162"/>
        <v>0.55604865823758154</v>
      </c>
      <c r="O1233" s="304">
        <f t="shared" si="1162"/>
        <v>8.6963131527393223E-4</v>
      </c>
      <c r="P1233" s="251">
        <f t="shared" si="1162"/>
        <v>9.0895214167346211E-4</v>
      </c>
    </row>
    <row r="1234" spans="1:16" x14ac:dyDescent="0.3">
      <c r="A1234" s="247" t="s">
        <v>117</v>
      </c>
      <c r="B1234" s="248">
        <v>2023</v>
      </c>
      <c r="C1234" s="248" t="s">
        <v>1322</v>
      </c>
      <c r="D1234" s="300">
        <v>1.1976445488785289E-2</v>
      </c>
      <c r="E1234" s="300">
        <v>5.4041244439651415E-2</v>
      </c>
      <c r="F1234" s="300">
        <v>1.9259979459850154E-2</v>
      </c>
      <c r="G1234" s="300">
        <v>1.9140898728734018E-2</v>
      </c>
      <c r="H1234" s="301">
        <v>6.4383481326019484E-5</v>
      </c>
      <c r="I1234" s="302">
        <v>6.7294622715318665E-5</v>
      </c>
      <c r="J1234" s="303">
        <v>2</v>
      </c>
      <c r="K1234" s="304">
        <f t="shared" ref="K1234:P1234" si="1163">SUM(D1234:D1261)+$J1234*D1261</f>
        <v>0.12168011659057344</v>
      </c>
      <c r="L1234" s="304">
        <f t="shared" si="1163"/>
        <v>0.73256218000454254</v>
      </c>
      <c r="M1234" s="304">
        <f t="shared" si="1163"/>
        <v>0.55701221231275888</v>
      </c>
      <c r="N1234" s="304">
        <f t="shared" si="1163"/>
        <v>0.55506989935014772</v>
      </c>
      <c r="O1234" s="304">
        <f t="shared" si="1163"/>
        <v>8.1567620355057471E-4</v>
      </c>
      <c r="P1234" s="251">
        <f t="shared" si="1163"/>
        <v>8.5255741280741639E-4</v>
      </c>
    </row>
    <row r="1235" spans="1:16" x14ac:dyDescent="0.3">
      <c r="A1235" s="247" t="s">
        <v>117</v>
      </c>
      <c r="B1235" s="248">
        <v>2024</v>
      </c>
      <c r="C1235" s="248" t="s">
        <v>1323</v>
      </c>
      <c r="D1235" s="300">
        <v>1.038652812217389E-2</v>
      </c>
      <c r="E1235" s="300">
        <v>4.7388978539916346E-2</v>
      </c>
      <c r="F1235" s="300">
        <v>1.9198521660584614E-2</v>
      </c>
      <c r="G1235" s="300">
        <v>1.9084136922348328E-2</v>
      </c>
      <c r="H1235" s="301">
        <v>5.8131983152834598E-5</v>
      </c>
      <c r="I1235" s="302">
        <v>6.0760450571950932E-5</v>
      </c>
      <c r="J1235" s="303">
        <v>3</v>
      </c>
      <c r="K1235" s="304">
        <f t="shared" ref="K1235:P1235" si="1164">SUM(D1235:D1261)+$J1235*D1261</f>
        <v>0.1116609234078168</v>
      </c>
      <c r="L1235" s="304">
        <f t="shared" si="1164"/>
        <v>0.6964129978430541</v>
      </c>
      <c r="M1235" s="304">
        <f t="shared" si="1164"/>
        <v>0.55601771249836629</v>
      </c>
      <c r="N1235" s="304">
        <f t="shared" si="1164"/>
        <v>0.55415363789327976</v>
      </c>
      <c r="O1235" s="304">
        <f t="shared" si="1164"/>
        <v>7.6854396253356392E-4</v>
      </c>
      <c r="P1235" s="251">
        <f t="shared" si="1164"/>
        <v>8.0329405236800574E-4</v>
      </c>
    </row>
    <row r="1236" spans="1:16" x14ac:dyDescent="0.3">
      <c r="A1236" s="247" t="s">
        <v>117</v>
      </c>
      <c r="B1236" s="248">
        <v>2025</v>
      </c>
      <c r="C1236" s="248" t="s">
        <v>1324</v>
      </c>
      <c r="D1236" s="300">
        <v>9.0404440838522775E-3</v>
      </c>
      <c r="E1236" s="300">
        <v>4.1908905315412387E-2</v>
      </c>
      <c r="F1236" s="300">
        <v>1.9142756412349624E-2</v>
      </c>
      <c r="G1236" s="300">
        <v>1.9032647254320183E-2</v>
      </c>
      <c r="H1236" s="301">
        <v>5.2804804754604763E-5</v>
      </c>
      <c r="I1236" s="302">
        <v>5.5192397478220567E-5</v>
      </c>
      <c r="J1236" s="303">
        <v>4</v>
      </c>
      <c r="K1236" s="304">
        <f t="shared" ref="K1236:P1236" si="1165">SUM(D1236:D1261)+$J1236*D1261</f>
        <v>0.10323164759167158</v>
      </c>
      <c r="L1236" s="304">
        <f t="shared" si="1165"/>
        <v>0.66691608158130067</v>
      </c>
      <c r="M1236" s="304">
        <f t="shared" si="1165"/>
        <v>0.55508467048323906</v>
      </c>
      <c r="N1236" s="304">
        <f t="shared" si="1165"/>
        <v>0.55329413824279761</v>
      </c>
      <c r="O1236" s="304">
        <f t="shared" si="1165"/>
        <v>7.27663219689738E-4</v>
      </c>
      <c r="P1236" s="251">
        <f t="shared" si="1165"/>
        <v>7.605648640719631E-4</v>
      </c>
    </row>
    <row r="1237" spans="1:16" x14ac:dyDescent="0.3">
      <c r="A1237" s="247" t="s">
        <v>117</v>
      </c>
      <c r="B1237" s="248">
        <v>2026</v>
      </c>
      <c r="C1237" s="248" t="s">
        <v>1325</v>
      </c>
      <c r="D1237" s="300">
        <v>7.9667094359527971E-3</v>
      </c>
      <c r="E1237" s="300">
        <v>3.7596902329982515E-2</v>
      </c>
      <c r="F1237" s="300">
        <v>1.9085189800687852E-2</v>
      </c>
      <c r="G1237" s="300">
        <v>1.8979532185291546E-2</v>
      </c>
      <c r="H1237" s="301">
        <v>4.8102737678319892E-5</v>
      </c>
      <c r="I1237" s="302">
        <v>5.0277728863829602E-5</v>
      </c>
      <c r="J1237" s="303">
        <v>5</v>
      </c>
      <c r="K1237" s="304">
        <f t="shared" ref="K1237:P1237" si="1166">SUM(D1237:D1261)+$J1237*D1261</f>
        <v>9.6148455813847955E-2</v>
      </c>
      <c r="L1237" s="304">
        <f t="shared" si="1166"/>
        <v>0.6428992385440514</v>
      </c>
      <c r="M1237" s="304">
        <f t="shared" si="1166"/>
        <v>0.55420739371634697</v>
      </c>
      <c r="N1237" s="304">
        <f t="shared" si="1166"/>
        <v>0.55248612826034349</v>
      </c>
      <c r="O1237" s="304">
        <f t="shared" si="1166"/>
        <v>6.9210965524414193E-4</v>
      </c>
      <c r="P1237" s="251">
        <f t="shared" si="1166"/>
        <v>7.234037288696509E-4</v>
      </c>
    </row>
    <row r="1238" spans="1:16" x14ac:dyDescent="0.3">
      <c r="A1238" s="247" t="s">
        <v>117</v>
      </c>
      <c r="B1238" s="248">
        <v>2027</v>
      </c>
      <c r="C1238" s="248" t="s">
        <v>1326</v>
      </c>
      <c r="D1238" s="300">
        <v>7.0647783503763146E-3</v>
      </c>
      <c r="E1238" s="300">
        <v>3.4045417701662431E-2</v>
      </c>
      <c r="F1238" s="300">
        <v>1.9017939268349285E-2</v>
      </c>
      <c r="G1238" s="300">
        <v>1.891747214783714E-2</v>
      </c>
      <c r="H1238" s="301">
        <v>4.2298347387044085E-5</v>
      </c>
      <c r="I1238" s="302">
        <v>4.421088857085358E-5</v>
      </c>
      <c r="J1238" s="303">
        <v>6</v>
      </c>
      <c r="K1238" s="304">
        <f t="shared" ref="K1238:P1238" si="1167">SUM(D1238:D1261)+$J1238*D1261</f>
        <v>9.0138998683923804E-2</v>
      </c>
      <c r="L1238" s="304">
        <f t="shared" si="1167"/>
        <v>0.6231943984922319</v>
      </c>
      <c r="M1238" s="304">
        <f t="shared" si="1167"/>
        <v>0.55338768356111656</v>
      </c>
      <c r="N1238" s="304">
        <f t="shared" si="1167"/>
        <v>0.55173123334691809</v>
      </c>
      <c r="O1238" s="304">
        <f t="shared" si="1167"/>
        <v>6.6125815787483079E-4</v>
      </c>
      <c r="P1238" s="251">
        <f t="shared" si="1167"/>
        <v>6.911572622817294E-4</v>
      </c>
    </row>
    <row r="1239" spans="1:16" x14ac:dyDescent="0.3">
      <c r="A1239" s="247" t="s">
        <v>117</v>
      </c>
      <c r="B1239" s="248">
        <v>2028</v>
      </c>
      <c r="C1239" s="248" t="s">
        <v>1327</v>
      </c>
      <c r="D1239" s="300">
        <v>6.3160788377950557E-3</v>
      </c>
      <c r="E1239" s="300">
        <v>3.116775802089581E-2</v>
      </c>
      <c r="F1239" s="300">
        <v>1.8944205831216854E-2</v>
      </c>
      <c r="G1239" s="300">
        <v>1.8849511252558019E-2</v>
      </c>
      <c r="H1239" s="301">
        <v>3.8047072275069823E-5</v>
      </c>
      <c r="I1239" s="302">
        <v>3.9767385462166303E-5</v>
      </c>
      <c r="J1239" s="303">
        <v>7</v>
      </c>
      <c r="K1239" s="304">
        <f t="shared" ref="K1239:P1239" si="1168">SUM(D1239:D1261)+$J1239*D1261</f>
        <v>8.5031472639576167E-2</v>
      </c>
      <c r="L1239" s="304">
        <f t="shared" si="1168"/>
        <v>0.60704104306873252</v>
      </c>
      <c r="M1239" s="304">
        <f t="shared" si="1168"/>
        <v>0.55263522393822462</v>
      </c>
      <c r="N1239" s="304">
        <f t="shared" si="1168"/>
        <v>0.55103839847094704</v>
      </c>
      <c r="O1239" s="304">
        <f t="shared" si="1168"/>
        <v>6.362110507967954E-4</v>
      </c>
      <c r="P1239" s="251">
        <f t="shared" si="1168"/>
        <v>6.6497763598678404E-4</v>
      </c>
    </row>
    <row r="1240" spans="1:16" x14ac:dyDescent="0.3">
      <c r="A1240" s="247" t="s">
        <v>117</v>
      </c>
      <c r="B1240" s="248">
        <v>2029</v>
      </c>
      <c r="C1240" s="248" t="s">
        <v>1328</v>
      </c>
      <c r="D1240" s="300">
        <v>5.6752996859335868E-3</v>
      </c>
      <c r="E1240" s="300">
        <v>2.8791962416904675E-2</v>
      </c>
      <c r="F1240" s="300">
        <v>1.8871872833800891E-2</v>
      </c>
      <c r="G1240" s="300">
        <v>1.878286895488919E-2</v>
      </c>
      <c r="H1240" s="301">
        <v>3.4596203507061895E-5</v>
      </c>
      <c r="I1240" s="302">
        <v>3.6160496529820453E-5</v>
      </c>
      <c r="J1240" s="303">
        <v>8</v>
      </c>
      <c r="K1240" s="304">
        <f t="shared" ref="K1240:P1240" si="1169">SUM(D1240:D1261)+$J1240*D1261</f>
        <v>8.0672646107809776E-2</v>
      </c>
      <c r="L1240" s="304">
        <f t="shared" si="1169"/>
        <v>0.59376534732599962</v>
      </c>
      <c r="M1240" s="304">
        <f t="shared" si="1169"/>
        <v>0.55195649775246536</v>
      </c>
      <c r="N1240" s="304">
        <f t="shared" si="1169"/>
        <v>0.55041352449025505</v>
      </c>
      <c r="O1240" s="304">
        <f t="shared" si="1169"/>
        <v>6.1541521883073436E-4</v>
      </c>
      <c r="P1240" s="251">
        <f t="shared" si="1169"/>
        <v>6.4324151280052569E-4</v>
      </c>
    </row>
    <row r="1241" spans="1:16" x14ac:dyDescent="0.3">
      <c r="A1241" s="247" t="s">
        <v>117</v>
      </c>
      <c r="B1241" s="248">
        <v>2030</v>
      </c>
      <c r="C1241" s="248" t="s">
        <v>1329</v>
      </c>
      <c r="D1241" s="300">
        <v>5.1378243712448864E-3</v>
      </c>
      <c r="E1241" s="300">
        <v>2.6862320274429252E-2</v>
      </c>
      <c r="F1241" s="300">
        <v>1.8803019130682143E-2</v>
      </c>
      <c r="G1241" s="300">
        <v>1.8719451637504141E-2</v>
      </c>
      <c r="H1241" s="301">
        <v>3.1787970861887953E-5</v>
      </c>
      <c r="I1241" s="302">
        <v>3.3225283655635907E-5</v>
      </c>
      <c r="J1241" s="303">
        <v>9</v>
      </c>
      <c r="K1241" s="304">
        <f t="shared" ref="K1241:P1241" si="1170">SUM(D1241:D1261)+$J1241*D1261</f>
        <v>7.695459872790486E-2</v>
      </c>
      <c r="L1241" s="304">
        <f t="shared" si="1170"/>
        <v>0.58286544718725797</v>
      </c>
      <c r="M1241" s="304">
        <f t="shared" si="1170"/>
        <v>0.55135010456412192</v>
      </c>
      <c r="N1241" s="304">
        <f t="shared" si="1170"/>
        <v>0.549855292807232</v>
      </c>
      <c r="O1241" s="304">
        <f t="shared" si="1170"/>
        <v>5.9807025563268117E-4</v>
      </c>
      <c r="P1241" s="251">
        <f t="shared" si="1170"/>
        <v>6.2511227854661333E-4</v>
      </c>
    </row>
    <row r="1242" spans="1:16" x14ac:dyDescent="0.3">
      <c r="A1242" s="247" t="s">
        <v>117</v>
      </c>
      <c r="B1242" s="248">
        <v>2031</v>
      </c>
      <c r="C1242" s="248" t="s">
        <v>1330</v>
      </c>
      <c r="D1242" s="300">
        <v>4.6710980011774317E-3</v>
      </c>
      <c r="E1242" s="300">
        <v>2.5253914885637298E-2</v>
      </c>
      <c r="F1242" s="300">
        <v>1.873821817400334E-2</v>
      </c>
      <c r="G1242" s="300">
        <v>1.8659780581986085E-2</v>
      </c>
      <c r="H1242" s="301">
        <v>2.9514460428033118E-5</v>
      </c>
      <c r="I1242" s="302">
        <v>3.084897611059595E-5</v>
      </c>
      <c r="J1242" s="303">
        <v>10</v>
      </c>
      <c r="K1242" s="304">
        <f t="shared" ref="K1242:P1242" si="1171">SUM(D1242:D1261)+$J1242*D1261</f>
        <v>7.3774026662688647E-2</v>
      </c>
      <c r="L1242" s="304">
        <f t="shared" si="1171"/>
        <v>0.57389518919099181</v>
      </c>
      <c r="M1242" s="304">
        <f t="shared" si="1171"/>
        <v>0.5508125650788972</v>
      </c>
      <c r="N1242" s="304">
        <f t="shared" si="1171"/>
        <v>0.54936047844159397</v>
      </c>
      <c r="O1242" s="304">
        <f t="shared" si="1171"/>
        <v>5.8353352507980192E-4</v>
      </c>
      <c r="P1242" s="251">
        <f t="shared" si="1171"/>
        <v>6.0991825716688554E-4</v>
      </c>
    </row>
    <row r="1243" spans="1:16" x14ac:dyDescent="0.3">
      <c r="A1243" s="247" t="s">
        <v>117</v>
      </c>
      <c r="B1243" s="248">
        <v>2032</v>
      </c>
      <c r="C1243" s="248" t="s">
        <v>1331</v>
      </c>
      <c r="D1243" s="300">
        <v>4.2655276763053996E-3</v>
      </c>
      <c r="E1243" s="300">
        <v>2.3930558148973144E-2</v>
      </c>
      <c r="F1243" s="300">
        <v>1.8677599316157024E-2</v>
      </c>
      <c r="G1243" s="300">
        <v>1.8603963844059313E-2</v>
      </c>
      <c r="H1243" s="301">
        <v>2.746977149391224E-5</v>
      </c>
      <c r="I1243" s="302">
        <v>2.8711833454210937E-5</v>
      </c>
      <c r="J1243" s="303">
        <v>11</v>
      </c>
      <c r="K1243" s="304">
        <f t="shared" ref="K1243:P1243" si="1172">SUM(D1243:D1261)+$J1243*D1261</f>
        <v>7.1060180967539882E-2</v>
      </c>
      <c r="L1243" s="304">
        <f t="shared" si="1172"/>
        <v>0.56653333658351746</v>
      </c>
      <c r="M1243" s="304">
        <f t="shared" si="1172"/>
        <v>0.5503398265503513</v>
      </c>
      <c r="N1243" s="304">
        <f t="shared" si="1172"/>
        <v>0.54892533513147401</v>
      </c>
      <c r="O1243" s="304">
        <f t="shared" si="1172"/>
        <v>5.7127030496077758E-4</v>
      </c>
      <c r="P1243" s="251">
        <f t="shared" si="1172"/>
        <v>5.9710054333219774E-4</v>
      </c>
    </row>
    <row r="1244" spans="1:16" x14ac:dyDescent="0.3">
      <c r="A1244" s="247" t="s">
        <v>117</v>
      </c>
      <c r="B1244" s="248">
        <v>2033</v>
      </c>
      <c r="C1244" s="248" t="s">
        <v>1332</v>
      </c>
      <c r="D1244" s="300">
        <v>3.9157524065081151E-3</v>
      </c>
      <c r="E1244" s="300">
        <v>2.2853219204407384E-2</v>
      </c>
      <c r="F1244" s="300">
        <v>1.8621896643487703E-2</v>
      </c>
      <c r="G1244" s="300">
        <v>1.8552684942520999E-2</v>
      </c>
      <c r="H1244" s="301">
        <v>2.5871622691543436E-5</v>
      </c>
      <c r="I1244" s="302">
        <v>2.7041417936542488E-5</v>
      </c>
      <c r="J1244" s="303">
        <v>12</v>
      </c>
      <c r="K1244" s="304">
        <f t="shared" ref="K1244:P1244" si="1173">SUM(D1244:D1261)+$J1244*D1261</f>
        <v>6.8751905597263144E-2</v>
      </c>
      <c r="L1244" s="304">
        <f t="shared" si="1173"/>
        <v>0.56049484071270728</v>
      </c>
      <c r="M1244" s="304">
        <f t="shared" si="1173"/>
        <v>0.54992770687965176</v>
      </c>
      <c r="N1244" s="304">
        <f t="shared" si="1173"/>
        <v>0.54854600855928071</v>
      </c>
      <c r="O1244" s="304">
        <f t="shared" si="1173"/>
        <v>5.6105177377587412E-4</v>
      </c>
      <c r="P1244" s="251">
        <f t="shared" si="1173"/>
        <v>5.8641997215389506E-4</v>
      </c>
    </row>
    <row r="1245" spans="1:16" x14ac:dyDescent="0.3">
      <c r="A1245" s="247" t="s">
        <v>117</v>
      </c>
      <c r="B1245" s="248">
        <v>2034</v>
      </c>
      <c r="C1245" s="248" t="s">
        <v>1333</v>
      </c>
      <c r="D1245" s="300">
        <v>3.6040027633405503E-3</v>
      </c>
      <c r="E1245" s="300">
        <v>2.194334287935967E-2</v>
      </c>
      <c r="F1245" s="300">
        <v>1.8570599692520371E-2</v>
      </c>
      <c r="G1245" s="300">
        <v>1.850546419193725E-2</v>
      </c>
      <c r="H1245" s="301">
        <v>2.4449598336227345E-5</v>
      </c>
      <c r="I1245" s="302">
        <v>2.5555100893740176E-5</v>
      </c>
      <c r="J1245" s="303">
        <v>13</v>
      </c>
      <c r="K1245" s="304">
        <f t="shared" ref="K1245:P1245" si="1174">SUM(D1245:D1261)+$J1245*D1261</f>
        <v>6.6793405496783698E-2</v>
      </c>
      <c r="L1245" s="304">
        <f t="shared" si="1174"/>
        <v>0.55553368378646295</v>
      </c>
      <c r="M1245" s="304">
        <f t="shared" si="1174"/>
        <v>0.54957128988162163</v>
      </c>
      <c r="N1245" s="304">
        <f t="shared" si="1174"/>
        <v>0.54821796088862584</v>
      </c>
      <c r="O1245" s="304">
        <f t="shared" si="1174"/>
        <v>5.5243139139333943E-4</v>
      </c>
      <c r="P1245" s="251">
        <f t="shared" si="1174"/>
        <v>5.7740981649326067E-4</v>
      </c>
    </row>
    <row r="1246" spans="1:16" x14ac:dyDescent="0.3">
      <c r="A1246" s="247" t="s">
        <v>117</v>
      </c>
      <c r="B1246" s="248">
        <v>2035</v>
      </c>
      <c r="C1246" s="248" t="s">
        <v>1334</v>
      </c>
      <c r="D1246" s="300">
        <v>3.3323026404907105E-3</v>
      </c>
      <c r="E1246" s="300">
        <v>2.119597963953598E-2</v>
      </c>
      <c r="F1246" s="300">
        <v>1.8523985974033954E-2</v>
      </c>
      <c r="G1246" s="300">
        <v>1.8462554892697505E-2</v>
      </c>
      <c r="H1246" s="301">
        <v>2.3180476479862664E-5</v>
      </c>
      <c r="I1246" s="302">
        <v>2.4228591129357841E-5</v>
      </c>
      <c r="J1246" s="303">
        <v>14</v>
      </c>
      <c r="K1246" s="304">
        <f t="shared" ref="K1246:P1246" si="1175">SUM(D1246:D1261)+$J1246*D1261</f>
        <v>6.5146655039471799E-2</v>
      </c>
      <c r="L1246" s="304">
        <f t="shared" si="1175"/>
        <v>0.55148240318526631</v>
      </c>
      <c r="M1246" s="304">
        <f t="shared" si="1175"/>
        <v>0.54926616983455856</v>
      </c>
      <c r="N1246" s="304">
        <f t="shared" si="1175"/>
        <v>0.5479371339685547</v>
      </c>
      <c r="O1246" s="304">
        <f t="shared" si="1175"/>
        <v>5.4523303336612074E-4</v>
      </c>
      <c r="P1246" s="251">
        <f t="shared" si="1175"/>
        <v>5.6988597787542864E-4</v>
      </c>
    </row>
    <row r="1247" spans="1:16" x14ac:dyDescent="0.3">
      <c r="A1247" s="247" t="s">
        <v>117</v>
      </c>
      <c r="B1247" s="248">
        <v>2036</v>
      </c>
      <c r="C1247" s="248" t="s">
        <v>1335</v>
      </c>
      <c r="D1247" s="300">
        <v>3.0960036816250064E-3</v>
      </c>
      <c r="E1247" s="300">
        <v>2.0577744952427587E-2</v>
      </c>
      <c r="F1247" s="300">
        <v>1.8482825408132154E-2</v>
      </c>
      <c r="G1247" s="300">
        <v>1.8424669494064568E-2</v>
      </c>
      <c r="H1247" s="301">
        <v>2.2139022239758154E-5</v>
      </c>
      <c r="I1247" s="302">
        <v>2.3140049791363939E-5</v>
      </c>
      <c r="J1247" s="303">
        <v>15</v>
      </c>
      <c r="K1247" s="304">
        <f t="shared" ref="K1247:P1247" si="1176">SUM(D1247:D1261)+$J1247*D1261</f>
        <v>6.3771604705009755E-2</v>
      </c>
      <c r="L1247" s="304">
        <f t="shared" si="1176"/>
        <v>0.54817848582389339</v>
      </c>
      <c r="M1247" s="304">
        <f t="shared" si="1176"/>
        <v>0.54900766350598218</v>
      </c>
      <c r="N1247" s="304">
        <f t="shared" si="1176"/>
        <v>0.54769921634772334</v>
      </c>
      <c r="O1247" s="304">
        <f t="shared" si="1176"/>
        <v>5.3930379719526671E-4</v>
      </c>
      <c r="P1247" s="251">
        <f t="shared" si="1176"/>
        <v>5.6368864902197897E-4</v>
      </c>
    </row>
    <row r="1248" spans="1:16" x14ac:dyDescent="0.3">
      <c r="A1248" s="247" t="s">
        <v>117</v>
      </c>
      <c r="B1248" s="248">
        <v>2037</v>
      </c>
      <c r="C1248" s="248" t="s">
        <v>1336</v>
      </c>
      <c r="D1248" s="300">
        <v>2.8926329152273063E-3</v>
      </c>
      <c r="E1248" s="300">
        <v>2.0071436758457295E-2</v>
      </c>
      <c r="F1248" s="300">
        <v>1.8446227776979646E-2</v>
      </c>
      <c r="G1248" s="300">
        <v>1.8390981973209125E-2</v>
      </c>
      <c r="H1248" s="301">
        <v>2.1180865260841878E-5</v>
      </c>
      <c r="I1248" s="302">
        <v>2.2138567990712935E-5</v>
      </c>
      <c r="J1248" s="303">
        <v>16</v>
      </c>
      <c r="K1248" s="304">
        <f t="shared" ref="K1248:P1248" si="1177">SUM(D1248:D1261)+$J1248*D1261</f>
        <v>6.2632853329413415E-2</v>
      </c>
      <c r="L1248" s="304">
        <f t="shared" si="1177"/>
        <v>0.54549280314962889</v>
      </c>
      <c r="M1248" s="304">
        <f t="shared" si="1177"/>
        <v>0.54879031774330733</v>
      </c>
      <c r="N1248" s="304">
        <f t="shared" si="1177"/>
        <v>0.54749918412552478</v>
      </c>
      <c r="O1248" s="304">
        <f t="shared" si="1177"/>
        <v>5.3441601526451731E-4</v>
      </c>
      <c r="P1248" s="251">
        <f t="shared" si="1177"/>
        <v>5.5857986150652326E-4</v>
      </c>
    </row>
    <row r="1249" spans="1:16" x14ac:dyDescent="0.3">
      <c r="A1249" s="247" t="s">
        <v>117</v>
      </c>
      <c r="B1249" s="248">
        <v>2038</v>
      </c>
      <c r="C1249" s="248" t="s">
        <v>1337</v>
      </c>
      <c r="D1249" s="300">
        <v>2.7157953520757856E-3</v>
      </c>
      <c r="E1249" s="300">
        <v>1.9643979985903372E-2</v>
      </c>
      <c r="F1249" s="300">
        <v>1.8414126103736654E-2</v>
      </c>
      <c r="G1249" s="300">
        <v>1.8361435353640324E-2</v>
      </c>
      <c r="H1249" s="301">
        <v>2.0414175289241257E-5</v>
      </c>
      <c r="I1249" s="302">
        <v>2.1337212084927524E-5</v>
      </c>
      <c r="J1249" s="303">
        <v>17</v>
      </c>
      <c r="K1249" s="304">
        <f t="shared" ref="K1249:P1249" si="1178">SUM(D1249:D1261)+$J1249*D1261</f>
        <v>6.1697472720214773E-2</v>
      </c>
      <c r="L1249" s="304">
        <f t="shared" si="1178"/>
        <v>0.54331342866933452</v>
      </c>
      <c r="M1249" s="304">
        <f t="shared" si="1178"/>
        <v>0.5486095696117852</v>
      </c>
      <c r="N1249" s="304">
        <f t="shared" si="1178"/>
        <v>0.54733283942418176</v>
      </c>
      <c r="O1249" s="304">
        <f t="shared" si="1178"/>
        <v>5.3048639031268423E-4</v>
      </c>
      <c r="P1249" s="251">
        <f t="shared" si="1178"/>
        <v>5.5447255579171839E-4</v>
      </c>
    </row>
    <row r="1250" spans="1:16" x14ac:dyDescent="0.3">
      <c r="A1250" s="247" t="s">
        <v>117</v>
      </c>
      <c r="B1250" s="248">
        <v>2039</v>
      </c>
      <c r="C1250" s="248" t="s">
        <v>1338</v>
      </c>
      <c r="D1250" s="300">
        <v>2.5500843360090303E-3</v>
      </c>
      <c r="E1250" s="300">
        <v>1.9241075491397339E-2</v>
      </c>
      <c r="F1250" s="300">
        <v>1.8385952876147554E-2</v>
      </c>
      <c r="G1250" s="300">
        <v>1.8335505993697997E-2</v>
      </c>
      <c r="H1250" s="301">
        <v>1.977118300635837E-5</v>
      </c>
      <c r="I1250" s="302">
        <v>2.0665148842974675E-5</v>
      </c>
      <c r="J1250" s="303">
        <v>18</v>
      </c>
      <c r="K1250" s="304">
        <f t="shared" ref="K1250:P1250" si="1179">SUM(D1250:D1261)+$J1250*D1261</f>
        <v>6.0938929674167655E-2</v>
      </c>
      <c r="L1250" s="304">
        <f t="shared" si="1179"/>
        <v>0.54156151096159422</v>
      </c>
      <c r="M1250" s="304">
        <f t="shared" si="1179"/>
        <v>0.54846092315350603</v>
      </c>
      <c r="N1250" s="304">
        <f t="shared" si="1179"/>
        <v>0.54719604134240751</v>
      </c>
      <c r="O1250" s="304">
        <f t="shared" si="1179"/>
        <v>5.2732345533245165E-4</v>
      </c>
      <c r="P1250" s="251">
        <f t="shared" si="1179"/>
        <v>5.5116660598269909E-4</v>
      </c>
    </row>
    <row r="1251" spans="1:16" x14ac:dyDescent="0.3">
      <c r="A1251" s="247" t="s">
        <v>117</v>
      </c>
      <c r="B1251" s="248">
        <v>2040</v>
      </c>
      <c r="C1251" s="248" t="s">
        <v>1339</v>
      </c>
      <c r="D1251" s="300">
        <v>2.4120144649386233E-3</v>
      </c>
      <c r="E1251" s="300">
        <v>1.8928849206659888E-2</v>
      </c>
      <c r="F1251" s="300">
        <v>1.8361778403916517E-2</v>
      </c>
      <c r="G1251" s="300">
        <v>1.8313257653908659E-2</v>
      </c>
      <c r="H1251" s="301">
        <v>1.9223552879190731E-5</v>
      </c>
      <c r="I1251" s="302">
        <v>2.0092758617930542E-5</v>
      </c>
      <c r="J1251" s="303">
        <v>19</v>
      </c>
      <c r="K1251" s="304">
        <f t="shared" ref="K1251:P1251" si="1180">SUM(D1251:D1261)+$J1251*D1261</f>
        <v>6.0346097644187288E-2</v>
      </c>
      <c r="L1251" s="304">
        <f t="shared" si="1180"/>
        <v>0.54021249774835989</v>
      </c>
      <c r="M1251" s="304">
        <f t="shared" si="1180"/>
        <v>0.54834044992281594</v>
      </c>
      <c r="N1251" s="304">
        <f t="shared" si="1180"/>
        <v>0.54708517262057565</v>
      </c>
      <c r="O1251" s="304">
        <f t="shared" si="1180"/>
        <v>5.2480351263510202E-4</v>
      </c>
      <c r="P1251" s="251">
        <f t="shared" si="1180"/>
        <v>5.4853271941563255E-4</v>
      </c>
    </row>
    <row r="1252" spans="1:16" x14ac:dyDescent="0.3">
      <c r="A1252" s="247" t="s">
        <v>117</v>
      </c>
      <c r="B1252" s="248">
        <v>2041</v>
      </c>
      <c r="C1252" s="248" t="s">
        <v>1340</v>
      </c>
      <c r="D1252" s="300">
        <v>2.3058814984510362E-3</v>
      </c>
      <c r="E1252" s="300">
        <v>1.8688634201830461E-2</v>
      </c>
      <c r="F1252" s="300">
        <v>1.8342118336524042E-2</v>
      </c>
      <c r="G1252" s="300">
        <v>1.8295163123310657E-2</v>
      </c>
      <c r="H1252" s="301">
        <v>1.8772933411648903E-5</v>
      </c>
      <c r="I1252" s="302">
        <v>1.9621762348282694E-5</v>
      </c>
      <c r="J1252" s="303">
        <v>20</v>
      </c>
      <c r="K1252" s="304">
        <f t="shared" ref="K1252:P1252" si="1181">SUM(D1252:D1261)+$J1252*D1261</f>
        <v>5.9891335485277336E-2</v>
      </c>
      <c r="L1252" s="304">
        <f t="shared" si="1181"/>
        <v>0.53917571081986304</v>
      </c>
      <c r="M1252" s="304">
        <f t="shared" si="1181"/>
        <v>0.54824415116435687</v>
      </c>
      <c r="N1252" s="304">
        <f t="shared" si="1181"/>
        <v>0.54699655223853316</v>
      </c>
      <c r="O1252" s="304">
        <f t="shared" si="1181"/>
        <v>5.2283120006492E-4</v>
      </c>
      <c r="P1252" s="251">
        <f t="shared" si="1181"/>
        <v>5.4647122307361024E-4</v>
      </c>
    </row>
    <row r="1253" spans="1:16" x14ac:dyDescent="0.3">
      <c r="A1253" s="247" t="s">
        <v>117</v>
      </c>
      <c r="B1253" s="248">
        <v>2042</v>
      </c>
      <c r="C1253" s="248" t="s">
        <v>1341</v>
      </c>
      <c r="D1253" s="300">
        <v>2.2168738407328742E-3</v>
      </c>
      <c r="E1253" s="300">
        <v>1.8473159744965849E-2</v>
      </c>
      <c r="F1253" s="300">
        <v>1.8325508567713204E-2</v>
      </c>
      <c r="G1253" s="300">
        <v>1.827987622182433E-2</v>
      </c>
      <c r="H1253" s="301">
        <v>1.8402480952450948E-5</v>
      </c>
      <c r="I1253" s="302">
        <v>1.923455528056721E-5</v>
      </c>
      <c r="J1253" s="303">
        <v>21</v>
      </c>
      <c r="K1253" s="304">
        <f t="shared" ref="K1253:P1253" si="1182">SUM(D1253:D1261)+$J1253*D1261</f>
        <v>5.9542706292854956E-2</v>
      </c>
      <c r="L1253" s="304">
        <f t="shared" si="1182"/>
        <v>0.53837913889619549</v>
      </c>
      <c r="M1253" s="304">
        <f t="shared" si="1182"/>
        <v>0.54816751247329032</v>
      </c>
      <c r="N1253" s="304">
        <f t="shared" si="1182"/>
        <v>0.54692602638708854</v>
      </c>
      <c r="O1253" s="304">
        <f t="shared" si="1182"/>
        <v>5.2130950696227985E-4</v>
      </c>
      <c r="P1253" s="251">
        <f t="shared" si="1182"/>
        <v>5.4488072300123568E-4</v>
      </c>
    </row>
    <row r="1254" spans="1:16" x14ac:dyDescent="0.3">
      <c r="A1254" s="247" t="s">
        <v>117</v>
      </c>
      <c r="B1254" s="248">
        <v>2043</v>
      </c>
      <c r="C1254" s="248" t="s">
        <v>1342</v>
      </c>
      <c r="D1254" s="300">
        <v>2.1493407541634374E-3</v>
      </c>
      <c r="E1254" s="300">
        <v>1.8314302218820005E-2</v>
      </c>
      <c r="F1254" s="300">
        <v>1.8311644726296927E-2</v>
      </c>
      <c r="G1254" s="300">
        <v>1.8267117219432721E-2</v>
      </c>
      <c r="H1254" s="301">
        <v>1.8109675081352651E-5</v>
      </c>
      <c r="I1254" s="302">
        <v>1.8928507889156569E-5</v>
      </c>
      <c r="J1254" s="303">
        <v>22</v>
      </c>
      <c r="K1254" s="304">
        <f t="shared" ref="K1254:P1254" si="1183">SUM(D1254:D1261)+$J1254*D1261</f>
        <v>5.928308475815075E-2</v>
      </c>
      <c r="L1254" s="304">
        <f t="shared" si="1183"/>
        <v>0.53779804142939269</v>
      </c>
      <c r="M1254" s="304">
        <f t="shared" si="1183"/>
        <v>0.54810748355103456</v>
      </c>
      <c r="N1254" s="304">
        <f t="shared" si="1183"/>
        <v>0.54687078743713025</v>
      </c>
      <c r="O1254" s="304">
        <f t="shared" si="1183"/>
        <v>5.2015826631883759E-4</v>
      </c>
      <c r="P1254" s="251">
        <f t="shared" si="1183"/>
        <v>5.4367742999657655E-4</v>
      </c>
    </row>
    <row r="1255" spans="1:16" x14ac:dyDescent="0.3">
      <c r="A1255" s="247" t="s">
        <v>117</v>
      </c>
      <c r="B1255" s="248">
        <v>2044</v>
      </c>
      <c r="C1255" s="248" t="s">
        <v>1343</v>
      </c>
      <c r="D1255" s="300">
        <v>2.096631998938725E-3</v>
      </c>
      <c r="E1255" s="300">
        <v>1.8180453521260694E-2</v>
      </c>
      <c r="F1255" s="300">
        <v>1.8300108784325832E-2</v>
      </c>
      <c r="G1255" s="300">
        <v>1.8256501408913651E-2</v>
      </c>
      <c r="H1255" s="301">
        <v>1.7878279693325287E-5</v>
      </c>
      <c r="I1255" s="302">
        <v>1.8686653285429341E-5</v>
      </c>
      <c r="J1255" s="303">
        <v>23</v>
      </c>
      <c r="K1255" s="304">
        <f t="shared" ref="K1255:P1255" si="1184">SUM(D1255:D1261)+$J1255*D1261</f>
        <v>5.9090996310015985E-2</v>
      </c>
      <c r="L1255" s="304">
        <f t="shared" si="1184"/>
        <v>0.53737580148873576</v>
      </c>
      <c r="M1255" s="304">
        <f t="shared" si="1184"/>
        <v>0.54806131847019512</v>
      </c>
      <c r="N1255" s="304">
        <f t="shared" si="1184"/>
        <v>0.54682830748956368</v>
      </c>
      <c r="O1255" s="304">
        <f t="shared" si="1184"/>
        <v>5.1929983154649375E-4</v>
      </c>
      <c r="P1255" s="251">
        <f t="shared" si="1184"/>
        <v>5.4278018438332814E-4</v>
      </c>
    </row>
    <row r="1256" spans="1:16" x14ac:dyDescent="0.3">
      <c r="A1256" s="247" t="s">
        <v>117</v>
      </c>
      <c r="B1256" s="248">
        <v>2045</v>
      </c>
      <c r="C1256" s="248" t="s">
        <v>1344</v>
      </c>
      <c r="D1256" s="300">
        <v>2.0587114572460556E-3</v>
      </c>
      <c r="E1256" s="300">
        <v>1.8087310921080228E-2</v>
      </c>
      <c r="F1256" s="300">
        <v>1.8290601392820374E-2</v>
      </c>
      <c r="G1256" s="300">
        <v>1.8247753434691455E-2</v>
      </c>
      <c r="H1256" s="301">
        <v>1.7701257937881675E-5</v>
      </c>
      <c r="I1256" s="302">
        <v>1.8501628587571383E-5</v>
      </c>
      <c r="J1256" s="303">
        <v>24</v>
      </c>
      <c r="K1256" s="304">
        <f t="shared" ref="K1256:P1256" si="1185">SUM(D1256:D1261)+$J1256*D1261</f>
        <v>5.895161661710592E-2</v>
      </c>
      <c r="L1256" s="304">
        <f t="shared" si="1185"/>
        <v>0.537087410245638</v>
      </c>
      <c r="M1256" s="304">
        <f t="shared" si="1185"/>
        <v>0.5480266893313267</v>
      </c>
      <c r="N1256" s="304">
        <f t="shared" si="1185"/>
        <v>0.54679644335251609</v>
      </c>
      <c r="O1256" s="304">
        <f t="shared" si="1185"/>
        <v>5.1867279216217719E-4</v>
      </c>
      <c r="P1256" s="251">
        <f t="shared" si="1185"/>
        <v>5.4212479337380692E-4</v>
      </c>
    </row>
    <row r="1257" spans="1:16" x14ac:dyDescent="0.3">
      <c r="A1257" s="247" t="s">
        <v>117</v>
      </c>
      <c r="B1257" s="248">
        <v>2046</v>
      </c>
      <c r="C1257" s="248" t="s">
        <v>1345</v>
      </c>
      <c r="D1257" s="300">
        <v>2.0259908224841074E-3</v>
      </c>
      <c r="E1257" s="300">
        <v>1.8009113713656488E-2</v>
      </c>
      <c r="F1257" s="300">
        <v>1.8282844240889516E-2</v>
      </c>
      <c r="G1257" s="300">
        <v>1.8240614841865545E-2</v>
      </c>
      <c r="H1257" s="301">
        <v>1.7562527958131476E-5</v>
      </c>
      <c r="I1257" s="302">
        <v>1.8356626320062686E-5</v>
      </c>
      <c r="J1257" s="303">
        <v>25</v>
      </c>
      <c r="K1257" s="304">
        <f t="shared" ref="K1257:P1257" si="1186">SUM(D1257:D1261)+$J1257*D1261</f>
        <v>5.8850157465888529E-2</v>
      </c>
      <c r="L1257" s="304">
        <f t="shared" si="1186"/>
        <v>0.5368921616027208</v>
      </c>
      <c r="M1257" s="304">
        <f t="shared" si="1186"/>
        <v>0.54800156758396379</v>
      </c>
      <c r="N1257" s="304">
        <f t="shared" si="1186"/>
        <v>0.54677332718969074</v>
      </c>
      <c r="O1257" s="304">
        <f t="shared" si="1186"/>
        <v>5.1822277453330418E-4</v>
      </c>
      <c r="P1257" s="251">
        <f t="shared" si="1186"/>
        <v>5.4165442706214371E-4</v>
      </c>
    </row>
    <row r="1258" spans="1:16" x14ac:dyDescent="0.3">
      <c r="A1258" s="247" t="s">
        <v>117</v>
      </c>
      <c r="B1258" s="248">
        <v>2047</v>
      </c>
      <c r="C1258" s="248" t="s">
        <v>1346</v>
      </c>
      <c r="D1258" s="300">
        <v>1.9967567131317712E-3</v>
      </c>
      <c r="E1258" s="300">
        <v>1.7932294719543537E-2</v>
      </c>
      <c r="F1258" s="300">
        <v>1.8276560497553027E-2</v>
      </c>
      <c r="G1258" s="300">
        <v>1.8234833027878417E-2</v>
      </c>
      <c r="H1258" s="301">
        <v>1.7452537000328859E-5</v>
      </c>
      <c r="I1258" s="302">
        <v>1.8241656438969494E-5</v>
      </c>
      <c r="J1258" s="303">
        <v>26</v>
      </c>
      <c r="K1258" s="304">
        <f t="shared" ref="K1258:P1258" si="1187">SUM(D1258:D1261)+$J1258*D1261</f>
        <v>5.878141894943309E-2</v>
      </c>
      <c r="L1258" s="304">
        <f t="shared" si="1187"/>
        <v>0.53677511016722734</v>
      </c>
      <c r="M1258" s="304">
        <f t="shared" si="1187"/>
        <v>0.54798420298853179</v>
      </c>
      <c r="N1258" s="304">
        <f t="shared" si="1187"/>
        <v>0.54675734961969136</v>
      </c>
      <c r="O1258" s="304">
        <f t="shared" si="1187"/>
        <v>5.1791148688418143E-4</v>
      </c>
      <c r="P1258" s="251">
        <f t="shared" si="1187"/>
        <v>5.4132906301798927E-4</v>
      </c>
    </row>
    <row r="1259" spans="1:16" x14ac:dyDescent="0.3">
      <c r="A1259" s="247" t="s">
        <v>117</v>
      </c>
      <c r="B1259" s="248">
        <v>2048</v>
      </c>
      <c r="C1259" s="248" t="s">
        <v>1347</v>
      </c>
      <c r="D1259" s="300">
        <v>1.9741362225704526E-3</v>
      </c>
      <c r="E1259" s="300">
        <v>1.78741008598002E-2</v>
      </c>
      <c r="F1259" s="300">
        <v>1.8271541094964292E-2</v>
      </c>
      <c r="G1259" s="300">
        <v>1.8230214883248653E-2</v>
      </c>
      <c r="H1259" s="301">
        <v>1.7368554996038846E-5</v>
      </c>
      <c r="I1259" s="302">
        <v>1.815387911361062E-5</v>
      </c>
      <c r="J1259" s="303">
        <v>27</v>
      </c>
      <c r="K1259" s="304">
        <f t="shared" ref="K1259:P1259" si="1188">SUM(D1259:D1261)+$J1259*D1261</f>
        <v>5.8741914542329986E-2</v>
      </c>
      <c r="L1259" s="304">
        <f t="shared" si="1188"/>
        <v>0.53673487772584683</v>
      </c>
      <c r="M1259" s="304">
        <f t="shared" si="1188"/>
        <v>0.54797312213643612</v>
      </c>
      <c r="N1259" s="304">
        <f t="shared" si="1188"/>
        <v>0.546747153863679</v>
      </c>
      <c r="O1259" s="304">
        <f t="shared" si="1188"/>
        <v>5.1771019019286124E-4</v>
      </c>
      <c r="P1259" s="251">
        <f t="shared" si="1188"/>
        <v>5.4111866885492787E-4</v>
      </c>
    </row>
    <row r="1260" spans="1:16" x14ac:dyDescent="0.3">
      <c r="A1260" s="247" t="s">
        <v>117</v>
      </c>
      <c r="B1260" s="248">
        <v>2049</v>
      </c>
      <c r="C1260" s="248" t="s">
        <v>1348</v>
      </c>
      <c r="D1260" s="300">
        <v>1.9647137509569055E-3</v>
      </c>
      <c r="E1260" s="300">
        <v>1.7883033077482145E-2</v>
      </c>
      <c r="F1260" s="300">
        <v>1.8268150968663001E-2</v>
      </c>
      <c r="G1260" s="300">
        <v>1.8227095368179683E-2</v>
      </c>
      <c r="H1260" s="301">
        <v>1.7306906544578195E-5</v>
      </c>
      <c r="I1260" s="302">
        <v>1.8089446015888904E-5</v>
      </c>
      <c r="J1260" s="303">
        <v>28</v>
      </c>
      <c r="K1260" s="304">
        <f t="shared" ref="K1260:P1260" si="1189">SUM(D1260:D1261)+$J1260*D1261</f>
        <v>5.872503062578819E-2</v>
      </c>
      <c r="L1260" s="304">
        <f t="shared" si="1189"/>
        <v>0.53675283914420968</v>
      </c>
      <c r="M1260" s="304">
        <f t="shared" si="1189"/>
        <v>0.54796706068692935</v>
      </c>
      <c r="N1260" s="304">
        <f t="shared" si="1189"/>
        <v>0.54674157625229636</v>
      </c>
      <c r="O1260" s="304">
        <f t="shared" si="1189"/>
        <v>5.1759287550583112E-4</v>
      </c>
      <c r="P1260" s="251">
        <f t="shared" si="1189"/>
        <v>5.4099605201722535E-4</v>
      </c>
    </row>
    <row r="1261" spans="1:16" x14ac:dyDescent="0.3">
      <c r="A1261" s="247" t="s">
        <v>117</v>
      </c>
      <c r="B1261" s="248">
        <v>2050</v>
      </c>
      <c r="C1261" s="248" t="s">
        <v>1349</v>
      </c>
      <c r="D1261" s="300">
        <v>1.9572523060286651E-3</v>
      </c>
      <c r="E1261" s="300">
        <v>1.7892062278163017E-2</v>
      </c>
      <c r="F1261" s="300">
        <v>1.8265479645457459E-2</v>
      </c>
      <c r="G1261" s="300">
        <v>1.8224637271866094E-2</v>
      </c>
      <c r="H1261" s="301">
        <v>1.7251240309008723E-5</v>
      </c>
      <c r="I1261" s="302">
        <v>1.8031262275908156E-5</v>
      </c>
      <c r="J1261" s="303">
        <v>29</v>
      </c>
      <c r="K1261" s="304">
        <f t="shared" ref="K1261:P1261" si="1190">SUM(D1261:D1261)+$J1261*D1261</f>
        <v>5.8717569180859956E-2</v>
      </c>
      <c r="L1261" s="304">
        <f t="shared" si="1190"/>
        <v>0.53676186834489048</v>
      </c>
      <c r="M1261" s="304">
        <f t="shared" si="1190"/>
        <v>0.54796438936372371</v>
      </c>
      <c r="N1261" s="304">
        <f t="shared" si="1190"/>
        <v>0.54673911815598275</v>
      </c>
      <c r="O1261" s="304">
        <f t="shared" si="1190"/>
        <v>5.175372092702617E-4</v>
      </c>
      <c r="P1261" s="251">
        <f t="shared" si="1190"/>
        <v>5.4093786827724471E-4</v>
      </c>
    </row>
    <row r="1262" spans="1:16" x14ac:dyDescent="0.3">
      <c r="A1262" s="247" t="s">
        <v>118</v>
      </c>
      <c r="B1262" s="248">
        <v>2015</v>
      </c>
      <c r="C1262" s="248" t="s">
        <v>2454</v>
      </c>
      <c r="D1262" s="300">
        <v>5.4008106722493295E-2</v>
      </c>
      <c r="E1262" s="300">
        <v>0.22952391414862641</v>
      </c>
      <c r="F1262" s="300">
        <v>1.9844132812495953E-2</v>
      </c>
      <c r="G1262" s="300">
        <v>1.968625269745514E-2</v>
      </c>
      <c r="H1262" s="301">
        <v>1.9576702807560167E-4</v>
      </c>
      <c r="I1262" s="302">
        <v>2.0461873748923727E-4</v>
      </c>
      <c r="J1262" s="305">
        <v>0</v>
      </c>
      <c r="K1262" s="304">
        <f>SUM(D1262:D1291)</f>
        <v>0.3475605078017317</v>
      </c>
      <c r="L1262" s="304">
        <f t="shared" ref="L1262:L1268" si="1191">SUM(E1262:E1291)</f>
        <v>1.7151044325619564</v>
      </c>
      <c r="M1262" s="304">
        <f t="shared" ref="M1262:M1268" si="1192">SUM(F1262:F1291)</f>
        <v>0.56735734038306973</v>
      </c>
      <c r="N1262" s="304">
        <f t="shared" ref="N1262:N1268" si="1193">SUM(G1262:G1291)</f>
        <v>0.56463255581362581</v>
      </c>
      <c r="O1262" s="304">
        <f t="shared" ref="O1262:O1268" si="1194">SUM(H1262:H1291)</f>
        <v>1.9219810454274469E-3</v>
      </c>
      <c r="P1262" s="251">
        <f t="shared" ref="P1262:P1268" si="1195">SUM(I1262:I1291)</f>
        <v>2.0088845094756646E-3</v>
      </c>
    </row>
    <row r="1263" spans="1:16" x14ac:dyDescent="0.3">
      <c r="A1263" s="247" t="s">
        <v>118</v>
      </c>
      <c r="B1263" s="248">
        <v>2016</v>
      </c>
      <c r="C1263" s="248" t="s">
        <v>2455</v>
      </c>
      <c r="D1263" s="300">
        <v>4.4082032851495444E-2</v>
      </c>
      <c r="E1263" s="300">
        <v>0.19288666057524184</v>
      </c>
      <c r="F1263" s="300">
        <v>1.9689370714342951E-2</v>
      </c>
      <c r="G1263" s="300">
        <v>1.9541673783246491E-2</v>
      </c>
      <c r="H1263" s="301">
        <v>1.6524991749704605E-4</v>
      </c>
      <c r="I1263" s="302">
        <v>1.7272178775240397E-4</v>
      </c>
      <c r="J1263" s="303">
        <v>0</v>
      </c>
      <c r="K1263" s="304">
        <f t="shared" ref="K1263:K1268" si="1196">SUM(D1263:D1292)</f>
        <v>0.2955091534628394</v>
      </c>
      <c r="L1263" s="304">
        <f t="shared" si="1191"/>
        <v>1.5039093369436387</v>
      </c>
      <c r="M1263" s="304">
        <f t="shared" si="1192"/>
        <v>0.56579576131246023</v>
      </c>
      <c r="N1263" s="304">
        <f t="shared" si="1193"/>
        <v>0.56318665436667581</v>
      </c>
      <c r="O1263" s="304">
        <f t="shared" si="1194"/>
        <v>1.7438656014978262E-3</v>
      </c>
      <c r="P1263" s="251">
        <f t="shared" si="1195"/>
        <v>1.8227154852031226E-3</v>
      </c>
    </row>
    <row r="1264" spans="1:16" x14ac:dyDescent="0.3">
      <c r="A1264" s="247" t="s">
        <v>118</v>
      </c>
      <c r="B1264" s="248">
        <v>2017</v>
      </c>
      <c r="C1264" s="248" t="s">
        <v>1350</v>
      </c>
      <c r="D1264" s="300">
        <v>3.6126340952576247E-2</v>
      </c>
      <c r="E1264" s="300">
        <v>0.16262166232986502</v>
      </c>
      <c r="F1264" s="300">
        <v>1.9610319956010598E-2</v>
      </c>
      <c r="G1264" s="300">
        <v>1.9467609272968551E-2</v>
      </c>
      <c r="H1264" s="301">
        <v>1.5043996174857646E-4</v>
      </c>
      <c r="I1264" s="302">
        <v>1.572421846281282E-4</v>
      </c>
      <c r="J1264" s="303">
        <v>0</v>
      </c>
      <c r="K1264" s="304">
        <f t="shared" si="1196"/>
        <v>0.25335265852971467</v>
      </c>
      <c r="L1264" s="304">
        <f t="shared" si="1191"/>
        <v>1.3292940138970799</v>
      </c>
      <c r="M1264" s="304">
        <f t="shared" si="1192"/>
        <v>0.56438006104560257</v>
      </c>
      <c r="N1264" s="304">
        <f t="shared" si="1193"/>
        <v>0.56187715491249024</v>
      </c>
      <c r="O1264" s="304">
        <f t="shared" si="1194"/>
        <v>1.5960213247425388E-3</v>
      </c>
      <c r="P1264" s="251">
        <f t="shared" si="1195"/>
        <v>1.6681863449461085E-3</v>
      </c>
    </row>
    <row r="1265" spans="1:16" x14ac:dyDescent="0.3">
      <c r="A1265" s="247" t="s">
        <v>118</v>
      </c>
      <c r="B1265" s="248">
        <v>2018</v>
      </c>
      <c r="C1265" s="248" t="s">
        <v>1351</v>
      </c>
      <c r="D1265" s="300">
        <v>2.9488726832371685E-2</v>
      </c>
      <c r="E1265" s="300">
        <v>0.13675171581308293</v>
      </c>
      <c r="F1265" s="300">
        <v>1.9569312313539328E-2</v>
      </c>
      <c r="G1265" s="300">
        <v>1.9428830193027897E-2</v>
      </c>
      <c r="H1265" s="301">
        <v>1.3821787321337348E-4</v>
      </c>
      <c r="I1265" s="302">
        <v>1.4446747289652211E-4</v>
      </c>
      <c r="J1265" s="303">
        <v>0</v>
      </c>
      <c r="K1265" s="304">
        <f t="shared" si="1196"/>
        <v>0.21912628192433853</v>
      </c>
      <c r="L1265" s="304">
        <f t="shared" si="1191"/>
        <v>1.1848971549023155</v>
      </c>
      <c r="M1265" s="304">
        <f t="shared" si="1192"/>
        <v>0.56303614758407117</v>
      </c>
      <c r="N1265" s="304">
        <f t="shared" si="1193"/>
        <v>0.56063503244430857</v>
      </c>
      <c r="O1265" s="304">
        <f t="shared" si="1194"/>
        <v>1.4627520823907035E-3</v>
      </c>
      <c r="P1265" s="251">
        <f t="shared" si="1195"/>
        <v>1.5288912561016504E-3</v>
      </c>
    </row>
    <row r="1266" spans="1:16" x14ac:dyDescent="0.3">
      <c r="A1266" s="247" t="s">
        <v>118</v>
      </c>
      <c r="B1266" s="248">
        <v>2019</v>
      </c>
      <c r="C1266" s="248" t="s">
        <v>1352</v>
      </c>
      <c r="D1266" s="300">
        <v>2.4012084449542292E-2</v>
      </c>
      <c r="E1266" s="300">
        <v>0.11504380789418042</v>
      </c>
      <c r="F1266" s="300">
        <v>1.9541696532400208E-2</v>
      </c>
      <c r="G1266" s="300">
        <v>1.9402539413912387E-2</v>
      </c>
      <c r="H1266" s="301">
        <v>1.2611868667284843E-4</v>
      </c>
      <c r="I1266" s="302">
        <v>1.3182121672982011E-4</v>
      </c>
      <c r="J1266" s="303">
        <v>0</v>
      </c>
      <c r="K1266" s="304">
        <f t="shared" si="1196"/>
        <v>0.1915177467861881</v>
      </c>
      <c r="L1266" s="304">
        <f t="shared" si="1191"/>
        <v>1.0663374969070001</v>
      </c>
      <c r="M1266" s="304">
        <f t="shared" si="1192"/>
        <v>0.56172735822181785</v>
      </c>
      <c r="N1266" s="304">
        <f t="shared" si="1193"/>
        <v>0.55942627044734639</v>
      </c>
      <c r="O1266" s="304">
        <f t="shared" si="1194"/>
        <v>1.3414899380806225E-3</v>
      </c>
      <c r="P1266" s="251">
        <f t="shared" si="1195"/>
        <v>1.4021461738260919E-3</v>
      </c>
    </row>
    <row r="1267" spans="1:16" x14ac:dyDescent="0.3">
      <c r="A1267" s="247" t="s">
        <v>118</v>
      </c>
      <c r="B1267" s="248">
        <v>2020</v>
      </c>
      <c r="C1267" s="248" t="s">
        <v>1353</v>
      </c>
      <c r="D1267" s="300">
        <v>2.005886003758222E-2</v>
      </c>
      <c r="E1267" s="300">
        <v>9.7162029004515343E-2</v>
      </c>
      <c r="F1267" s="300">
        <v>1.949308550155187E-2</v>
      </c>
      <c r="G1267" s="300">
        <v>1.9357392069347387E-2</v>
      </c>
      <c r="H1267" s="301">
        <v>1.1710867903246157E-4</v>
      </c>
      <c r="I1267" s="302">
        <v>1.2240380967007999E-4</v>
      </c>
      <c r="J1267" s="303">
        <v>0</v>
      </c>
      <c r="K1267" s="304">
        <f t="shared" si="1196"/>
        <v>0.16937655663878876</v>
      </c>
      <c r="L1267" s="304">
        <f t="shared" si="1191"/>
        <v>0.96950493927294368</v>
      </c>
      <c r="M1267" s="304">
        <f t="shared" si="1192"/>
        <v>0.56044216931155777</v>
      </c>
      <c r="N1267" s="304">
        <f t="shared" si="1193"/>
        <v>0.55824010284775705</v>
      </c>
      <c r="O1267" s="304">
        <f t="shared" si="1194"/>
        <v>1.2322144422131449E-3</v>
      </c>
      <c r="P1267" s="251">
        <f t="shared" si="1195"/>
        <v>1.2879297147177413E-3</v>
      </c>
    </row>
    <row r="1268" spans="1:16" x14ac:dyDescent="0.3">
      <c r="A1268" s="247" t="s">
        <v>118</v>
      </c>
      <c r="B1268" s="248">
        <v>2021</v>
      </c>
      <c r="C1268" s="248" t="s">
        <v>1354</v>
      </c>
      <c r="D1268" s="300">
        <v>1.7356203017893115E-2</v>
      </c>
      <c r="E1268" s="300">
        <v>8.297845455827417E-2</v>
      </c>
      <c r="F1268" s="300">
        <v>1.9441263157150324E-2</v>
      </c>
      <c r="G1268" s="300">
        <v>1.9309390843623122E-2</v>
      </c>
      <c r="H1268" s="301">
        <v>1.0894461943851019E-4</v>
      </c>
      <c r="I1268" s="302">
        <v>1.1387061053602994E-4</v>
      </c>
      <c r="J1268" s="303">
        <v>0</v>
      </c>
      <c r="K1268" s="304">
        <f t="shared" si="1196"/>
        <v>0.15118127983323651</v>
      </c>
      <c r="L1268" s="304">
        <f t="shared" si="1191"/>
        <v>0.89057173351781438</v>
      </c>
      <c r="M1268" s="304">
        <f t="shared" si="1192"/>
        <v>0.5592024218264382</v>
      </c>
      <c r="N1268" s="304">
        <f t="shared" si="1193"/>
        <v>0.55709616313992338</v>
      </c>
      <c r="O1268" s="304">
        <f t="shared" si="1194"/>
        <v>1.1318268312983308E-3</v>
      </c>
      <c r="P1268" s="251">
        <f t="shared" si="1195"/>
        <v>1.183003023882386E-3</v>
      </c>
    </row>
    <row r="1269" spans="1:16" x14ac:dyDescent="0.3">
      <c r="A1269" s="247" t="s">
        <v>118</v>
      </c>
      <c r="B1269" s="248">
        <v>2022</v>
      </c>
      <c r="C1269" s="248" t="s">
        <v>1355</v>
      </c>
      <c r="D1269" s="300">
        <v>1.4730807561874285E-2</v>
      </c>
      <c r="E1269" s="300">
        <v>7.0985921643169872E-2</v>
      </c>
      <c r="F1269" s="300">
        <v>1.9358873661279252E-2</v>
      </c>
      <c r="G1269" s="300">
        <v>1.9233249368757071E-2</v>
      </c>
      <c r="H1269" s="301">
        <v>1.0029758171183031E-4</v>
      </c>
      <c r="I1269" s="302">
        <v>1.0483259581510171E-4</v>
      </c>
      <c r="J1269" s="303">
        <v>1</v>
      </c>
      <c r="K1269" s="304">
        <f t="shared" ref="K1269:P1269" si="1197">SUM(D1269:D1297)+$J1269*D1297</f>
        <v>0.13568866004737334</v>
      </c>
      <c r="L1269" s="304">
        <f t="shared" si="1197"/>
        <v>0.82582210220892649</v>
      </c>
      <c r="M1269" s="304">
        <f t="shared" si="1197"/>
        <v>0.55801449668572034</v>
      </c>
      <c r="N1269" s="304">
        <f t="shared" si="1197"/>
        <v>0.55600022465781396</v>
      </c>
      <c r="O1269" s="304">
        <f t="shared" si="1197"/>
        <v>1.0396032799774683E-3</v>
      </c>
      <c r="P1269" s="251">
        <f t="shared" si="1197"/>
        <v>1.0866095321810814E-3</v>
      </c>
    </row>
    <row r="1270" spans="1:16" x14ac:dyDescent="0.3">
      <c r="A1270" s="247" t="s">
        <v>118</v>
      </c>
      <c r="B1270" s="248">
        <v>2023</v>
      </c>
      <c r="C1270" s="248" t="s">
        <v>1356</v>
      </c>
      <c r="D1270" s="300">
        <v>1.2579121698333799E-2</v>
      </c>
      <c r="E1270" s="300">
        <v>6.1001196396246127E-2</v>
      </c>
      <c r="F1270" s="300">
        <v>1.9278314013884811E-2</v>
      </c>
      <c r="G1270" s="300">
        <v>1.9158706480689756E-2</v>
      </c>
      <c r="H1270" s="301">
        <v>8.8739844976442025E-5</v>
      </c>
      <c r="I1270" s="302">
        <v>9.2752270254783364E-5</v>
      </c>
      <c r="J1270" s="303">
        <v>2</v>
      </c>
      <c r="K1270" s="304">
        <f t="shared" ref="K1270:P1270" si="1198">SUM(D1270:D1297)+$J1270*D1297</f>
        <v>0.12282143571752906</v>
      </c>
      <c r="L1270" s="304">
        <f t="shared" si="1198"/>
        <v>0.77306500381514276</v>
      </c>
      <c r="M1270" s="304">
        <f t="shared" si="1198"/>
        <v>0.55690896104087373</v>
      </c>
      <c r="N1270" s="304">
        <f t="shared" si="1198"/>
        <v>0.55498042765057076</v>
      </c>
      <c r="O1270" s="304">
        <f t="shared" si="1198"/>
        <v>9.560267663832866E-4</v>
      </c>
      <c r="P1270" s="251">
        <f t="shared" si="1198"/>
        <v>9.9925405520070445E-4</v>
      </c>
    </row>
    <row r="1271" spans="1:16" x14ac:dyDescent="0.3">
      <c r="A1271" s="247" t="s">
        <v>118</v>
      </c>
      <c r="B1271" s="248">
        <v>2024</v>
      </c>
      <c r="C1271" s="248" t="s">
        <v>1357</v>
      </c>
      <c r="D1271" s="300">
        <v>1.0818326645959631E-2</v>
      </c>
      <c r="E1271" s="300">
        <v>5.2895189393639928E-2</v>
      </c>
      <c r="F1271" s="300">
        <v>1.9206973095547693E-2</v>
      </c>
      <c r="G1271" s="300">
        <v>1.9092694184077875E-2</v>
      </c>
      <c r="H1271" s="301">
        <v>7.843997900352606E-5</v>
      </c>
      <c r="I1271" s="302">
        <v>8.1986689748045854E-5</v>
      </c>
      <c r="J1271" s="303">
        <v>3</v>
      </c>
      <c r="K1271" s="304">
        <f t="shared" ref="K1271:P1271" si="1199">SUM(D1271:D1297)+$J1271*D1297</f>
        <v>0.11210589725122522</v>
      </c>
      <c r="L1271" s="304">
        <f t="shared" si="1199"/>
        <v>0.73029263066828243</v>
      </c>
      <c r="M1271" s="304">
        <f t="shared" si="1199"/>
        <v>0.5558839850434214</v>
      </c>
      <c r="N1271" s="304">
        <f t="shared" si="1199"/>
        <v>0.55403517353139486</v>
      </c>
      <c r="O1271" s="304">
        <f t="shared" si="1199"/>
        <v>8.8400798952449264E-4</v>
      </c>
      <c r="P1271" s="251">
        <f t="shared" si="1199"/>
        <v>9.2397890378064591E-4</v>
      </c>
    </row>
    <row r="1272" spans="1:16" x14ac:dyDescent="0.3">
      <c r="A1272" s="247" t="s">
        <v>118</v>
      </c>
      <c r="B1272" s="248">
        <v>2025</v>
      </c>
      <c r="C1272" s="248" t="s">
        <v>1358</v>
      </c>
      <c r="D1272" s="300">
        <v>9.3924117746395884E-3</v>
      </c>
      <c r="E1272" s="300">
        <v>4.640403873410133E-2</v>
      </c>
      <c r="F1272" s="300">
        <v>1.9147780674015787E-2</v>
      </c>
      <c r="G1272" s="300">
        <v>1.903799295322136E-2</v>
      </c>
      <c r="H1272" s="301">
        <v>7.1450844798428127E-5</v>
      </c>
      <c r="I1272" s="302">
        <v>7.4681537689173864E-5</v>
      </c>
      <c r="J1272" s="303">
        <v>4</v>
      </c>
      <c r="K1272" s="304">
        <f t="shared" ref="K1272:P1272" si="1200">SUM(D1272:D1297)+$J1272*D1297</f>
        <v>0.10315115383729555</v>
      </c>
      <c r="L1272" s="304">
        <f t="shared" si="1200"/>
        <v>0.69562626452402865</v>
      </c>
      <c r="M1272" s="304">
        <f t="shared" si="1200"/>
        <v>0.55493034996430612</v>
      </c>
      <c r="N1272" s="304">
        <f t="shared" si="1200"/>
        <v>0.55315593170883082</v>
      </c>
      <c r="O1272" s="304">
        <f t="shared" si="1200"/>
        <v>8.2228907863861464E-4</v>
      </c>
      <c r="P1272" s="251">
        <f t="shared" si="1200"/>
        <v>8.5946933286732492E-4</v>
      </c>
    </row>
    <row r="1273" spans="1:16" x14ac:dyDescent="0.3">
      <c r="A1273" s="247" t="s">
        <v>118</v>
      </c>
      <c r="B1273" s="248">
        <v>2026</v>
      </c>
      <c r="C1273" s="248" t="s">
        <v>1359</v>
      </c>
      <c r="D1273" s="300">
        <v>8.1674600712913267E-3</v>
      </c>
      <c r="E1273" s="300">
        <v>4.1137504131429838E-2</v>
      </c>
      <c r="F1273" s="300">
        <v>1.9078316161672559E-2</v>
      </c>
      <c r="G1273" s="300">
        <v>1.8973842894582874E-2</v>
      </c>
      <c r="H1273" s="301">
        <v>6.4278663788347541E-5</v>
      </c>
      <c r="I1273" s="302">
        <v>6.7185064808114741E-5</v>
      </c>
      <c r="J1273" s="303">
        <v>5</v>
      </c>
      <c r="K1273" s="304">
        <f t="shared" ref="K1273:P1273" si="1201">SUM(D1273:D1297)+$J1273*D1297</f>
        <v>9.5622325294685923E-2</v>
      </c>
      <c r="L1273" s="304">
        <f t="shared" si="1201"/>
        <v>0.6674510490393134</v>
      </c>
      <c r="M1273" s="304">
        <f t="shared" si="1201"/>
        <v>0.55403590730672281</v>
      </c>
      <c r="N1273" s="304">
        <f t="shared" si="1201"/>
        <v>0.55233139111712315</v>
      </c>
      <c r="O1273" s="304">
        <f t="shared" si="1201"/>
        <v>7.6755930195783451E-4</v>
      </c>
      <c r="P1273" s="251">
        <f t="shared" si="1201"/>
        <v>8.0226491401287571E-4</v>
      </c>
    </row>
    <row r="1274" spans="1:16" x14ac:dyDescent="0.3">
      <c r="A1274" s="247" t="s">
        <v>118</v>
      </c>
      <c r="B1274" s="248">
        <v>2027</v>
      </c>
      <c r="C1274" s="248" t="s">
        <v>1360</v>
      </c>
      <c r="D1274" s="300">
        <v>7.2054132620188284E-3</v>
      </c>
      <c r="E1274" s="300">
        <v>3.6885821696013579E-2</v>
      </c>
      <c r="F1274" s="300">
        <v>1.9008184841138861E-2</v>
      </c>
      <c r="G1274" s="300">
        <v>1.8908974394587615E-2</v>
      </c>
      <c r="H1274" s="301">
        <v>5.4390628503566871E-5</v>
      </c>
      <c r="I1274" s="302">
        <v>5.6849937287037721E-5</v>
      </c>
      <c r="J1274" s="303">
        <v>6</v>
      </c>
      <c r="K1274" s="304">
        <f t="shared" ref="K1274:P1274" si="1202">SUM(D1274:D1297)+$J1274*D1297</f>
        <v>8.9318448455424554E-2</v>
      </c>
      <c r="L1274" s="304">
        <f t="shared" si="1202"/>
        <v>0.64454236815726962</v>
      </c>
      <c r="M1274" s="304">
        <f t="shared" si="1202"/>
        <v>0.55321092916148285</v>
      </c>
      <c r="N1274" s="304">
        <f t="shared" si="1202"/>
        <v>0.55157100058405395</v>
      </c>
      <c r="O1274" s="304">
        <f t="shared" si="1202"/>
        <v>7.2000170628713507E-4</v>
      </c>
      <c r="P1274" s="251">
        <f t="shared" si="1202"/>
        <v>7.5255696803948585E-4</v>
      </c>
    </row>
    <row r="1275" spans="1:16" x14ac:dyDescent="0.3">
      <c r="A1275" s="247" t="s">
        <v>118</v>
      </c>
      <c r="B1275" s="248">
        <v>2028</v>
      </c>
      <c r="C1275" s="248" t="s">
        <v>1361</v>
      </c>
      <c r="D1275" s="300">
        <v>6.4195210514485148E-3</v>
      </c>
      <c r="E1275" s="300">
        <v>3.3487878297199479E-2</v>
      </c>
      <c r="F1275" s="300">
        <v>1.8934714968550797E-2</v>
      </c>
      <c r="G1275" s="300">
        <v>1.8841140413887656E-2</v>
      </c>
      <c r="H1275" s="301">
        <v>4.718997579231516E-5</v>
      </c>
      <c r="I1275" s="302">
        <v>4.9323690565885144E-5</v>
      </c>
      <c r="J1275" s="303">
        <v>7</v>
      </c>
      <c r="K1275" s="304">
        <f t="shared" ref="K1275:P1275" si="1203">SUM(D1275:D1297)+$J1275*D1297</f>
        <v>8.3976618425435717E-2</v>
      </c>
      <c r="L1275" s="304">
        <f t="shared" si="1203"/>
        <v>0.62588536971064213</v>
      </c>
      <c r="M1275" s="304">
        <f t="shared" si="1203"/>
        <v>0.55245608233677646</v>
      </c>
      <c r="N1275" s="304">
        <f t="shared" si="1203"/>
        <v>0.55087547855098018</v>
      </c>
      <c r="O1275" s="304">
        <f t="shared" si="1203"/>
        <v>6.8233214590121636E-4</v>
      </c>
      <c r="P1275" s="251">
        <f t="shared" si="1203"/>
        <v>7.1318414958717311E-4</v>
      </c>
    </row>
    <row r="1276" spans="1:16" x14ac:dyDescent="0.3">
      <c r="A1276" s="247" t="s">
        <v>118</v>
      </c>
      <c r="B1276" s="248">
        <v>2029</v>
      </c>
      <c r="C1276" s="248" t="s">
        <v>1362</v>
      </c>
      <c r="D1276" s="300">
        <v>5.7565997965875722E-3</v>
      </c>
      <c r="E1276" s="300">
        <v>3.0711113135154559E-2</v>
      </c>
      <c r="F1276" s="300">
        <v>1.8865693927670336E-2</v>
      </c>
      <c r="G1276" s="300">
        <v>1.8777529419236862E-2</v>
      </c>
      <c r="H1276" s="301">
        <v>4.337451744600493E-5</v>
      </c>
      <c r="I1276" s="302">
        <v>4.5335723488546097E-5</v>
      </c>
      <c r="J1276" s="303">
        <v>8</v>
      </c>
      <c r="K1276" s="304">
        <f t="shared" ref="K1276:P1276" si="1204">SUM(D1276:D1297)+$J1276*D1297</f>
        <v>7.9420680606017161E-2</v>
      </c>
      <c r="L1276" s="304">
        <f t="shared" si="1204"/>
        <v>0.6106263146628288</v>
      </c>
      <c r="M1276" s="304">
        <f t="shared" si="1204"/>
        <v>0.55177470538465823</v>
      </c>
      <c r="N1276" s="304">
        <f t="shared" si="1204"/>
        <v>0.55024779049860628</v>
      </c>
      <c r="O1276" s="304">
        <f t="shared" si="1204"/>
        <v>6.5186323822654919E-4</v>
      </c>
      <c r="P1276" s="251">
        <f t="shared" si="1204"/>
        <v>6.8133757785601278E-4</v>
      </c>
    </row>
    <row r="1277" spans="1:16" x14ac:dyDescent="0.3">
      <c r="A1277" s="247" t="s">
        <v>118</v>
      </c>
      <c r="B1277" s="248">
        <v>2030</v>
      </c>
      <c r="C1277" s="248" t="s">
        <v>1363</v>
      </c>
      <c r="D1277" s="300">
        <v>5.1960958296898641E-3</v>
      </c>
      <c r="E1277" s="300">
        <v>2.8436406347929873E-2</v>
      </c>
      <c r="F1277" s="300">
        <v>1.8797857679702927E-2</v>
      </c>
      <c r="G1277" s="300">
        <v>1.8714956448404166E-2</v>
      </c>
      <c r="H1277" s="301">
        <v>3.8239684861378252E-5</v>
      </c>
      <c r="I1277" s="302">
        <v>3.9968712080083667E-5</v>
      </c>
      <c r="J1277" s="303">
        <v>9</v>
      </c>
      <c r="K1277" s="304">
        <f t="shared" ref="K1277:P1277" si="1205">SUM(D1277:D1297)+$J1277*D1297</f>
        <v>7.5527664041459552E-2</v>
      </c>
      <c r="L1277" s="304">
        <f t="shared" si="1205"/>
        <v>0.5981440247770603</v>
      </c>
      <c r="M1277" s="304">
        <f t="shared" si="1205"/>
        <v>0.55116234947342035</v>
      </c>
      <c r="N1277" s="304">
        <f t="shared" si="1205"/>
        <v>0.54968371344088318</v>
      </c>
      <c r="O1277" s="304">
        <f t="shared" si="1205"/>
        <v>6.2520978889819237E-4</v>
      </c>
      <c r="P1277" s="251">
        <f t="shared" si="1205"/>
        <v>6.5347897320219156E-4</v>
      </c>
    </row>
    <row r="1278" spans="1:16" x14ac:dyDescent="0.3">
      <c r="A1278" s="247" t="s">
        <v>118</v>
      </c>
      <c r="B1278" s="248">
        <v>2031</v>
      </c>
      <c r="C1278" s="248" t="s">
        <v>1364</v>
      </c>
      <c r="D1278" s="300">
        <v>4.7262940265708079E-3</v>
      </c>
      <c r="E1278" s="300">
        <v>2.6605459389781424E-2</v>
      </c>
      <c r="F1278" s="300">
        <v>1.8735617322147291E-2</v>
      </c>
      <c r="G1278" s="300">
        <v>1.8657594262871422E-2</v>
      </c>
      <c r="H1278" s="301">
        <v>3.4765684507850192E-5</v>
      </c>
      <c r="I1278" s="302">
        <v>3.6337635625718124E-5</v>
      </c>
      <c r="J1278" s="303">
        <v>10</v>
      </c>
      <c r="K1278" s="304">
        <f t="shared" ref="K1278:P1278" si="1206">SUM(D1278:D1297)+$J1278*D1297</f>
        <v>7.2195151443799663E-2</v>
      </c>
      <c r="L1278" s="304">
        <f t="shared" si="1206"/>
        <v>0.58793644167851644</v>
      </c>
      <c r="M1278" s="304">
        <f t="shared" si="1206"/>
        <v>0.55061782981014995</v>
      </c>
      <c r="N1278" s="304">
        <f t="shared" si="1206"/>
        <v>0.54918220935399276</v>
      </c>
      <c r="O1278" s="304">
        <f t="shared" si="1206"/>
        <v>6.0369117215446219E-4</v>
      </c>
      <c r="P1278" s="251">
        <f t="shared" si="1206"/>
        <v>6.3098737995683288E-4</v>
      </c>
    </row>
    <row r="1279" spans="1:16" x14ac:dyDescent="0.3">
      <c r="A1279" s="247" t="s">
        <v>118</v>
      </c>
      <c r="B1279" s="248">
        <v>2032</v>
      </c>
      <c r="C1279" s="248" t="s">
        <v>1365</v>
      </c>
      <c r="D1279" s="300">
        <v>4.3149829532275214E-3</v>
      </c>
      <c r="E1279" s="300">
        <v>2.5088852368660243E-2</v>
      </c>
      <c r="F1279" s="300">
        <v>1.8676957225265359E-2</v>
      </c>
      <c r="G1279" s="300">
        <v>1.8603532498412453E-2</v>
      </c>
      <c r="H1279" s="301">
        <v>3.1536152168168912E-5</v>
      </c>
      <c r="I1279" s="302">
        <v>3.2962074058553215E-5</v>
      </c>
      <c r="J1279" s="303">
        <v>11</v>
      </c>
      <c r="K1279" s="304">
        <f t="shared" ref="K1279:P1279" si="1207">SUM(D1279:D1297)+$J1279*D1297</f>
        <v>6.9332440649258822E-2</v>
      </c>
      <c r="L1279" s="304">
        <f t="shared" si="1207"/>
        <v>0.57955980553812114</v>
      </c>
      <c r="M1279" s="304">
        <f t="shared" si="1207"/>
        <v>0.55013555050443519</v>
      </c>
      <c r="N1279" s="304">
        <f t="shared" si="1207"/>
        <v>0.54873806745263509</v>
      </c>
      <c r="O1279" s="304">
        <f t="shared" si="1207"/>
        <v>5.8564655576425991E-4</v>
      </c>
      <c r="P1279" s="251">
        <f t="shared" si="1207"/>
        <v>6.1212686316583953E-4</v>
      </c>
    </row>
    <row r="1280" spans="1:16" x14ac:dyDescent="0.3">
      <c r="A1280" s="247" t="s">
        <v>118</v>
      </c>
      <c r="B1280" s="248">
        <v>2033</v>
      </c>
      <c r="C1280" s="248" t="s">
        <v>1366</v>
      </c>
      <c r="D1280" s="300">
        <v>3.9628972982400324E-3</v>
      </c>
      <c r="E1280" s="300">
        <v>2.3857858703360373E-2</v>
      </c>
      <c r="F1280" s="300">
        <v>1.8623394283743537E-2</v>
      </c>
      <c r="G1280" s="300">
        <v>1.8554201790254372E-2</v>
      </c>
      <c r="H1280" s="301">
        <v>2.9460512939634417E-5</v>
      </c>
      <c r="I1280" s="302">
        <v>3.0792587293477365E-5</v>
      </c>
      <c r="J1280" s="303">
        <v>12</v>
      </c>
      <c r="K1280" s="304">
        <f t="shared" ref="K1280:P1280" si="1208">SUM(D1280:D1297)+$J1280*D1297</f>
        <v>6.6881040928061269E-2</v>
      </c>
      <c r="L1280" s="304">
        <f t="shared" si="1208"/>
        <v>0.57269977641884695</v>
      </c>
      <c r="M1280" s="304">
        <f t="shared" si="1208"/>
        <v>0.54971193129560225</v>
      </c>
      <c r="N1280" s="304">
        <f t="shared" si="1208"/>
        <v>0.54834798731573642</v>
      </c>
      <c r="O1280" s="304">
        <f t="shared" si="1208"/>
        <v>5.7083147171373908E-4</v>
      </c>
      <c r="P1280" s="251">
        <f t="shared" si="1208"/>
        <v>5.9664190794201126E-4</v>
      </c>
    </row>
    <row r="1281" spans="1:16" x14ac:dyDescent="0.3">
      <c r="A1281" s="247" t="s">
        <v>118</v>
      </c>
      <c r="B1281" s="248">
        <v>2034</v>
      </c>
      <c r="C1281" s="248" t="s">
        <v>1367</v>
      </c>
      <c r="D1281" s="300">
        <v>3.6499122289013926E-3</v>
      </c>
      <c r="E1281" s="300">
        <v>2.2830142633995316E-2</v>
      </c>
      <c r="F1281" s="300">
        <v>1.8573391363314467E-2</v>
      </c>
      <c r="G1281" s="300">
        <v>1.8508156097343156E-2</v>
      </c>
      <c r="H1281" s="301">
        <v>2.765257278156035E-5</v>
      </c>
      <c r="I1281" s="302">
        <v>2.8902899894965621E-5</v>
      </c>
      <c r="J1281" s="303">
        <v>13</v>
      </c>
      <c r="K1281" s="304">
        <f t="shared" ref="K1281:P1281" si="1209">SUM(D1281:D1297)+$J1281*D1297</f>
        <v>6.4781726861851213E-2</v>
      </c>
      <c r="L1281" s="304">
        <f t="shared" si="1209"/>
        <v>0.56707074096487264</v>
      </c>
      <c r="M1281" s="304">
        <f t="shared" si="1209"/>
        <v>0.54934187502829135</v>
      </c>
      <c r="N1281" s="304">
        <f t="shared" si="1209"/>
        <v>0.5480072378869959</v>
      </c>
      <c r="O1281" s="304">
        <f t="shared" si="1209"/>
        <v>5.5809202689175276E-4</v>
      </c>
      <c r="P1281" s="251">
        <f t="shared" si="1209"/>
        <v>5.8332643948325871E-4</v>
      </c>
    </row>
    <row r="1282" spans="1:16" x14ac:dyDescent="0.3">
      <c r="A1282" s="247" t="s">
        <v>118</v>
      </c>
      <c r="B1282" s="248">
        <v>2035</v>
      </c>
      <c r="C1282" s="248" t="s">
        <v>1368</v>
      </c>
      <c r="D1282" s="300">
        <v>3.3690646140059188E-3</v>
      </c>
      <c r="E1282" s="300">
        <v>2.1967090612158069E-2</v>
      </c>
      <c r="F1282" s="300">
        <v>1.8526778310584944E-2</v>
      </c>
      <c r="G1282" s="300">
        <v>1.8465232719966165E-2</v>
      </c>
      <c r="H1282" s="301">
        <v>2.600100905337021E-5</v>
      </c>
      <c r="I1282" s="302">
        <v>2.7176663608679965E-5</v>
      </c>
      <c r="J1282" s="303">
        <v>14</v>
      </c>
      <c r="K1282" s="304">
        <f t="shared" ref="K1282:P1282" si="1210">SUM(D1282:D1297)+$J1282*D1297</f>
        <v>6.2995397864979791E-2</v>
      </c>
      <c r="L1282" s="304">
        <f t="shared" si="1210"/>
        <v>0.56246942158026336</v>
      </c>
      <c r="M1282" s="304">
        <f t="shared" si="1210"/>
        <v>0.54902182168140934</v>
      </c>
      <c r="N1282" s="304">
        <f t="shared" si="1210"/>
        <v>0.5477125341511665</v>
      </c>
      <c r="O1282" s="304">
        <f t="shared" si="1210"/>
        <v>5.4716052222784038E-4</v>
      </c>
      <c r="P1282" s="251">
        <f t="shared" si="1210"/>
        <v>5.7190065842301801E-4</v>
      </c>
    </row>
    <row r="1283" spans="1:16" x14ac:dyDescent="0.3">
      <c r="A1283" s="247" t="s">
        <v>118</v>
      </c>
      <c r="B1283" s="248">
        <v>2036</v>
      </c>
      <c r="C1283" s="248" t="s">
        <v>1369</v>
      </c>
      <c r="D1283" s="300">
        <v>3.1234638573593093E-3</v>
      </c>
      <c r="E1283" s="300">
        <v>2.1253659670992679E-2</v>
      </c>
      <c r="F1283" s="300">
        <v>1.848551590626547E-2</v>
      </c>
      <c r="G1283" s="300">
        <v>1.8427228673398428E-2</v>
      </c>
      <c r="H1283" s="301">
        <v>2.4334285253100364E-5</v>
      </c>
      <c r="I1283" s="302">
        <v>2.5434570398438037E-5</v>
      </c>
      <c r="J1283" s="303">
        <v>15</v>
      </c>
      <c r="K1283" s="304">
        <f t="shared" ref="K1283:P1283" si="1211">SUM(D1283:D1297)+$J1283*D1297</f>
        <v>6.148991648300383E-2</v>
      </c>
      <c r="L1283" s="304">
        <f t="shared" si="1211"/>
        <v>0.55873115421749131</v>
      </c>
      <c r="M1283" s="304">
        <f t="shared" si="1211"/>
        <v>0.5487483813872569</v>
      </c>
      <c r="N1283" s="304">
        <f t="shared" si="1211"/>
        <v>0.54746075379271408</v>
      </c>
      <c r="O1283" s="304">
        <f t="shared" si="1211"/>
        <v>5.378805812921183E-4</v>
      </c>
      <c r="P1283" s="251">
        <f t="shared" si="1211"/>
        <v>5.6220111364906284E-4</v>
      </c>
    </row>
    <row r="1284" spans="1:16" x14ac:dyDescent="0.3">
      <c r="A1284" s="247" t="s">
        <v>118</v>
      </c>
      <c r="B1284" s="248">
        <v>2037</v>
      </c>
      <c r="C1284" s="248" t="s">
        <v>1370</v>
      </c>
      <c r="D1284" s="300">
        <v>2.9123777708948708E-3</v>
      </c>
      <c r="E1284" s="300">
        <v>2.067663262408051E-2</v>
      </c>
      <c r="F1284" s="300">
        <v>1.8448424811454995E-2</v>
      </c>
      <c r="G1284" s="300">
        <v>1.8393068735305503E-2</v>
      </c>
      <c r="H1284" s="301">
        <v>2.2894348432640804E-5</v>
      </c>
      <c r="I1284" s="302">
        <v>2.3929533599455502E-5</v>
      </c>
      <c r="J1284" s="303">
        <v>16</v>
      </c>
      <c r="K1284" s="304">
        <f t="shared" ref="K1284:P1284" si="1212">SUM(D1284:D1297)+$J1284*D1297</f>
        <v>6.0230035857674488E-2</v>
      </c>
      <c r="L1284" s="304">
        <f t="shared" si="1212"/>
        <v>0.55570631779588475</v>
      </c>
      <c r="M1284" s="304">
        <f t="shared" si="1212"/>
        <v>0.54851620349742403</v>
      </c>
      <c r="N1284" s="304">
        <f t="shared" si="1212"/>
        <v>0.54724697748082951</v>
      </c>
      <c r="O1284" s="304">
        <f t="shared" si="1212"/>
        <v>5.3026736415666593E-4</v>
      </c>
      <c r="P1284" s="251">
        <f t="shared" si="1212"/>
        <v>5.5424366208534971E-4</v>
      </c>
    </row>
    <row r="1285" spans="1:16" x14ac:dyDescent="0.3">
      <c r="A1285" s="247" t="s">
        <v>118</v>
      </c>
      <c r="B1285" s="248">
        <v>2038</v>
      </c>
      <c r="C1285" s="248" t="s">
        <v>1371</v>
      </c>
      <c r="D1285" s="300">
        <v>2.7242672113293683E-3</v>
      </c>
      <c r="E1285" s="300">
        <v>2.0179928599487768E-2</v>
      </c>
      <c r="F1285" s="300">
        <v>1.8415414201174929E-2</v>
      </c>
      <c r="G1285" s="300">
        <v>1.836267393909358E-2</v>
      </c>
      <c r="H1285" s="301">
        <v>2.1794223569452907E-5</v>
      </c>
      <c r="I1285" s="302">
        <v>2.2779660124837625E-5</v>
      </c>
      <c r="J1285" s="303">
        <v>17</v>
      </c>
      <c r="K1285" s="304">
        <f t="shared" ref="K1285:P1285" si="1213">SUM(D1285:D1297)+$J1285*D1297</f>
        <v>5.9181241318809592E-2</v>
      </c>
      <c r="L1285" s="304">
        <f t="shared" si="1213"/>
        <v>0.55325850842119029</v>
      </c>
      <c r="M1285" s="304">
        <f t="shared" si="1213"/>
        <v>0.54832111670240147</v>
      </c>
      <c r="N1285" s="304">
        <f t="shared" si="1213"/>
        <v>0.54706736110703769</v>
      </c>
      <c r="O1285" s="304">
        <f t="shared" si="1213"/>
        <v>5.240940838416732E-4</v>
      </c>
      <c r="P1285" s="251">
        <f t="shared" si="1213"/>
        <v>5.4779124732061912E-4</v>
      </c>
    </row>
    <row r="1286" spans="1:16" x14ac:dyDescent="0.3">
      <c r="A1286" s="247" t="s">
        <v>118</v>
      </c>
      <c r="B1286" s="248">
        <v>2039</v>
      </c>
      <c r="C1286" s="248" t="s">
        <v>1372</v>
      </c>
      <c r="D1286" s="300">
        <v>2.5471439752470983E-3</v>
      </c>
      <c r="E1286" s="300">
        <v>1.97165726113347E-2</v>
      </c>
      <c r="F1286" s="300">
        <v>1.8385990365815268E-2</v>
      </c>
      <c r="G1286" s="300">
        <v>1.8335582090406709E-2</v>
      </c>
      <c r="H1286" s="301">
        <v>2.0833768756470789E-5</v>
      </c>
      <c r="I1286" s="302">
        <v>2.1775774584854174E-5</v>
      </c>
      <c r="J1286" s="303">
        <v>18</v>
      </c>
      <c r="K1286" s="304">
        <f t="shared" ref="K1286:P1286" si="1214">SUM(D1286:D1297)+$J1286*D1297</f>
        <v>5.8320557339510193E-2</v>
      </c>
      <c r="L1286" s="304">
        <f t="shared" si="1214"/>
        <v>0.55130740307108872</v>
      </c>
      <c r="M1286" s="304">
        <f t="shared" si="1214"/>
        <v>0.54815904051765907</v>
      </c>
      <c r="N1286" s="304">
        <f t="shared" si="1214"/>
        <v>0.54691813952945778</v>
      </c>
      <c r="O1286" s="304">
        <f t="shared" si="1214"/>
        <v>5.1902092838986827E-4</v>
      </c>
      <c r="P1286" s="251">
        <f t="shared" si="1214"/>
        <v>5.4248870603050634E-4</v>
      </c>
    </row>
    <row r="1287" spans="1:16" x14ac:dyDescent="0.3">
      <c r="A1287" s="247" t="s">
        <v>118</v>
      </c>
      <c r="B1287" s="248">
        <v>2040</v>
      </c>
      <c r="C1287" s="248" t="s">
        <v>1373</v>
      </c>
      <c r="D1287" s="300">
        <v>2.3880701646781942E-3</v>
      </c>
      <c r="E1287" s="300">
        <v>1.9327774122211826E-2</v>
      </c>
      <c r="F1287" s="300">
        <v>1.8360083293082148E-2</v>
      </c>
      <c r="G1287" s="300">
        <v>1.8311730629147337E-2</v>
      </c>
      <c r="H1287" s="301">
        <v>2.0046347771441972E-5</v>
      </c>
      <c r="I1287" s="302">
        <v>2.0952750958959868E-5</v>
      </c>
      <c r="J1287" s="303">
        <v>19</v>
      </c>
      <c r="K1287" s="304">
        <f t="shared" ref="K1287:P1287" si="1215">SUM(D1287:D1297)+$J1287*D1297</f>
        <v>5.7636996596293066E-2</v>
      </c>
      <c r="L1287" s="304">
        <f t="shared" si="1215"/>
        <v>0.54981965370913999</v>
      </c>
      <c r="M1287" s="304">
        <f t="shared" si="1215"/>
        <v>0.54802638816827631</v>
      </c>
      <c r="N1287" s="304">
        <f t="shared" si="1215"/>
        <v>0.54679600980056486</v>
      </c>
      <c r="O1287" s="304">
        <f t="shared" si="1215"/>
        <v>5.1490822775104557E-4</v>
      </c>
      <c r="P1287" s="251">
        <f t="shared" si="1215"/>
        <v>5.38190050280377E-4</v>
      </c>
    </row>
    <row r="1288" spans="1:16" x14ac:dyDescent="0.3">
      <c r="A1288" s="247" t="s">
        <v>118</v>
      </c>
      <c r="B1288" s="248">
        <v>2041</v>
      </c>
      <c r="C1288" s="248" t="s">
        <v>1374</v>
      </c>
      <c r="D1288" s="300">
        <v>2.2550135267694052E-3</v>
      </c>
      <c r="E1288" s="300">
        <v>1.9013762996805808E-2</v>
      </c>
      <c r="F1288" s="300">
        <v>1.8339220676982425E-2</v>
      </c>
      <c r="G1288" s="300">
        <v>1.8292521558135374E-2</v>
      </c>
      <c r="H1288" s="301">
        <v>1.9366535975114064E-5</v>
      </c>
      <c r="I1288" s="302">
        <v>2.024220452256329E-5</v>
      </c>
      <c r="J1288" s="303">
        <v>20</v>
      </c>
      <c r="K1288" s="304">
        <f t="shared" ref="K1288:P1288" si="1216">SUM(D1288:D1297)+$J1288*D1297</f>
        <v>5.7112509663644839E-2</v>
      </c>
      <c r="L1288" s="304">
        <f t="shared" si="1216"/>
        <v>0.54872070283631424</v>
      </c>
      <c r="M1288" s="304">
        <f t="shared" si="1216"/>
        <v>0.54791964289162665</v>
      </c>
      <c r="N1288" s="304">
        <f t="shared" si="1216"/>
        <v>0.54669773153293133</v>
      </c>
      <c r="O1288" s="304">
        <f t="shared" si="1216"/>
        <v>5.1158294809725154E-4</v>
      </c>
      <c r="P1288" s="251">
        <f t="shared" si="1216"/>
        <v>5.3471441815614203E-4</v>
      </c>
    </row>
    <row r="1289" spans="1:16" x14ac:dyDescent="0.3">
      <c r="A1289" s="247" t="s">
        <v>118</v>
      </c>
      <c r="B1289" s="248">
        <v>2042</v>
      </c>
      <c r="C1289" s="248" t="s">
        <v>1375</v>
      </c>
      <c r="D1289" s="300">
        <v>2.1403446647509069E-3</v>
      </c>
      <c r="E1289" s="300">
        <v>1.8736530001898507E-2</v>
      </c>
      <c r="F1289" s="300">
        <v>1.8321325516437191E-2</v>
      </c>
      <c r="G1289" s="300">
        <v>1.8276045300012859E-2</v>
      </c>
      <c r="H1289" s="301">
        <v>1.8798699634781118E-5</v>
      </c>
      <c r="I1289" s="302">
        <v>1.9648695720921244E-5</v>
      </c>
      <c r="J1289" s="303">
        <v>21</v>
      </c>
      <c r="K1289" s="304">
        <f t="shared" ref="K1289:P1289" si="1217">SUM(D1289:D1297)+$J1289*D1297</f>
        <v>5.67210793689054E-2</v>
      </c>
      <c r="L1289" s="304">
        <f t="shared" si="1217"/>
        <v>0.54793576308889447</v>
      </c>
      <c r="M1289" s="304">
        <f t="shared" si="1217"/>
        <v>0.54783376023107677</v>
      </c>
      <c r="N1289" s="304">
        <f t="shared" si="1217"/>
        <v>0.54661866233630962</v>
      </c>
      <c r="O1289" s="304">
        <f t="shared" si="1217"/>
        <v>5.0893748023978554E-4</v>
      </c>
      <c r="P1289" s="251">
        <f t="shared" si="1217"/>
        <v>5.3194933246830363E-4</v>
      </c>
    </row>
    <row r="1290" spans="1:16" x14ac:dyDescent="0.3">
      <c r="A1290" s="247" t="s">
        <v>118</v>
      </c>
      <c r="B1290" s="248">
        <v>2043</v>
      </c>
      <c r="C1290" s="248" t="s">
        <v>1376</v>
      </c>
      <c r="D1290" s="300">
        <v>2.0545518179778733E-3</v>
      </c>
      <c r="E1290" s="300">
        <v>1.8536463138971341E-2</v>
      </c>
      <c r="F1290" s="300">
        <v>1.8306098340184103E-2</v>
      </c>
      <c r="G1290" s="300">
        <v>1.826202612811393E-2</v>
      </c>
      <c r="H1290" s="301">
        <v>1.8330098673146957E-5</v>
      </c>
      <c r="I1290" s="302">
        <v>1.9158908720790092E-5</v>
      </c>
      <c r="J1290" s="303">
        <v>22</v>
      </c>
      <c r="K1290" s="304">
        <f t="shared" ref="K1290:P1290" si="1218">SUM(D1290:D1297)+$J1290*D1297</f>
        <v>5.6444317936184464E-2</v>
      </c>
      <c r="L1290" s="304">
        <f t="shared" si="1218"/>
        <v>0.54742805633638203</v>
      </c>
      <c r="M1290" s="304">
        <f t="shared" si="1218"/>
        <v>0.54776577273107196</v>
      </c>
      <c r="N1290" s="304">
        <f t="shared" si="1218"/>
        <v>0.54655606939781065</v>
      </c>
      <c r="O1290" s="304">
        <f t="shared" si="1218"/>
        <v>5.0685984872265251E-4</v>
      </c>
      <c r="P1290" s="251">
        <f t="shared" si="1218"/>
        <v>5.2977775558210724E-4</v>
      </c>
    </row>
    <row r="1291" spans="1:16" x14ac:dyDescent="0.3">
      <c r="A1291" s="247" t="s">
        <v>118</v>
      </c>
      <c r="B1291" s="248">
        <v>2044</v>
      </c>
      <c r="C1291" s="248" t="s">
        <v>1377</v>
      </c>
      <c r="D1291" s="300">
        <v>1.9940111359815294E-3</v>
      </c>
      <c r="E1291" s="300">
        <v>1.8400390989547166E-2</v>
      </c>
      <c r="F1291" s="300">
        <v>1.8293238755663223E-2</v>
      </c>
      <c r="G1291" s="300">
        <v>1.8250186560138465E-2</v>
      </c>
      <c r="H1291" s="301">
        <v>1.7918319350456517E-5</v>
      </c>
      <c r="I1291" s="302">
        <v>1.8728508924456638E-5</v>
      </c>
      <c r="J1291" s="303">
        <v>23</v>
      </c>
      <c r="K1291" s="304">
        <f t="shared" ref="K1291:P1291" si="1219">SUM(D1291:D1297)+$J1291*D1297</f>
        <v>5.6253349350236556E-2</v>
      </c>
      <c r="L1291" s="304">
        <f t="shared" si="1219"/>
        <v>0.54712041644679676</v>
      </c>
      <c r="M1291" s="304">
        <f t="shared" si="1219"/>
        <v>0.5477130124073204</v>
      </c>
      <c r="N1291" s="304">
        <f t="shared" si="1219"/>
        <v>0.54650749563121048</v>
      </c>
      <c r="O1291" s="304">
        <f t="shared" si="1219"/>
        <v>5.0525081816715355E-4</v>
      </c>
      <c r="P1291" s="251">
        <f t="shared" si="1219"/>
        <v>5.2809596569604214E-4</v>
      </c>
    </row>
    <row r="1292" spans="1:16" x14ac:dyDescent="0.3">
      <c r="A1292" s="247" t="s">
        <v>118</v>
      </c>
      <c r="B1292" s="248">
        <v>2045</v>
      </c>
      <c r="C1292" s="248" t="s">
        <v>1378</v>
      </c>
      <c r="D1292" s="300">
        <v>1.9567523836008993E-3</v>
      </c>
      <c r="E1292" s="300">
        <v>1.832881853030869E-2</v>
      </c>
      <c r="F1292" s="300">
        <v>1.8282553741886438E-2</v>
      </c>
      <c r="G1292" s="300">
        <v>1.8240351250505146E-2</v>
      </c>
      <c r="H1292" s="301">
        <v>1.7651584145980963E-5</v>
      </c>
      <c r="I1292" s="302">
        <v>1.8449713216695595E-5</v>
      </c>
      <c r="J1292" s="303">
        <v>24</v>
      </c>
      <c r="K1292" s="304">
        <f t="shared" ref="K1292:P1292" si="1220">SUM(D1292:D1297)+$J1292*D1297</f>
        <v>5.6122921446284994E-2</v>
      </c>
      <c r="L1292" s="304">
        <f t="shared" si="1220"/>
        <v>0.54694884870663563</v>
      </c>
      <c r="M1292" s="304">
        <f t="shared" si="1220"/>
        <v>0.54767311166808974</v>
      </c>
      <c r="N1292" s="304">
        <f t="shared" si="1220"/>
        <v>0.54647076143258577</v>
      </c>
      <c r="O1292" s="304">
        <f t="shared" si="1220"/>
        <v>5.0405356693434514E-4</v>
      </c>
      <c r="P1292" s="251">
        <f t="shared" si="1220"/>
        <v>5.2684457560631028E-4</v>
      </c>
    </row>
    <row r="1293" spans="1:16" x14ac:dyDescent="0.3">
      <c r="A1293" s="247" t="s">
        <v>118</v>
      </c>
      <c r="B1293" s="248">
        <v>2046</v>
      </c>
      <c r="C1293" s="248" t="s">
        <v>1379</v>
      </c>
      <c r="D1293" s="300">
        <v>1.9255379183705378E-3</v>
      </c>
      <c r="E1293" s="300">
        <v>1.8271337528683006E-2</v>
      </c>
      <c r="F1293" s="300">
        <v>1.8273670447485429E-2</v>
      </c>
      <c r="G1293" s="300">
        <v>1.8232174329060904E-2</v>
      </c>
      <c r="H1293" s="301">
        <v>1.7405640741758506E-5</v>
      </c>
      <c r="I1293" s="302">
        <v>1.8192647495389721E-5</v>
      </c>
      <c r="J1293" s="303">
        <v>25</v>
      </c>
      <c r="K1293" s="304">
        <f t="shared" ref="K1293:P1293" si="1221">SUM(D1293:D1297)+$J1293*D1297</f>
        <v>5.6029752294714075E-2</v>
      </c>
      <c r="L1293" s="304">
        <f t="shared" si="1221"/>
        <v>0.54684885342571299</v>
      </c>
      <c r="M1293" s="304">
        <f t="shared" si="1221"/>
        <v>0.54764389594263574</v>
      </c>
      <c r="N1293" s="304">
        <f t="shared" si="1221"/>
        <v>0.54644386254359434</v>
      </c>
      <c r="O1293" s="304">
        <f t="shared" si="1221"/>
        <v>5.0312305090601222E-4</v>
      </c>
      <c r="P1293" s="251">
        <f t="shared" si="1221"/>
        <v>5.2587198122433965E-4</v>
      </c>
    </row>
    <row r="1294" spans="1:16" x14ac:dyDescent="0.3">
      <c r="A1294" s="247" t="s">
        <v>118</v>
      </c>
      <c r="B1294" s="248">
        <v>2047</v>
      </c>
      <c r="C1294" s="248" t="s">
        <v>1380</v>
      </c>
      <c r="D1294" s="300">
        <v>1.8999643472000856E-3</v>
      </c>
      <c r="E1294" s="300">
        <v>1.8224803335100903E-2</v>
      </c>
      <c r="F1294" s="300">
        <v>1.8266406494479144E-2</v>
      </c>
      <c r="G1294" s="300">
        <v>1.8225486804786886E-2</v>
      </c>
      <c r="H1294" s="301">
        <v>1.7170719396741386E-5</v>
      </c>
      <c r="I1294" s="302">
        <v>1.7947095783670528E-5</v>
      </c>
      <c r="J1294" s="303">
        <v>26</v>
      </c>
      <c r="K1294" s="304">
        <f t="shared" ref="K1294:P1294" si="1222">SUM(D1294:D1297)+$J1294*D1297</f>
        <v>5.5967797608373497E-2</v>
      </c>
      <c r="L1294" s="304">
        <f t="shared" si="1222"/>
        <v>0.54680633914641608</v>
      </c>
      <c r="M1294" s="304">
        <f t="shared" si="1222"/>
        <v>0.54762356351158292</v>
      </c>
      <c r="N1294" s="304">
        <f t="shared" si="1222"/>
        <v>0.54642514057604719</v>
      </c>
      <c r="O1294" s="304">
        <f t="shared" si="1222"/>
        <v>5.0243847828190173E-4</v>
      </c>
      <c r="P1294" s="251">
        <f t="shared" si="1222"/>
        <v>5.2515645256367473E-4</v>
      </c>
    </row>
    <row r="1295" spans="1:16" x14ac:dyDescent="0.3">
      <c r="A1295" s="247" t="s">
        <v>118</v>
      </c>
      <c r="B1295" s="248">
        <v>2048</v>
      </c>
      <c r="C1295" s="248" t="s">
        <v>1381</v>
      </c>
      <c r="D1295" s="300">
        <v>1.8801916942212797E-3</v>
      </c>
      <c r="E1295" s="300">
        <v>1.8192057817767445E-2</v>
      </c>
      <c r="F1295" s="300">
        <v>1.826052295128594E-2</v>
      </c>
      <c r="G1295" s="300">
        <v>1.8220068196065694E-2</v>
      </c>
      <c r="H1295" s="301">
        <v>1.6955728903292416E-5</v>
      </c>
      <c r="I1295" s="302">
        <v>1.7722390620963585E-5</v>
      </c>
      <c r="J1295" s="303">
        <v>27</v>
      </c>
      <c r="K1295" s="304">
        <f t="shared" ref="K1295:P1295" si="1223">SUM(D1295:D1297)+$J1295*D1297</f>
        <v>5.5931416493203379E-2</v>
      </c>
      <c r="L1295" s="304">
        <f t="shared" si="1223"/>
        <v>0.5468103590607013</v>
      </c>
      <c r="M1295" s="304">
        <f t="shared" si="1223"/>
        <v>0.5476104950335362</v>
      </c>
      <c r="N1295" s="304">
        <f t="shared" si="1223"/>
        <v>0.54641310613277416</v>
      </c>
      <c r="O1295" s="304">
        <f t="shared" si="1223"/>
        <v>5.0198882700280834E-4</v>
      </c>
      <c r="P1295" s="251">
        <f t="shared" si="1223"/>
        <v>5.2468647561472914E-4</v>
      </c>
    </row>
    <row r="1296" spans="1:16" x14ac:dyDescent="0.3">
      <c r="A1296" s="247" t="s">
        <v>118</v>
      </c>
      <c r="B1296" s="248">
        <v>2049</v>
      </c>
      <c r="C1296" s="248" t="s">
        <v>1382</v>
      </c>
      <c r="D1296" s="300">
        <v>1.8708943021429692E-3</v>
      </c>
      <c r="E1296" s="300">
        <v>1.8211250260123976E-2</v>
      </c>
      <c r="F1296" s="300">
        <v>1.8256507622140115E-2</v>
      </c>
      <c r="G1296" s="300">
        <v>1.8216371814323003E-2</v>
      </c>
      <c r="H1296" s="301">
        <v>1.6843190805370803E-5</v>
      </c>
      <c r="I1296" s="302">
        <v>1.7604757621468995E-5</v>
      </c>
      <c r="J1296" s="303">
        <v>28</v>
      </c>
      <c r="K1296" s="304">
        <f t="shared" ref="K1296:P1296" si="1224">SUM(D1296:D1297)+$J1296*D1297</f>
        <v>5.5914808031012078E-2</v>
      </c>
      <c r="L1296" s="304">
        <f t="shared" si="1224"/>
        <v>0.54684712449231987</v>
      </c>
      <c r="M1296" s="304">
        <f t="shared" si="1224"/>
        <v>0.54760331009868279</v>
      </c>
      <c r="N1296" s="304">
        <f t="shared" si="1224"/>
        <v>0.54640649029822219</v>
      </c>
      <c r="O1296" s="304">
        <f t="shared" si="1224"/>
        <v>5.0175416621716404E-4</v>
      </c>
      <c r="P1296" s="251">
        <f t="shared" si="1224"/>
        <v>5.2444120382849038E-4</v>
      </c>
    </row>
    <row r="1297" spans="1:16" x14ac:dyDescent="0.3">
      <c r="A1297" s="247" t="s">
        <v>118</v>
      </c>
      <c r="B1297" s="248">
        <v>2050</v>
      </c>
      <c r="C1297" s="248" t="s">
        <v>1383</v>
      </c>
      <c r="D1297" s="300">
        <v>1.8635832320299691E-3</v>
      </c>
      <c r="E1297" s="300">
        <v>1.8228823249386066E-2</v>
      </c>
      <c r="F1297" s="300">
        <v>1.8253338016432506E-2</v>
      </c>
      <c r="G1297" s="300">
        <v>1.8213452361513765E-2</v>
      </c>
      <c r="H1297" s="301">
        <v>1.6721068117648042E-5</v>
      </c>
      <c r="I1297" s="302">
        <v>1.7477118834724876E-5</v>
      </c>
      <c r="J1297" s="303">
        <v>29</v>
      </c>
      <c r="K1297" s="304">
        <f t="shared" ref="K1297:P1297" si="1225">SUM(D1297:D1297)+$J1297*D1297</f>
        <v>5.590749696089907E-2</v>
      </c>
      <c r="L1297" s="304">
        <f t="shared" si="1225"/>
        <v>0.54686469748158195</v>
      </c>
      <c r="M1297" s="304">
        <f t="shared" si="1225"/>
        <v>0.54760014049297512</v>
      </c>
      <c r="N1297" s="304">
        <f t="shared" si="1225"/>
        <v>0.54640357084541291</v>
      </c>
      <c r="O1297" s="304">
        <f t="shared" si="1225"/>
        <v>5.0163204352944124E-4</v>
      </c>
      <c r="P1297" s="251">
        <f t="shared" si="1225"/>
        <v>5.2431356504174624E-4</v>
      </c>
    </row>
    <row r="1298" spans="1:16" x14ac:dyDescent="0.3">
      <c r="A1298" s="247" t="s">
        <v>119</v>
      </c>
      <c r="B1298" s="248">
        <v>2015</v>
      </c>
      <c r="C1298" s="248" t="s">
        <v>2456</v>
      </c>
      <c r="D1298" s="300">
        <v>5.0667315553370784E-2</v>
      </c>
      <c r="E1298" s="300">
        <v>0.19249024415386345</v>
      </c>
      <c r="F1298" s="300">
        <v>1.9686821108916789E-2</v>
      </c>
      <c r="G1298" s="300">
        <v>1.9538796618070606E-2</v>
      </c>
      <c r="H1298" s="301">
        <v>1.1546152858667149E-4</v>
      </c>
      <c r="I1298" s="302">
        <v>1.2068218650555431E-4</v>
      </c>
      <c r="J1298" s="305">
        <v>0</v>
      </c>
      <c r="K1298" s="304">
        <f>SUM(D1298:D1327)</f>
        <v>0.34228703948370237</v>
      </c>
      <c r="L1298" s="304">
        <f t="shared" ref="L1298:L1304" si="1226">SUM(E1298:E1327)</f>
        <v>1.5597952727824878</v>
      </c>
      <c r="M1298" s="304">
        <f t="shared" ref="M1298:M1304" si="1227">SUM(F1298:F1327)</f>
        <v>0.56641376414240774</v>
      </c>
      <c r="N1298" s="304">
        <f t="shared" ref="N1298:N1304" si="1228">SUM(G1298:G1327)</f>
        <v>0.56374203782109045</v>
      </c>
      <c r="O1298" s="304">
        <f t="shared" ref="O1298:O1304" si="1229">SUM(H1298:H1327)</f>
        <v>1.2859968539152434E-3</v>
      </c>
      <c r="P1298" s="251">
        <f t="shared" ref="P1298:P1304" si="1230">SUM(I1298:I1327)</f>
        <v>1.3441439225141988E-3</v>
      </c>
    </row>
    <row r="1299" spans="1:16" x14ac:dyDescent="0.3">
      <c r="A1299" s="247" t="s">
        <v>119</v>
      </c>
      <c r="B1299" s="248">
        <v>2016</v>
      </c>
      <c r="C1299" s="248" t="s">
        <v>2457</v>
      </c>
      <c r="D1299" s="300">
        <v>4.1843373656335565E-2</v>
      </c>
      <c r="E1299" s="300">
        <v>0.16400161497091775</v>
      </c>
      <c r="F1299" s="300">
        <v>1.9586800378623755E-2</v>
      </c>
      <c r="G1299" s="300">
        <v>1.9445127588252849E-2</v>
      </c>
      <c r="H1299" s="301">
        <v>9.9613445435502349E-5</v>
      </c>
      <c r="I1299" s="302">
        <v>1.0411752259720872E-4</v>
      </c>
      <c r="J1299" s="303">
        <v>0</v>
      </c>
      <c r="K1299" s="304">
        <f t="shared" ref="K1299:K1304" si="1231">SUM(D1299:D1328)</f>
        <v>0.29369479325571141</v>
      </c>
      <c r="L1299" s="304">
        <f t="shared" si="1226"/>
        <v>1.3850018132985542</v>
      </c>
      <c r="M1299" s="304">
        <f t="shared" si="1227"/>
        <v>0.56501428540198584</v>
      </c>
      <c r="N1299" s="304">
        <f t="shared" si="1228"/>
        <v>0.56244796174717671</v>
      </c>
      <c r="O1299" s="304">
        <f t="shared" si="1229"/>
        <v>1.1873057109614087E-3</v>
      </c>
      <c r="P1299" s="251">
        <f t="shared" si="1230"/>
        <v>1.2409903956847237E-3</v>
      </c>
    </row>
    <row r="1300" spans="1:16" x14ac:dyDescent="0.3">
      <c r="A1300" s="247" t="s">
        <v>119</v>
      </c>
      <c r="B1300" s="248">
        <v>2017</v>
      </c>
      <c r="C1300" s="248" t="s">
        <v>1384</v>
      </c>
      <c r="D1300" s="300">
        <v>3.4733976521139631E-2</v>
      </c>
      <c r="E1300" s="300">
        <v>0.13990607138838665</v>
      </c>
      <c r="F1300" s="300">
        <v>1.9539955753047039E-2</v>
      </c>
      <c r="G1300" s="300">
        <v>1.9400923831859027E-2</v>
      </c>
      <c r="H1300" s="301">
        <v>9.0735535532039712E-5</v>
      </c>
      <c r="I1300" s="302">
        <v>9.4838195184734493E-5</v>
      </c>
      <c r="J1300" s="303">
        <v>0</v>
      </c>
      <c r="K1300" s="304">
        <f t="shared" si="1231"/>
        <v>0.25388810973576464</v>
      </c>
      <c r="L1300" s="304">
        <f t="shared" si="1226"/>
        <v>1.2385854299142876</v>
      </c>
      <c r="M1300" s="304">
        <f t="shared" si="1227"/>
        <v>0.56370711709389376</v>
      </c>
      <c r="N1300" s="304">
        <f t="shared" si="1228"/>
        <v>0.56124046077183054</v>
      </c>
      <c r="O1300" s="304">
        <f t="shared" si="1229"/>
        <v>1.1043322846119106E-3</v>
      </c>
      <c r="P1300" s="251">
        <f t="shared" si="1230"/>
        <v>1.1542652833108917E-3</v>
      </c>
    </row>
    <row r="1301" spans="1:16" x14ac:dyDescent="0.3">
      <c r="A1301" s="247" t="s">
        <v>119</v>
      </c>
      <c r="B1301" s="248">
        <v>2018</v>
      </c>
      <c r="C1301" s="248" t="s">
        <v>1385</v>
      </c>
      <c r="D1301" s="300">
        <v>2.8597075809692209E-2</v>
      </c>
      <c r="E1301" s="300">
        <v>0.11914598324037461</v>
      </c>
      <c r="F1301" s="300">
        <v>1.9522906637145728E-2</v>
      </c>
      <c r="G1301" s="300">
        <v>1.9384325394742555E-2</v>
      </c>
      <c r="H1301" s="301">
        <v>8.3908701903546458E-5</v>
      </c>
      <c r="I1301" s="302">
        <v>8.7702683826828748E-5</v>
      </c>
      <c r="J1301" s="303">
        <v>0</v>
      </c>
      <c r="K1301" s="304">
        <f t="shared" si="1231"/>
        <v>0.22115621287110776</v>
      </c>
      <c r="L1301" s="304">
        <f t="shared" si="1226"/>
        <v>1.1161570812812549</v>
      </c>
      <c r="M1301" s="304">
        <f t="shared" si="1227"/>
        <v>0.56244045536267173</v>
      </c>
      <c r="N1301" s="304">
        <f t="shared" si="1228"/>
        <v>0.56007133132103082</v>
      </c>
      <c r="O1301" s="304">
        <f t="shared" si="1229"/>
        <v>1.0301357274560337E-3</v>
      </c>
      <c r="P1301" s="251">
        <f t="shared" si="1230"/>
        <v>1.0767138868361312E-3</v>
      </c>
    </row>
    <row r="1302" spans="1:16" x14ac:dyDescent="0.3">
      <c r="A1302" s="247" t="s">
        <v>119</v>
      </c>
      <c r="B1302" s="248">
        <v>2019</v>
      </c>
      <c r="C1302" s="248" t="s">
        <v>1386</v>
      </c>
      <c r="D1302" s="300">
        <v>2.3409743966763982E-2</v>
      </c>
      <c r="E1302" s="300">
        <v>0.10159454588294453</v>
      </c>
      <c r="F1302" s="300">
        <v>1.9495392658403464E-2</v>
      </c>
      <c r="G1302" s="300">
        <v>1.9358327872061903E-2</v>
      </c>
      <c r="H1302" s="301">
        <v>7.7583442906164387E-5</v>
      </c>
      <c r="I1302" s="302">
        <v>8.1091417022098521E-5</v>
      </c>
      <c r="J1302" s="303">
        <v>0</v>
      </c>
      <c r="K1302" s="304">
        <f t="shared" si="1231"/>
        <v>0.19453271941241163</v>
      </c>
      <c r="L1302" s="304">
        <f t="shared" si="1226"/>
        <v>1.0143967913797836</v>
      </c>
      <c r="M1302" s="304">
        <f t="shared" si="1227"/>
        <v>0.56118562669984473</v>
      </c>
      <c r="N1302" s="304">
        <f t="shared" si="1228"/>
        <v>0.55891400083437692</v>
      </c>
      <c r="O1302" s="304">
        <f t="shared" si="1229"/>
        <v>9.6267833020682024E-4</v>
      </c>
      <c r="P1302" s="251">
        <f t="shared" si="1230"/>
        <v>1.0062063610836178E-3</v>
      </c>
    </row>
    <row r="1303" spans="1:16" x14ac:dyDescent="0.3">
      <c r="A1303" s="247" t="s">
        <v>119</v>
      </c>
      <c r="B1303" s="248">
        <v>2020</v>
      </c>
      <c r="C1303" s="248" t="s">
        <v>1387</v>
      </c>
      <c r="D1303" s="300">
        <v>1.9754397789092441E-2</v>
      </c>
      <c r="E1303" s="300">
        <v>8.731201150956848E-2</v>
      </c>
      <c r="F1303" s="300">
        <v>1.9452652643435632E-2</v>
      </c>
      <c r="G1303" s="300">
        <v>1.9318686644965843E-2</v>
      </c>
      <c r="H1303" s="301">
        <v>7.3241597703551677E-5</v>
      </c>
      <c r="I1303" s="302">
        <v>7.6553259460331662E-5</v>
      </c>
      <c r="J1303" s="303">
        <v>0</v>
      </c>
      <c r="K1303" s="304">
        <f t="shared" si="1231"/>
        <v>0.17308595873182439</v>
      </c>
      <c r="L1303" s="304">
        <f t="shared" si="1226"/>
        <v>0.93019082097530492</v>
      </c>
      <c r="M1303" s="304">
        <f t="shared" si="1227"/>
        <v>0.559954980619638</v>
      </c>
      <c r="N1303" s="304">
        <f t="shared" si="1228"/>
        <v>0.55777960281399896</v>
      </c>
      <c r="O1303" s="304">
        <f t="shared" si="1229"/>
        <v>9.0148079899196251E-4</v>
      </c>
      <c r="P1303" s="251">
        <f t="shared" si="1230"/>
        <v>9.4224174601801594E-4</v>
      </c>
    </row>
    <row r="1304" spans="1:16" x14ac:dyDescent="0.3">
      <c r="A1304" s="247" t="s">
        <v>119</v>
      </c>
      <c r="B1304" s="248">
        <v>2021</v>
      </c>
      <c r="C1304" s="248" t="s">
        <v>1388</v>
      </c>
      <c r="D1304" s="300">
        <v>1.7025215112027741E-2</v>
      </c>
      <c r="E1304" s="300">
        <v>7.5465194088117804E-2</v>
      </c>
      <c r="F1304" s="300">
        <v>1.9382216958832355E-2</v>
      </c>
      <c r="G1304" s="300">
        <v>1.9253620231237258E-2</v>
      </c>
      <c r="H1304" s="301">
        <v>6.7861741648018599E-5</v>
      </c>
      <c r="I1304" s="302">
        <v>7.0930147149866809E-5</v>
      </c>
      <c r="J1304" s="303">
        <v>0</v>
      </c>
      <c r="K1304" s="304">
        <f t="shared" si="1231"/>
        <v>0.15528621903698892</v>
      </c>
      <c r="L1304" s="304">
        <f t="shared" si="1226"/>
        <v>0.86027262133527038</v>
      </c>
      <c r="M1304" s="304">
        <f t="shared" si="1227"/>
        <v>0.55876441053649351</v>
      </c>
      <c r="N1304" s="304">
        <f t="shared" si="1228"/>
        <v>0.55668239382181273</v>
      </c>
      <c r="O1304" s="304">
        <f t="shared" si="1229"/>
        <v>8.4456584484550196E-4</v>
      </c>
      <c r="P1304" s="251">
        <f t="shared" si="1230"/>
        <v>8.827533492013471E-4</v>
      </c>
    </row>
    <row r="1305" spans="1:16" x14ac:dyDescent="0.3">
      <c r="A1305" s="247" t="s">
        <v>119</v>
      </c>
      <c r="B1305" s="248">
        <v>2022</v>
      </c>
      <c r="C1305" s="248" t="s">
        <v>1389</v>
      </c>
      <c r="D1305" s="300">
        <v>1.4304732952070036E-2</v>
      </c>
      <c r="E1305" s="300">
        <v>6.5140557065695118E-2</v>
      </c>
      <c r="F1305" s="300">
        <v>1.9296920853185042E-2</v>
      </c>
      <c r="G1305" s="300">
        <v>1.917484260991377E-2</v>
      </c>
      <c r="H1305" s="301">
        <v>6.2793287127729016E-5</v>
      </c>
      <c r="I1305" s="302">
        <v>6.5632521578014351E-5</v>
      </c>
      <c r="J1305" s="303">
        <v>1</v>
      </c>
      <c r="K1305" s="304">
        <f t="shared" ref="K1305:P1305" si="1232">SUM(D1305:D1333)+$J1305*D1333</f>
        <v>0.14021566201921812</v>
      </c>
      <c r="L1305" s="304">
        <f t="shared" si="1232"/>
        <v>0.8022012391166865</v>
      </c>
      <c r="M1305" s="304">
        <f t="shared" si="1232"/>
        <v>0.55764427613795264</v>
      </c>
      <c r="N1305" s="304">
        <f t="shared" si="1232"/>
        <v>0.5556502512433551</v>
      </c>
      <c r="O1305" s="304">
        <f t="shared" si="1232"/>
        <v>7.9303074675457453E-4</v>
      </c>
      <c r="P1305" s="251">
        <f t="shared" si="1232"/>
        <v>8.2888806469514319E-4</v>
      </c>
    </row>
    <row r="1306" spans="1:16" x14ac:dyDescent="0.3">
      <c r="A1306" s="247" t="s">
        <v>119</v>
      </c>
      <c r="B1306" s="248">
        <v>2023</v>
      </c>
      <c r="C1306" s="248" t="s">
        <v>1390</v>
      </c>
      <c r="D1306" s="300">
        <v>1.2377310476556201E-2</v>
      </c>
      <c r="E1306" s="300">
        <v>5.6888835974073203E-2</v>
      </c>
      <c r="F1306" s="300">
        <v>1.9220104650628903E-2</v>
      </c>
      <c r="G1306" s="300">
        <v>1.9103983507945867E-2</v>
      </c>
      <c r="H1306" s="301">
        <v>5.7575141526191879E-5</v>
      </c>
      <c r="I1306" s="302">
        <v>6.0178434273874591E-5</v>
      </c>
      <c r="J1306" s="303">
        <v>2</v>
      </c>
      <c r="K1306" s="304">
        <f t="shared" ref="K1306:P1306" si="1233">SUM(D1306:D1333)+$J1306*D1333</f>
        <v>0.12786558716140503</v>
      </c>
      <c r="L1306" s="304">
        <f t="shared" si="1233"/>
        <v>0.75445449392052533</v>
      </c>
      <c r="M1306" s="304">
        <f t="shared" si="1233"/>
        <v>0.55660943784505879</v>
      </c>
      <c r="N1306" s="304">
        <f t="shared" si="1233"/>
        <v>0.55469688628622094</v>
      </c>
      <c r="O1306" s="304">
        <f t="shared" si="1233"/>
        <v>7.4656410318393656E-4</v>
      </c>
      <c r="P1306" s="251">
        <f t="shared" si="1233"/>
        <v>7.8032040576079165E-4</v>
      </c>
    </row>
    <row r="1307" spans="1:16" x14ac:dyDescent="0.3">
      <c r="A1307" s="247" t="s">
        <v>119</v>
      </c>
      <c r="B1307" s="248">
        <v>2024</v>
      </c>
      <c r="C1307" s="248" t="s">
        <v>1391</v>
      </c>
      <c r="D1307" s="300">
        <v>1.094140515296373E-2</v>
      </c>
      <c r="E1307" s="300">
        <v>5.0176000565411737E-2</v>
      </c>
      <c r="F1307" s="300">
        <v>1.9176581525650396E-2</v>
      </c>
      <c r="G1307" s="300">
        <v>1.9063731217722715E-2</v>
      </c>
      <c r="H1307" s="301">
        <v>5.2149548362141866E-5</v>
      </c>
      <c r="I1307" s="302">
        <v>5.4507515305158175E-5</v>
      </c>
      <c r="J1307" s="303">
        <v>3</v>
      </c>
      <c r="K1307" s="304">
        <f t="shared" ref="K1307:P1307" si="1234">SUM(D1307:D1333)+$J1307*D1333</f>
        <v>0.11744293477910582</v>
      </c>
      <c r="L1307" s="304">
        <f t="shared" si="1234"/>
        <v>0.71495946981598624</v>
      </c>
      <c r="M1307" s="304">
        <f t="shared" si="1234"/>
        <v>0.55565141575472121</v>
      </c>
      <c r="N1307" s="304">
        <f t="shared" si="1234"/>
        <v>0.55381438043105458</v>
      </c>
      <c r="O1307" s="304">
        <f t="shared" si="1234"/>
        <v>7.0531560521483591E-4</v>
      </c>
      <c r="P1307" s="251">
        <f t="shared" si="1234"/>
        <v>7.3720683413058016E-4</v>
      </c>
    </row>
    <row r="1308" spans="1:16" x14ac:dyDescent="0.3">
      <c r="A1308" s="247" t="s">
        <v>119</v>
      </c>
      <c r="B1308" s="248">
        <v>2025</v>
      </c>
      <c r="C1308" s="248" t="s">
        <v>1392</v>
      </c>
      <c r="D1308" s="300">
        <v>9.5892350141380603E-3</v>
      </c>
      <c r="E1308" s="300">
        <v>4.463935174973066E-2</v>
      </c>
      <c r="F1308" s="300">
        <v>1.9118373635278602E-2</v>
      </c>
      <c r="G1308" s="300">
        <v>1.9010032084324179E-2</v>
      </c>
      <c r="H1308" s="301">
        <v>4.7769189073618899E-5</v>
      </c>
      <c r="I1308" s="302">
        <v>4.9929095840661636E-5</v>
      </c>
      <c r="J1308" s="303">
        <v>4</v>
      </c>
      <c r="K1308" s="304">
        <f t="shared" ref="K1308:P1308" si="1235">SUM(D1308:D1333)+$J1308*D1333</f>
        <v>0.10845618772039904</v>
      </c>
      <c r="L1308" s="304">
        <f t="shared" si="1235"/>
        <v>0.68217728112010856</v>
      </c>
      <c r="M1308" s="304">
        <f t="shared" si="1235"/>
        <v>0.5547369167893621</v>
      </c>
      <c r="N1308" s="304">
        <f t="shared" si="1235"/>
        <v>0.55297212686611141</v>
      </c>
      <c r="O1308" s="304">
        <f t="shared" si="1235"/>
        <v>6.6949270040978523E-4</v>
      </c>
      <c r="P1308" s="251">
        <f t="shared" si="1235"/>
        <v>6.9976418146908484E-4</v>
      </c>
    </row>
    <row r="1309" spans="1:16" x14ac:dyDescent="0.3">
      <c r="A1309" s="247" t="s">
        <v>119</v>
      </c>
      <c r="B1309" s="248">
        <v>2026</v>
      </c>
      <c r="C1309" s="248" t="s">
        <v>1393</v>
      </c>
      <c r="D1309" s="300">
        <v>8.486082378548452E-3</v>
      </c>
      <c r="E1309" s="300">
        <v>4.0201780217120876E-2</v>
      </c>
      <c r="F1309" s="300">
        <v>1.9058113136081641E-2</v>
      </c>
      <c r="G1309" s="300">
        <v>1.8954450455144128E-2</v>
      </c>
      <c r="H1309" s="301">
        <v>4.3324457687490779E-5</v>
      </c>
      <c r="I1309" s="302">
        <v>4.5283392936925205E-5</v>
      </c>
      <c r="J1309" s="303">
        <v>5</v>
      </c>
      <c r="K1309" s="304">
        <f t="shared" ref="K1309:P1309" si="1236">SUM(D1309:D1333)+$J1309*D1333</f>
        <v>0.10082161080051794</v>
      </c>
      <c r="L1309" s="304">
        <f t="shared" si="1236"/>
        <v>0.65493174123991182</v>
      </c>
      <c r="M1309" s="304">
        <f t="shared" si="1236"/>
        <v>0.5538806257143748</v>
      </c>
      <c r="N1309" s="304">
        <f t="shared" si="1236"/>
        <v>0.55218357243456695</v>
      </c>
      <c r="O1309" s="304">
        <f t="shared" si="1236"/>
        <v>6.3805015489325743E-4</v>
      </c>
      <c r="P1309" s="251">
        <f t="shared" si="1236"/>
        <v>6.6689994827208595E-4</v>
      </c>
    </row>
    <row r="1310" spans="1:16" x14ac:dyDescent="0.3">
      <c r="A1310" s="247" t="s">
        <v>119</v>
      </c>
      <c r="B1310" s="248">
        <v>2027</v>
      </c>
      <c r="C1310" s="248" t="s">
        <v>1394</v>
      </c>
      <c r="D1310" s="300">
        <v>7.5435768784200274E-3</v>
      </c>
      <c r="E1310" s="300">
        <v>3.6475023262284446E-2</v>
      </c>
      <c r="F1310" s="300">
        <v>1.8987934262026759E-2</v>
      </c>
      <c r="G1310" s="300">
        <v>1.8889702494833176E-2</v>
      </c>
      <c r="H1310" s="301">
        <v>3.765234911256008E-5</v>
      </c>
      <c r="I1310" s="302">
        <v>3.9354819276367135E-5</v>
      </c>
      <c r="J1310" s="303">
        <v>6</v>
      </c>
      <c r="K1310" s="304">
        <f t="shared" ref="K1310:P1310" si="1237">SUM(D1310:D1333)+$J1310*D1333</f>
        <v>9.4290186516226449E-2</v>
      </c>
      <c r="L1310" s="304">
        <f t="shared" si="1237"/>
        <v>0.63212377289232491</v>
      </c>
      <c r="M1310" s="304">
        <f t="shared" si="1237"/>
        <v>0.55308459513858443</v>
      </c>
      <c r="N1310" s="304">
        <f t="shared" si="1237"/>
        <v>0.55145059963220233</v>
      </c>
      <c r="O1310" s="304">
        <f t="shared" si="1237"/>
        <v>6.1105234076285777E-4</v>
      </c>
      <c r="P1310" s="251">
        <f t="shared" si="1237"/>
        <v>6.3868141797882375E-4</v>
      </c>
    </row>
    <row r="1311" spans="1:16" x14ac:dyDescent="0.3">
      <c r="A1311" s="247" t="s">
        <v>119</v>
      </c>
      <c r="B1311" s="248">
        <v>2028</v>
      </c>
      <c r="C1311" s="248" t="s">
        <v>1395</v>
      </c>
      <c r="D1311" s="300">
        <v>6.7556864125444521E-3</v>
      </c>
      <c r="E1311" s="300">
        <v>3.3398382907259619E-2</v>
      </c>
      <c r="F1311" s="300">
        <v>1.8912107524287361E-2</v>
      </c>
      <c r="G1311" s="300">
        <v>1.881982731687604E-2</v>
      </c>
      <c r="H1311" s="301">
        <v>3.3667745564637908E-5</v>
      </c>
      <c r="I1311" s="302">
        <v>3.5190048859568274E-5</v>
      </c>
      <c r="J1311" s="303">
        <v>7</v>
      </c>
      <c r="K1311" s="304">
        <f t="shared" ref="K1311:P1311" si="1238">SUM(D1311:D1333)+$J1311*D1333</f>
        <v>8.8701267732063382E-2</v>
      </c>
      <c r="L1311" s="304">
        <f t="shared" si="1238"/>
        <v>0.61304256149957448</v>
      </c>
      <c r="M1311" s="304">
        <f t="shared" si="1238"/>
        <v>0.55235874343684888</v>
      </c>
      <c r="N1311" s="304">
        <f t="shared" si="1238"/>
        <v>0.5507823747901488</v>
      </c>
      <c r="O1311" s="304">
        <f t="shared" si="1238"/>
        <v>5.8972663520738891E-4</v>
      </c>
      <c r="P1311" s="251">
        <f t="shared" si="1238"/>
        <v>6.163914613461195E-4</v>
      </c>
    </row>
    <row r="1312" spans="1:16" x14ac:dyDescent="0.3">
      <c r="A1312" s="247" t="s">
        <v>119</v>
      </c>
      <c r="B1312" s="248">
        <v>2029</v>
      </c>
      <c r="C1312" s="248" t="s">
        <v>1396</v>
      </c>
      <c r="D1312" s="300">
        <v>6.0688395292723858E-3</v>
      </c>
      <c r="E1312" s="300">
        <v>3.0780734238455929E-2</v>
      </c>
      <c r="F1312" s="300">
        <v>1.8839564771142851E-2</v>
      </c>
      <c r="G1312" s="300">
        <v>1.8753000408343237E-2</v>
      </c>
      <c r="H1312" s="301">
        <v>3.0413335009273898E-5</v>
      </c>
      <c r="I1312" s="302">
        <v>3.1788491772766953E-5</v>
      </c>
      <c r="J1312" s="303">
        <v>8</v>
      </c>
      <c r="K1312" s="304">
        <f t="shared" ref="K1312:P1312" si="1239">SUM(D1312:D1333)+$J1312*D1333</f>
        <v>8.390023941377589E-2</v>
      </c>
      <c r="L1312" s="304">
        <f t="shared" si="1239"/>
        <v>0.5970379904618488</v>
      </c>
      <c r="M1312" s="304">
        <f t="shared" si="1239"/>
        <v>0.55170871847285285</v>
      </c>
      <c r="N1312" s="304">
        <f t="shared" si="1239"/>
        <v>0.55018402512605225</v>
      </c>
      <c r="O1312" s="304">
        <f t="shared" si="1239"/>
        <v>5.7238553319984215E-4</v>
      </c>
      <c r="P1312" s="251">
        <f t="shared" si="1239"/>
        <v>5.9826627513021404E-4</v>
      </c>
    </row>
    <row r="1313" spans="1:16" x14ac:dyDescent="0.3">
      <c r="A1313" s="247" t="s">
        <v>119</v>
      </c>
      <c r="B1313" s="248">
        <v>2030</v>
      </c>
      <c r="C1313" s="248" t="s">
        <v>1397</v>
      </c>
      <c r="D1313" s="300">
        <v>5.4943770290695236E-3</v>
      </c>
      <c r="E1313" s="300">
        <v>2.8618624669771681E-2</v>
      </c>
      <c r="F1313" s="300">
        <v>1.8772071933852535E-2</v>
      </c>
      <c r="G1313" s="300">
        <v>1.8690842248182307E-2</v>
      </c>
      <c r="H1313" s="301">
        <v>2.7829970925696088E-5</v>
      </c>
      <c r="I1313" s="302">
        <v>2.9088318864116853E-5</v>
      </c>
      <c r="J1313" s="303">
        <v>9</v>
      </c>
      <c r="K1313" s="304">
        <f t="shared" ref="K1313:P1313" si="1240">SUM(D1313:D1333)+$J1313*D1333</f>
        <v>7.9786057978760469E-2</v>
      </c>
      <c r="L1313" s="304">
        <f t="shared" si="1240"/>
        <v>0.58365106809292677</v>
      </c>
      <c r="M1313" s="304">
        <f t="shared" si="1240"/>
        <v>0.55113123626200133</v>
      </c>
      <c r="N1313" s="304">
        <f t="shared" si="1240"/>
        <v>0.54965250237048857</v>
      </c>
      <c r="O1313" s="304">
        <f t="shared" si="1240"/>
        <v>5.5829884174765946E-4</v>
      </c>
      <c r="P1313" s="251">
        <f t="shared" si="1240"/>
        <v>5.8354264600110996E-4</v>
      </c>
    </row>
    <row r="1314" spans="1:16" x14ac:dyDescent="0.3">
      <c r="A1314" s="247" t="s">
        <v>119</v>
      </c>
      <c r="B1314" s="248">
        <v>2031</v>
      </c>
      <c r="C1314" s="248" t="s">
        <v>1398</v>
      </c>
      <c r="D1314" s="300">
        <v>5.0343272315718831E-3</v>
      </c>
      <c r="E1314" s="300">
        <v>2.6808247201922555E-2</v>
      </c>
      <c r="F1314" s="300">
        <v>1.8717274980469982E-2</v>
      </c>
      <c r="G1314" s="300">
        <v>1.8640399030052532E-2</v>
      </c>
      <c r="H1314" s="301">
        <v>2.6305101101473483E-5</v>
      </c>
      <c r="I1314" s="302">
        <v>2.7494511132611776E-5</v>
      </c>
      <c r="J1314" s="303">
        <v>10</v>
      </c>
      <c r="K1314" s="304">
        <f t="shared" ref="K1314:P1314" si="1241">SUM(D1314:D1333)+$J1314*D1333</f>
        <v>7.6246339043947897E-2</v>
      </c>
      <c r="L1314" s="304">
        <f t="shared" si="1241"/>
        <v>0.57242625529268909</v>
      </c>
      <c r="M1314" s="304">
        <f t="shared" si="1241"/>
        <v>0.55062124688844005</v>
      </c>
      <c r="N1314" s="304">
        <f t="shared" si="1241"/>
        <v>0.54918313777508576</v>
      </c>
      <c r="O1314" s="304">
        <f t="shared" si="1241"/>
        <v>5.4679551437905442E-4</v>
      </c>
      <c r="P1314" s="251">
        <f t="shared" si="1241"/>
        <v>5.7151918978065608E-4</v>
      </c>
    </row>
    <row r="1315" spans="1:16" x14ac:dyDescent="0.3">
      <c r="A1315" s="247" t="s">
        <v>119</v>
      </c>
      <c r="B1315" s="248">
        <v>2032</v>
      </c>
      <c r="C1315" s="248" t="s">
        <v>1399</v>
      </c>
      <c r="D1315" s="300">
        <v>4.5988343859265065E-3</v>
      </c>
      <c r="E1315" s="300">
        <v>2.5275931437430395E-2</v>
      </c>
      <c r="F1315" s="300">
        <v>1.86592022496933E-2</v>
      </c>
      <c r="G1315" s="300">
        <v>1.858694084147151E-2</v>
      </c>
      <c r="H1315" s="301">
        <v>2.469752318776044E-5</v>
      </c>
      <c r="I1315" s="302">
        <v>2.5814233697093775E-5</v>
      </c>
      <c r="J1315" s="303">
        <v>11</v>
      </c>
      <c r="K1315" s="304">
        <f t="shared" ref="K1315:P1315" si="1242">SUM(D1315:D1333)+$J1315*D1333</f>
        <v>7.3166669906632981E-2</v>
      </c>
      <c r="L1315" s="304">
        <f t="shared" si="1242"/>
        <v>0.56301181996030047</v>
      </c>
      <c r="M1315" s="304">
        <f t="shared" si="1242"/>
        <v>0.55016605446826139</v>
      </c>
      <c r="N1315" s="304">
        <f t="shared" si="1242"/>
        <v>0.54876421639781281</v>
      </c>
      <c r="O1315" s="304">
        <f t="shared" si="1242"/>
        <v>5.3681705683467204E-4</v>
      </c>
      <c r="P1315" s="251">
        <f t="shared" si="1242"/>
        <v>5.6108954129170717E-4</v>
      </c>
    </row>
    <row r="1316" spans="1:16" x14ac:dyDescent="0.3">
      <c r="A1316" s="247" t="s">
        <v>119</v>
      </c>
      <c r="B1316" s="248">
        <v>2033</v>
      </c>
      <c r="C1316" s="248" t="s">
        <v>1400</v>
      </c>
      <c r="D1316" s="300">
        <v>4.2153851479363362E-3</v>
      </c>
      <c r="E1316" s="300">
        <v>2.3975134652876651E-2</v>
      </c>
      <c r="F1316" s="300">
        <v>1.8605884570086599E-2</v>
      </c>
      <c r="G1316" s="300">
        <v>1.8537873731061097E-2</v>
      </c>
      <c r="H1316" s="301">
        <v>2.3592853416686204E-5</v>
      </c>
      <c r="I1316" s="302">
        <v>2.4659616406254895E-5</v>
      </c>
      <c r="J1316" s="303">
        <v>12</v>
      </c>
      <c r="K1316" s="304">
        <f t="shared" ref="K1316:P1316" si="1243">SUM(D1316:D1333)+$J1316*D1333</f>
        <v>7.0522493614963433E-2</v>
      </c>
      <c r="L1316" s="304">
        <f t="shared" si="1243"/>
        <v>0.55512970039240406</v>
      </c>
      <c r="M1316" s="304">
        <f t="shared" si="1243"/>
        <v>0.54976893477885935</v>
      </c>
      <c r="N1316" s="304">
        <f t="shared" si="1243"/>
        <v>0.5483987532091209</v>
      </c>
      <c r="O1316" s="304">
        <f t="shared" si="1243"/>
        <v>5.2844617720400279E-4</v>
      </c>
      <c r="P1316" s="251">
        <f t="shared" si="1243"/>
        <v>5.5234017023827629E-4</v>
      </c>
    </row>
    <row r="1317" spans="1:16" x14ac:dyDescent="0.3">
      <c r="A1317" s="247" t="s">
        <v>119</v>
      </c>
      <c r="B1317" s="248">
        <v>2034</v>
      </c>
      <c r="C1317" s="248" t="s">
        <v>1401</v>
      </c>
      <c r="D1317" s="300">
        <v>3.8710935034384588E-3</v>
      </c>
      <c r="E1317" s="300">
        <v>2.285985161612885E-2</v>
      </c>
      <c r="F1317" s="300">
        <v>1.8556594717248714E-2</v>
      </c>
      <c r="G1317" s="300">
        <v>1.8492512472728914E-2</v>
      </c>
      <c r="H1317" s="301">
        <v>2.2535957337093524E-5</v>
      </c>
      <c r="I1317" s="302">
        <v>2.3554929931301243E-5</v>
      </c>
      <c r="J1317" s="303">
        <v>13</v>
      </c>
      <c r="K1317" s="304">
        <f t="shared" ref="K1317:P1317" si="1244">SUM(D1317:D1333)+$J1317*D1333</f>
        <v>6.8261766561284049E-2</v>
      </c>
      <c r="L1317" s="304">
        <f t="shared" si="1244"/>
        <v>0.54854837760906128</v>
      </c>
      <c r="M1317" s="304">
        <f t="shared" si="1244"/>
        <v>0.54942513276906402</v>
      </c>
      <c r="N1317" s="304">
        <f t="shared" si="1244"/>
        <v>0.5480823571308393</v>
      </c>
      <c r="O1317" s="304">
        <f t="shared" si="1244"/>
        <v>5.2117996734440779E-4</v>
      </c>
      <c r="P1317" s="251">
        <f t="shared" si="1244"/>
        <v>5.4474541647568436E-4</v>
      </c>
    </row>
    <row r="1318" spans="1:16" x14ac:dyDescent="0.3">
      <c r="A1318" s="247" t="s">
        <v>119</v>
      </c>
      <c r="B1318" s="248">
        <v>2035</v>
      </c>
      <c r="C1318" s="248" t="s">
        <v>1402</v>
      </c>
      <c r="D1318" s="300">
        <v>3.5713473744892481E-3</v>
      </c>
      <c r="E1318" s="300">
        <v>2.1943839181602094E-2</v>
      </c>
      <c r="F1318" s="300">
        <v>1.8511764729908751E-2</v>
      </c>
      <c r="G1318" s="300">
        <v>1.845125495639801E-2</v>
      </c>
      <c r="H1318" s="301">
        <v>2.1554542488081211E-5</v>
      </c>
      <c r="I1318" s="302">
        <v>2.2529143404491861E-5</v>
      </c>
      <c r="J1318" s="303">
        <v>14</v>
      </c>
      <c r="K1318" s="304">
        <f t="shared" ref="K1318:P1318" si="1245">SUM(D1318:D1333)+$J1318*D1333</f>
        <v>6.6345331152102532E-2</v>
      </c>
      <c r="L1318" s="304">
        <f t="shared" si="1245"/>
        <v>0.5430823378624664</v>
      </c>
      <c r="M1318" s="304">
        <f t="shared" si="1245"/>
        <v>0.5491306206121066</v>
      </c>
      <c r="N1318" s="304">
        <f t="shared" si="1245"/>
        <v>0.54781132231089003</v>
      </c>
      <c r="O1318" s="304">
        <f t="shared" si="1245"/>
        <v>5.149706535644053E-4</v>
      </c>
      <c r="P1318" s="251">
        <f t="shared" si="1245"/>
        <v>5.3825534918804606E-4</v>
      </c>
    </row>
    <row r="1319" spans="1:16" x14ac:dyDescent="0.3">
      <c r="A1319" s="247" t="s">
        <v>119</v>
      </c>
      <c r="B1319" s="248">
        <v>2036</v>
      </c>
      <c r="C1319" s="248" t="s">
        <v>1403</v>
      </c>
      <c r="D1319" s="300">
        <v>3.3067929456903275E-3</v>
      </c>
      <c r="E1319" s="300">
        <v>2.1164444897618536E-2</v>
      </c>
      <c r="F1319" s="300">
        <v>1.8472551681277052E-2</v>
      </c>
      <c r="G1319" s="300">
        <v>1.8415165045731673E-2</v>
      </c>
      <c r="H1319" s="301">
        <v>2.0654361934319174E-5</v>
      </c>
      <c r="I1319" s="302">
        <v>2.1588263824293118E-5</v>
      </c>
      <c r="J1319" s="303">
        <v>15</v>
      </c>
      <c r="K1319" s="304">
        <f t="shared" ref="K1319:P1319" si="1246">SUM(D1319:D1333)+$J1319*D1333</f>
        <v>6.472864187187026E-2</v>
      </c>
      <c r="L1319" s="304">
        <f t="shared" si="1246"/>
        <v>0.5385323105503983</v>
      </c>
      <c r="M1319" s="304">
        <f t="shared" si="1246"/>
        <v>0.54888093844248909</v>
      </c>
      <c r="N1319" s="304">
        <f t="shared" si="1246"/>
        <v>0.54758154500727163</v>
      </c>
      <c r="O1319" s="304">
        <f t="shared" si="1246"/>
        <v>5.0974275463341531E-4</v>
      </c>
      <c r="P1319" s="251">
        <f t="shared" si="1246"/>
        <v>5.3279106842721714E-4</v>
      </c>
    </row>
    <row r="1320" spans="1:16" x14ac:dyDescent="0.3">
      <c r="A1320" s="247" t="s">
        <v>119</v>
      </c>
      <c r="B1320" s="248">
        <v>2037</v>
      </c>
      <c r="C1320" s="248" t="s">
        <v>1404</v>
      </c>
      <c r="D1320" s="300">
        <v>3.078742658050828E-3</v>
      </c>
      <c r="E1320" s="300">
        <v>2.0516499559393407E-2</v>
      </c>
      <c r="F1320" s="300">
        <v>1.8437616908437655E-2</v>
      </c>
      <c r="G1320" s="300">
        <v>1.8383012817989715E-2</v>
      </c>
      <c r="H1320" s="301">
        <v>1.9863378522738333E-5</v>
      </c>
      <c r="I1320" s="302">
        <v>2.0761516924198145E-5</v>
      </c>
      <c r="J1320" s="303">
        <v>16</v>
      </c>
      <c r="K1320" s="304">
        <f t="shared" ref="K1320:P1320" si="1247">SUM(D1320:D1333)+$J1320*D1333</f>
        <v>6.3376507020436901E-2</v>
      </c>
      <c r="L1320" s="304">
        <f t="shared" si="1247"/>
        <v>0.53476167752231374</v>
      </c>
      <c r="M1320" s="304">
        <f t="shared" si="1247"/>
        <v>0.54867046932150343</v>
      </c>
      <c r="N1320" s="304">
        <f t="shared" si="1247"/>
        <v>0.54738785761431941</v>
      </c>
      <c r="O1320" s="304">
        <f t="shared" si="1247"/>
        <v>5.0541503625618734E-4</v>
      </c>
      <c r="P1320" s="251">
        <f t="shared" si="1247"/>
        <v>5.2826766724658688E-4</v>
      </c>
    </row>
    <row r="1321" spans="1:16" x14ac:dyDescent="0.3">
      <c r="A1321" s="247" t="s">
        <v>119</v>
      </c>
      <c r="B1321" s="248">
        <v>2038</v>
      </c>
      <c r="C1321" s="248" t="s">
        <v>1405</v>
      </c>
      <c r="D1321" s="300">
        <v>2.8731523995665525E-3</v>
      </c>
      <c r="E1321" s="300">
        <v>1.9935467987276443E-2</v>
      </c>
      <c r="F1321" s="300">
        <v>1.8406671505535831E-2</v>
      </c>
      <c r="G1321" s="300">
        <v>1.8354533857564213E-2</v>
      </c>
      <c r="H1321" s="301">
        <v>1.9210567199566185E-5</v>
      </c>
      <c r="I1321" s="302">
        <v>2.0079184088935514E-5</v>
      </c>
      <c r="J1321" s="303">
        <v>17</v>
      </c>
      <c r="K1321" s="304">
        <f t="shared" ref="K1321:P1321" si="1248">SUM(D1321:D1333)+$J1321*D1333</f>
        <v>6.2252422456643031E-2</v>
      </c>
      <c r="L1321" s="304">
        <f t="shared" si="1248"/>
        <v>0.53163898983245428</v>
      </c>
      <c r="M1321" s="304">
        <f t="shared" si="1248"/>
        <v>0.548494934973357</v>
      </c>
      <c r="N1321" s="304">
        <f t="shared" si="1248"/>
        <v>0.5472263224491094</v>
      </c>
      <c r="O1321" s="304">
        <f t="shared" si="1248"/>
        <v>5.0187830129054024E-4</v>
      </c>
      <c r="P1321" s="251">
        <f t="shared" si="1248"/>
        <v>5.2457101296605156E-4</v>
      </c>
    </row>
    <row r="1322" spans="1:16" x14ac:dyDescent="0.3">
      <c r="A1322" s="247" t="s">
        <v>119</v>
      </c>
      <c r="B1322" s="248">
        <v>2039</v>
      </c>
      <c r="C1322" s="248" t="s">
        <v>1406</v>
      </c>
      <c r="D1322" s="300">
        <v>2.679655555327625E-3</v>
      </c>
      <c r="E1322" s="300">
        <v>1.9391024302529508E-2</v>
      </c>
      <c r="F1322" s="300">
        <v>1.8379347184106633E-2</v>
      </c>
      <c r="G1322" s="300">
        <v>1.8329387915075851E-2</v>
      </c>
      <c r="H1322" s="301">
        <v>1.8637006755129911E-5</v>
      </c>
      <c r="I1322" s="302">
        <v>1.9479693362592833E-5</v>
      </c>
      <c r="J1322" s="303">
        <v>18</v>
      </c>
      <c r="K1322" s="304">
        <f t="shared" ref="K1322:P1322" si="1249">SUM(D1322:D1333)+$J1322*D1333</f>
        <v>6.1333928151333442E-2</v>
      </c>
      <c r="L1322" s="304">
        <f t="shared" si="1249"/>
        <v>0.52909733371471179</v>
      </c>
      <c r="M1322" s="304">
        <f t="shared" si="1249"/>
        <v>0.5483503460281125</v>
      </c>
      <c r="N1322" s="304">
        <f t="shared" si="1249"/>
        <v>0.54709326624432464</v>
      </c>
      <c r="O1322" s="304">
        <f t="shared" si="1249"/>
        <v>4.9899437764806516E-4</v>
      </c>
      <c r="P1322" s="251">
        <f t="shared" si="1249"/>
        <v>5.2155669152077896E-4</v>
      </c>
    </row>
    <row r="1323" spans="1:16" x14ac:dyDescent="0.3">
      <c r="A1323" s="247" t="s">
        <v>119</v>
      </c>
      <c r="B1323" s="248">
        <v>2040</v>
      </c>
      <c r="C1323" s="248" t="s">
        <v>1407</v>
      </c>
      <c r="D1323" s="300">
        <v>2.5100151062697963E-3</v>
      </c>
      <c r="E1323" s="300">
        <v>1.8942860437647372E-2</v>
      </c>
      <c r="F1323" s="300">
        <v>1.8355629073929264E-2</v>
      </c>
      <c r="G1323" s="300">
        <v>1.8307561423940463E-2</v>
      </c>
      <c r="H1323" s="301">
        <v>1.8144574637296037E-5</v>
      </c>
      <c r="I1323" s="302">
        <v>1.896499299870984E-5</v>
      </c>
      <c r="J1323" s="303">
        <v>19</v>
      </c>
      <c r="K1323" s="304">
        <f t="shared" ref="K1323:P1323" si="1250">SUM(D1323:D1333)+$J1323*D1333</f>
        <v>6.0608930690262769E-2</v>
      </c>
      <c r="L1323" s="304">
        <f t="shared" si="1250"/>
        <v>0.52710012128171624</v>
      </c>
      <c r="M1323" s="304">
        <f t="shared" si="1250"/>
        <v>0.54823308140429716</v>
      </c>
      <c r="N1323" s="304">
        <f t="shared" si="1250"/>
        <v>0.54698535598202846</v>
      </c>
      <c r="O1323" s="304">
        <f t="shared" si="1250"/>
        <v>4.966840144500263E-4</v>
      </c>
      <c r="P1323" s="251">
        <f t="shared" si="1250"/>
        <v>5.1914186080184905E-4</v>
      </c>
    </row>
    <row r="1324" spans="1:16" x14ac:dyDescent="0.3">
      <c r="A1324" s="247" t="s">
        <v>119</v>
      </c>
      <c r="B1324" s="248">
        <v>2041</v>
      </c>
      <c r="C1324" s="248" t="s">
        <v>1408</v>
      </c>
      <c r="D1324" s="300">
        <v>2.3813039985930689E-3</v>
      </c>
      <c r="E1324" s="300">
        <v>1.859970943964926E-2</v>
      </c>
      <c r="F1324" s="300">
        <v>1.8336980975679214E-2</v>
      </c>
      <c r="G1324" s="300">
        <v>1.8290398650669872E-2</v>
      </c>
      <c r="H1324" s="301">
        <v>1.7736142930118103E-5</v>
      </c>
      <c r="I1324" s="302">
        <v>1.8538092341108926E-5</v>
      </c>
      <c r="J1324" s="303">
        <v>20</v>
      </c>
      <c r="K1324" s="304">
        <f t="shared" ref="K1324:P1324" si="1251">SUM(D1324:D1333)+$J1324*D1333</f>
        <v>6.0053573678249941E-2</v>
      </c>
      <c r="L1324" s="304">
        <f t="shared" si="1251"/>
        <v>0.5255510727136028</v>
      </c>
      <c r="M1324" s="304">
        <f t="shared" si="1251"/>
        <v>0.54813953489065925</v>
      </c>
      <c r="N1324" s="304">
        <f t="shared" si="1251"/>
        <v>0.54689927221086754</v>
      </c>
      <c r="O1324" s="304">
        <f t="shared" si="1251"/>
        <v>4.9486608336982152E-4</v>
      </c>
      <c r="P1324" s="251">
        <f t="shared" si="1251"/>
        <v>5.172417304468021E-4</v>
      </c>
    </row>
    <row r="1325" spans="1:16" x14ac:dyDescent="0.3">
      <c r="A1325" s="247" t="s">
        <v>119</v>
      </c>
      <c r="B1325" s="248">
        <v>2042</v>
      </c>
      <c r="C1325" s="248" t="s">
        <v>1409</v>
      </c>
      <c r="D1325" s="300">
        <v>2.2695156892320197E-3</v>
      </c>
      <c r="E1325" s="300">
        <v>1.82772996259273E-2</v>
      </c>
      <c r="F1325" s="300">
        <v>1.8321167705839754E-2</v>
      </c>
      <c r="G1325" s="300">
        <v>1.8275845912911849E-2</v>
      </c>
      <c r="H1325" s="301">
        <v>1.7406741223676654E-5</v>
      </c>
      <c r="I1325" s="302">
        <v>1.8193795390083848E-5</v>
      </c>
      <c r="J1325" s="303">
        <v>21</v>
      </c>
      <c r="K1325" s="304">
        <f t="shared" ref="K1325:P1325" si="1252">SUM(D1325:D1333)+$J1325*D1333</f>
        <v>5.9626927773913832E-2</v>
      </c>
      <c r="L1325" s="304">
        <f t="shared" si="1252"/>
        <v>0.52434517514348755</v>
      </c>
      <c r="M1325" s="304">
        <f t="shared" si="1252"/>
        <v>0.54806463647527126</v>
      </c>
      <c r="N1325" s="304">
        <f t="shared" si="1252"/>
        <v>0.54683035121297729</v>
      </c>
      <c r="O1325" s="304">
        <f t="shared" si="1252"/>
        <v>4.9345658399679458E-4</v>
      </c>
      <c r="P1325" s="251">
        <f t="shared" si="1252"/>
        <v>5.1576850074935604E-4</v>
      </c>
    </row>
    <row r="1326" spans="1:16" x14ac:dyDescent="0.3">
      <c r="A1326" s="247" t="s">
        <v>119</v>
      </c>
      <c r="B1326" s="248">
        <v>2043</v>
      </c>
      <c r="C1326" s="248" t="s">
        <v>1410</v>
      </c>
      <c r="D1326" s="300">
        <v>2.184791786820542E-3</v>
      </c>
      <c r="E1326" s="300">
        <v>1.8035885617733099E-2</v>
      </c>
      <c r="F1326" s="300">
        <v>1.8307872599791362E-2</v>
      </c>
      <c r="G1326" s="300">
        <v>1.8263611834511043E-2</v>
      </c>
      <c r="H1326" s="301">
        <v>1.7145381404784182E-5</v>
      </c>
      <c r="I1326" s="302">
        <v>1.792061474822751E-5</v>
      </c>
      <c r="J1326" s="303">
        <v>22</v>
      </c>
      <c r="K1326" s="304">
        <f t="shared" ref="K1326:P1326" si="1253">SUM(D1326:D1333)+$J1326*D1333</f>
        <v>5.9312070178938768E-2</v>
      </c>
      <c r="L1326" s="304">
        <f t="shared" si="1253"/>
        <v>0.5234616873870942</v>
      </c>
      <c r="M1326" s="304">
        <f t="shared" si="1253"/>
        <v>0.54800555132972284</v>
      </c>
      <c r="N1326" s="304">
        <f t="shared" si="1253"/>
        <v>0.54677598295284502</v>
      </c>
      <c r="O1326" s="304">
        <f t="shared" si="1253"/>
        <v>4.9237648633020906E-4</v>
      </c>
      <c r="P1326" s="251">
        <f t="shared" si="1253"/>
        <v>5.1463956800293505E-4</v>
      </c>
    </row>
    <row r="1327" spans="1:16" x14ac:dyDescent="0.3">
      <c r="A1327" s="247" t="s">
        <v>119</v>
      </c>
      <c r="B1327" s="248">
        <v>2044</v>
      </c>
      <c r="C1327" s="248" t="s">
        <v>1411</v>
      </c>
      <c r="D1327" s="300">
        <v>2.1197374687840905E-3</v>
      </c>
      <c r="E1327" s="300">
        <v>1.7834120940775793E-2</v>
      </c>
      <c r="F1327" s="300">
        <v>1.829668682986469E-2</v>
      </c>
      <c r="G1327" s="300">
        <v>1.8253318806508306E-2</v>
      </c>
      <c r="H1327" s="301">
        <v>1.693170367168531E-5</v>
      </c>
      <c r="I1327" s="302">
        <v>1.7697283810219365E-5</v>
      </c>
      <c r="J1327" s="303">
        <v>23</v>
      </c>
      <c r="K1327" s="304">
        <f t="shared" ref="K1327:P1327" si="1254">SUM(D1327:D1333)+$J1327*D1333</f>
        <v>5.9081936486375192E-2</v>
      </c>
      <c r="L1327" s="304">
        <f t="shared" si="1254"/>
        <v>0.52281961363889495</v>
      </c>
      <c r="M1327" s="304">
        <f t="shared" si="1254"/>
        <v>0.54795976129022272</v>
      </c>
      <c r="N1327" s="304">
        <f t="shared" si="1254"/>
        <v>0.54673384877111353</v>
      </c>
      <c r="O1327" s="304">
        <f t="shared" si="1254"/>
        <v>4.9155774848251598E-4</v>
      </c>
      <c r="P1327" s="251">
        <f t="shared" si="1254"/>
        <v>5.1378381589837043E-4</v>
      </c>
    </row>
    <row r="1328" spans="1:16" x14ac:dyDescent="0.3">
      <c r="A1328" s="247" t="s">
        <v>119</v>
      </c>
      <c r="B1328" s="248">
        <v>2045</v>
      </c>
      <c r="C1328" s="248" t="s">
        <v>1412</v>
      </c>
      <c r="D1328" s="300">
        <v>2.0750693253797818E-3</v>
      </c>
      <c r="E1328" s="300">
        <v>1.7696784669929671E-2</v>
      </c>
      <c r="F1328" s="300">
        <v>1.828734236849501E-2</v>
      </c>
      <c r="G1328" s="300">
        <v>1.8244720544156805E-2</v>
      </c>
      <c r="H1328" s="301">
        <v>1.6770385632836872E-5</v>
      </c>
      <c r="I1328" s="302">
        <v>1.752865967607884E-5</v>
      </c>
      <c r="J1328" s="303">
        <v>24</v>
      </c>
      <c r="K1328" s="304">
        <f t="shared" ref="K1328:P1328" si="1255">SUM(D1328:D1333)+$J1328*D1333</f>
        <v>5.8916857111848062E-2</v>
      </c>
      <c r="L1328" s="304">
        <f t="shared" si="1255"/>
        <v>0.52237930456765314</v>
      </c>
      <c r="M1328" s="304">
        <f t="shared" si="1255"/>
        <v>0.54792515702064937</v>
      </c>
      <c r="N1328" s="304">
        <f t="shared" si="1255"/>
        <v>0.54670200761738474</v>
      </c>
      <c r="O1328" s="304">
        <f t="shared" si="1255"/>
        <v>4.9095268836792192E-4</v>
      </c>
      <c r="P1328" s="251">
        <f t="shared" si="1255"/>
        <v>5.1315139473181407E-4</v>
      </c>
    </row>
    <row r="1329" spans="1:16" x14ac:dyDescent="0.3">
      <c r="A1329" s="247" t="s">
        <v>119</v>
      </c>
      <c r="B1329" s="248">
        <v>2046</v>
      </c>
      <c r="C1329" s="248" t="s">
        <v>1413</v>
      </c>
      <c r="D1329" s="300">
        <v>2.0366901363886767E-3</v>
      </c>
      <c r="E1329" s="300">
        <v>1.7585231586651342E-2</v>
      </c>
      <c r="F1329" s="300">
        <v>1.8279632070531581E-2</v>
      </c>
      <c r="G1329" s="300">
        <v>1.8237626612906729E-2</v>
      </c>
      <c r="H1329" s="301">
        <v>1.6640019086004305E-5</v>
      </c>
      <c r="I1329" s="302">
        <v>1.7392410223376751E-5</v>
      </c>
      <c r="J1329" s="303">
        <v>25</v>
      </c>
      <c r="K1329" s="304">
        <f t="shared" ref="K1329:P1329" si="1256">SUM(D1329:D1333)+$J1329*D1333</f>
        <v>5.8796445880725239E-2</v>
      </c>
      <c r="L1329" s="304">
        <f t="shared" si="1256"/>
        <v>0.52207633176725743</v>
      </c>
      <c r="M1329" s="304">
        <f t="shared" si="1256"/>
        <v>0.54789989721244559</v>
      </c>
      <c r="N1329" s="304">
        <f t="shared" si="1256"/>
        <v>0.54667876472600752</v>
      </c>
      <c r="O1329" s="304">
        <f t="shared" si="1256"/>
        <v>4.905089462921762E-4</v>
      </c>
      <c r="P1329" s="251">
        <f t="shared" si="1256"/>
        <v>5.1268759769939817E-4</v>
      </c>
    </row>
    <row r="1330" spans="1:16" x14ac:dyDescent="0.3">
      <c r="A1330" s="247" t="s">
        <v>119</v>
      </c>
      <c r="B1330" s="248">
        <v>2047</v>
      </c>
      <c r="C1330" s="248" t="s">
        <v>1414</v>
      </c>
      <c r="D1330" s="300">
        <v>2.0020796564827535E-3</v>
      </c>
      <c r="E1330" s="300">
        <v>1.7477722755354277E-2</v>
      </c>
      <c r="F1330" s="300">
        <v>1.8273294021825086E-2</v>
      </c>
      <c r="G1330" s="300">
        <v>1.8231794381059298E-2</v>
      </c>
      <c r="H1330" s="301">
        <v>1.6538978376162329E-5</v>
      </c>
      <c r="I1330" s="302">
        <v>1.7286798709974085E-5</v>
      </c>
      <c r="J1330" s="303">
        <v>26</v>
      </c>
      <c r="K1330" s="304">
        <f t="shared" ref="K1330:P1330" si="1257">SUM(D1330:D1333)+$J1330*D1333</f>
        <v>5.8714413838593521E-2</v>
      </c>
      <c r="L1330" s="304">
        <f t="shared" si="1257"/>
        <v>0.52188491205013998</v>
      </c>
      <c r="M1330" s="304">
        <f t="shared" si="1257"/>
        <v>0.54788234770220534</v>
      </c>
      <c r="N1330" s="304">
        <f t="shared" si="1257"/>
        <v>0.54666261576588038</v>
      </c>
      <c r="O1330" s="304">
        <f t="shared" si="1257"/>
        <v>4.9019557076326306E-4</v>
      </c>
      <c r="P1330" s="251">
        <f t="shared" si="1257"/>
        <v>5.1236005011968423E-4</v>
      </c>
    </row>
    <row r="1331" spans="1:16" x14ac:dyDescent="0.3">
      <c r="A1331" s="247" t="s">
        <v>119</v>
      </c>
      <c r="B1331" s="248">
        <v>2048</v>
      </c>
      <c r="C1331" s="248" t="s">
        <v>1415</v>
      </c>
      <c r="D1331" s="300">
        <v>1.9735823509960614E-3</v>
      </c>
      <c r="E1331" s="300">
        <v>1.7385693338903326E-2</v>
      </c>
      <c r="F1331" s="300">
        <v>1.8268077974318845E-2</v>
      </c>
      <c r="G1331" s="300">
        <v>1.8226994908088618E-2</v>
      </c>
      <c r="H1331" s="301">
        <v>1.6451304654332827E-5</v>
      </c>
      <c r="I1331" s="302">
        <v>1.7195158074315424E-5</v>
      </c>
      <c r="J1331" s="303">
        <v>27</v>
      </c>
      <c r="K1331" s="304">
        <f t="shared" ref="K1331:P1331" si="1258">SUM(D1331:D1333)+$J1331*D1333</f>
        <v>5.8666992276367728E-2</v>
      </c>
      <c r="L1331" s="304">
        <f t="shared" si="1258"/>
        <v>0.52180100116431971</v>
      </c>
      <c r="M1331" s="304">
        <f t="shared" si="1258"/>
        <v>0.54787113624067152</v>
      </c>
      <c r="N1331" s="304">
        <f t="shared" si="1258"/>
        <v>0.54665229903760071</v>
      </c>
      <c r="O1331" s="304">
        <f t="shared" si="1258"/>
        <v>4.8998323594419185E-4</v>
      </c>
      <c r="P1331" s="251">
        <f t="shared" si="1258"/>
        <v>5.1213811405337306E-4</v>
      </c>
    </row>
    <row r="1332" spans="1:16" x14ac:dyDescent="0.3">
      <c r="A1332" s="247" t="s">
        <v>119</v>
      </c>
      <c r="B1332" s="248">
        <v>2049</v>
      </c>
      <c r="C1332" s="248" t="s">
        <v>1416</v>
      </c>
      <c r="D1332" s="300">
        <v>1.9629832861767726E-3</v>
      </c>
      <c r="E1332" s="300">
        <v>1.7388575478465774E-2</v>
      </c>
      <c r="F1332" s="300">
        <v>1.8264746578196604E-2</v>
      </c>
      <c r="G1332" s="300">
        <v>1.822392985168398E-2</v>
      </c>
      <c r="H1332" s="301">
        <v>1.6385911691306674E-5</v>
      </c>
      <c r="I1332" s="302">
        <v>1.7126801956496505E-5</v>
      </c>
      <c r="J1332" s="303">
        <v>28</v>
      </c>
      <c r="K1332" s="304">
        <f t="shared" ref="K1332:P1332" si="1259">SUM(D1332:D1333)+$J1332*D1333</f>
        <v>5.8648068019628623E-2</v>
      </c>
      <c r="L1332" s="304">
        <f t="shared" si="1259"/>
        <v>0.52180911969495036</v>
      </c>
      <c r="M1332" s="304">
        <f t="shared" si="1259"/>
        <v>0.54786514082664395</v>
      </c>
      <c r="N1332" s="304">
        <f t="shared" si="1259"/>
        <v>0.54664678178229165</v>
      </c>
      <c r="O1332" s="304">
        <f t="shared" si="1259"/>
        <v>4.8985857484695012E-4</v>
      </c>
      <c r="P1332" s="251">
        <f t="shared" si="1259"/>
        <v>5.1200781862272059E-4</v>
      </c>
    </row>
    <row r="1333" spans="1:16" x14ac:dyDescent="0.3">
      <c r="A1333" s="247" t="s">
        <v>119</v>
      </c>
      <c r="B1333" s="248">
        <v>2050</v>
      </c>
      <c r="C1333" s="248" t="s">
        <v>1417</v>
      </c>
      <c r="D1333" s="300">
        <v>1.9546580942569605E-3</v>
      </c>
      <c r="E1333" s="300">
        <v>1.739381186953395E-2</v>
      </c>
      <c r="F1333" s="300">
        <v>1.8262082560291288E-2</v>
      </c>
      <c r="G1333" s="300">
        <v>1.8221477652779573E-2</v>
      </c>
      <c r="H1333" s="301">
        <v>1.6326643557091155E-5</v>
      </c>
      <c r="I1333" s="302">
        <v>1.7064862643662897E-5</v>
      </c>
      <c r="J1333" s="303">
        <v>29</v>
      </c>
      <c r="K1333" s="304">
        <f t="shared" ref="K1333:P1333" si="1260">SUM(D1333:D1333)+$J1333*D1333</f>
        <v>5.8639742827708813E-2</v>
      </c>
      <c r="L1333" s="304">
        <f t="shared" si="1260"/>
        <v>0.52181435608601845</v>
      </c>
      <c r="M1333" s="304">
        <f t="shared" si="1260"/>
        <v>0.54786247680873867</v>
      </c>
      <c r="N1333" s="304">
        <f t="shared" si="1260"/>
        <v>0.54664432958338727</v>
      </c>
      <c r="O1333" s="304">
        <f t="shared" si="1260"/>
        <v>4.8979930671273471E-4</v>
      </c>
      <c r="P1333" s="251">
        <f t="shared" si="1260"/>
        <v>5.1194587930988693E-4</v>
      </c>
    </row>
    <row r="1334" spans="1:16" x14ac:dyDescent="0.3">
      <c r="A1334" s="247" t="s">
        <v>120</v>
      </c>
      <c r="B1334" s="248">
        <v>2015</v>
      </c>
      <c r="C1334" s="248" t="s">
        <v>2458</v>
      </c>
      <c r="D1334" s="300">
        <v>4.3577524297083031E-2</v>
      </c>
      <c r="E1334" s="300">
        <v>0.16384107301584919</v>
      </c>
      <c r="F1334" s="300">
        <v>1.9689343855025226E-2</v>
      </c>
      <c r="G1334" s="300">
        <v>1.954194187501293E-2</v>
      </c>
      <c r="H1334" s="301">
        <v>1.585483496907653E-4</v>
      </c>
      <c r="I1334" s="302">
        <v>1.6571719762669131E-4</v>
      </c>
      <c r="J1334" s="305">
        <v>0</v>
      </c>
      <c r="K1334" s="304">
        <f>SUM(D1334:D1363)</f>
        <v>0.30761979447553517</v>
      </c>
      <c r="L1334" s="304">
        <f t="shared" ref="L1334:L1340" si="1261">SUM(E1334:E1363)</f>
        <v>1.3681434495975924</v>
      </c>
      <c r="M1334" s="304">
        <f t="shared" ref="M1334:M1340" si="1262">SUM(F1334:F1363)</f>
        <v>0.56820977722997157</v>
      </c>
      <c r="N1334" s="304">
        <f t="shared" ref="N1334:N1340" si="1263">SUM(G1334:G1363)</f>
        <v>0.56540187162108113</v>
      </c>
      <c r="O1334" s="304">
        <f t="shared" ref="O1334:O1340" si="1264">SUM(H1334:H1363)</f>
        <v>1.5658156926793988E-3</v>
      </c>
      <c r="P1334" s="251">
        <f t="shared" ref="P1334:P1340" si="1265">SUM(I1334:I1363)</f>
        <v>1.636614907744745E-3</v>
      </c>
    </row>
    <row r="1335" spans="1:16" x14ac:dyDescent="0.3">
      <c r="A1335" s="247" t="s">
        <v>120</v>
      </c>
      <c r="B1335" s="248">
        <v>2016</v>
      </c>
      <c r="C1335" s="248" t="s">
        <v>2459</v>
      </c>
      <c r="D1335" s="300">
        <v>3.6246820052449183E-2</v>
      </c>
      <c r="E1335" s="300">
        <v>0.13976161797703487</v>
      </c>
      <c r="F1335" s="300">
        <v>1.9617300851149048E-2</v>
      </c>
      <c r="G1335" s="300">
        <v>1.9474034807871035E-2</v>
      </c>
      <c r="H1335" s="301">
        <v>1.3695155728484242E-4</v>
      </c>
      <c r="I1335" s="302">
        <v>1.4314389530780972E-4</v>
      </c>
      <c r="J1335" s="303">
        <v>0</v>
      </c>
      <c r="K1335" s="304">
        <f t="shared" ref="K1335:K1340" si="1266">SUM(D1335:D1364)</f>
        <v>0.26614375385799105</v>
      </c>
      <c r="L1335" s="304">
        <f t="shared" si="1261"/>
        <v>1.2214968332730125</v>
      </c>
      <c r="M1335" s="304">
        <f t="shared" si="1262"/>
        <v>0.56684106258524958</v>
      </c>
      <c r="N1335" s="304">
        <f t="shared" si="1263"/>
        <v>0.56413523701887958</v>
      </c>
      <c r="O1335" s="304">
        <f t="shared" si="1264"/>
        <v>1.4235523264180046E-3</v>
      </c>
      <c r="P1335" s="251">
        <f t="shared" si="1265"/>
        <v>1.4879190249993265E-3</v>
      </c>
    </row>
    <row r="1336" spans="1:16" x14ac:dyDescent="0.3">
      <c r="A1336" s="247" t="s">
        <v>120</v>
      </c>
      <c r="B1336" s="248">
        <v>2017</v>
      </c>
      <c r="C1336" s="248" t="s">
        <v>1418</v>
      </c>
      <c r="D1336" s="300">
        <v>3.0239007121928767E-2</v>
      </c>
      <c r="E1336" s="300">
        <v>0.11924646341627188</v>
      </c>
      <c r="F1336" s="300">
        <v>1.9592664707033119E-2</v>
      </c>
      <c r="G1336" s="300">
        <v>1.9450264037033167E-2</v>
      </c>
      <c r="H1336" s="301">
        <v>1.2371874319558977E-4</v>
      </c>
      <c r="I1336" s="302">
        <v>1.293127576733216E-4</v>
      </c>
      <c r="J1336" s="303">
        <v>0</v>
      </c>
      <c r="K1336" s="304">
        <f t="shared" si="1266"/>
        <v>0.23196882130739491</v>
      </c>
      <c r="L1336" s="304">
        <f t="shared" si="1261"/>
        <v>1.0988535484642323</v>
      </c>
      <c r="M1336" s="304">
        <f t="shared" si="1262"/>
        <v>0.56553741897209209</v>
      </c>
      <c r="N1336" s="304">
        <f t="shared" si="1263"/>
        <v>0.56293009434715702</v>
      </c>
      <c r="O1336" s="304">
        <f t="shared" si="1264"/>
        <v>1.3027579471200949E-3</v>
      </c>
      <c r="P1336" s="251">
        <f t="shared" si="1265"/>
        <v>1.3616628559654489E-3</v>
      </c>
    </row>
    <row r="1337" spans="1:16" x14ac:dyDescent="0.3">
      <c r="A1337" s="247" t="s">
        <v>120</v>
      </c>
      <c r="B1337" s="248">
        <v>2018</v>
      </c>
      <c r="C1337" s="248" t="s">
        <v>1419</v>
      </c>
      <c r="D1337" s="300">
        <v>2.5113338490153386E-2</v>
      </c>
      <c r="E1337" s="300">
        <v>0.10165287590719763</v>
      </c>
      <c r="F1337" s="300">
        <v>1.9597240937046755E-2</v>
      </c>
      <c r="G1337" s="300">
        <v>1.9453560579188858E-2</v>
      </c>
      <c r="H1337" s="301">
        <v>1.1278933988767762E-4</v>
      </c>
      <c r="I1337" s="302">
        <v>1.1788916847100936E-4</v>
      </c>
      <c r="J1337" s="303">
        <v>0</v>
      </c>
      <c r="K1337" s="304">
        <f t="shared" si="1266"/>
        <v>0.20377515373932731</v>
      </c>
      <c r="L1337" s="304">
        <f t="shared" si="1261"/>
        <v>0.99665141251276934</v>
      </c>
      <c r="M1337" s="304">
        <f t="shared" si="1262"/>
        <v>0.56425273737167325</v>
      </c>
      <c r="N1337" s="304">
        <f t="shared" si="1263"/>
        <v>0.56174350096110004</v>
      </c>
      <c r="O1337" s="304">
        <f t="shared" si="1264"/>
        <v>1.1950943722729139E-3</v>
      </c>
      <c r="P1337" s="251">
        <f t="shared" si="1265"/>
        <v>1.2491312139914948E-3</v>
      </c>
    </row>
    <row r="1338" spans="1:16" x14ac:dyDescent="0.3">
      <c r="A1338" s="247" t="s">
        <v>120</v>
      </c>
      <c r="B1338" s="248">
        <v>2019</v>
      </c>
      <c r="C1338" s="248" t="s">
        <v>1420</v>
      </c>
      <c r="D1338" s="300">
        <v>2.0877220169370436E-2</v>
      </c>
      <c r="E1338" s="300">
        <v>8.6906610547000399E-2</v>
      </c>
      <c r="F1338" s="300">
        <v>1.9604447786016877E-2</v>
      </c>
      <c r="G1338" s="300">
        <v>1.9459451405828665E-2</v>
      </c>
      <c r="H1338" s="301">
        <v>1.0307738838402274E-4</v>
      </c>
      <c r="I1338" s="302">
        <v>1.0773809073660096E-4</v>
      </c>
      <c r="J1338" s="303">
        <v>0</v>
      </c>
      <c r="K1338" s="304">
        <f t="shared" si="1266"/>
        <v>0.18068547149473779</v>
      </c>
      <c r="L1338" s="304">
        <f t="shared" si="1261"/>
        <v>0.91197966767060745</v>
      </c>
      <c r="M1338" s="304">
        <f t="shared" si="1262"/>
        <v>0.56295886918570925</v>
      </c>
      <c r="N1338" s="304">
        <f t="shared" si="1263"/>
        <v>0.56054936914164055</v>
      </c>
      <c r="O1338" s="304">
        <f t="shared" si="1264"/>
        <v>1.0982748224196382E-3</v>
      </c>
      <c r="P1338" s="251">
        <f t="shared" si="1265"/>
        <v>1.1479339159842811E-3</v>
      </c>
    </row>
    <row r="1339" spans="1:16" x14ac:dyDescent="0.3">
      <c r="A1339" s="247" t="s">
        <v>120</v>
      </c>
      <c r="B1339" s="248">
        <v>2020</v>
      </c>
      <c r="C1339" s="248" t="s">
        <v>1421</v>
      </c>
      <c r="D1339" s="300">
        <v>1.7724325509344985E-2</v>
      </c>
      <c r="E1339" s="300">
        <v>7.4820577423199378E-2</v>
      </c>
      <c r="F1339" s="300">
        <v>1.9566804772925335E-2</v>
      </c>
      <c r="G1339" s="300">
        <v>1.9424404780138838E-2</v>
      </c>
      <c r="H1339" s="301">
        <v>9.5221085029971008E-5</v>
      </c>
      <c r="I1339" s="302">
        <v>9.9526561664925719E-5</v>
      </c>
      <c r="J1339" s="303">
        <v>0</v>
      </c>
      <c r="K1339" s="304">
        <f t="shared" si="1266"/>
        <v>0.16182333507626404</v>
      </c>
      <c r="L1339" s="304">
        <f t="shared" si="1261"/>
        <v>0.842059509143542</v>
      </c>
      <c r="M1339" s="304">
        <f t="shared" si="1262"/>
        <v>0.56165478329736362</v>
      </c>
      <c r="N1339" s="304">
        <f t="shared" si="1263"/>
        <v>0.55934657500283891</v>
      </c>
      <c r="O1339" s="304">
        <f t="shared" si="1264"/>
        <v>1.0111001808007765E-3</v>
      </c>
      <c r="P1339" s="251">
        <f t="shared" si="1265"/>
        <v>1.0568176257188516E-3</v>
      </c>
    </row>
    <row r="1340" spans="1:16" x14ac:dyDescent="0.3">
      <c r="A1340" s="247" t="s">
        <v>120</v>
      </c>
      <c r="B1340" s="248">
        <v>2021</v>
      </c>
      <c r="C1340" s="248" t="s">
        <v>1422</v>
      </c>
      <c r="D1340" s="300">
        <v>1.540430087223674E-2</v>
      </c>
      <c r="E1340" s="300">
        <v>6.4848495951904991E-2</v>
      </c>
      <c r="F1340" s="300">
        <v>1.9496972298749631E-2</v>
      </c>
      <c r="G1340" s="300">
        <v>1.9359798142115182E-2</v>
      </c>
      <c r="H1340" s="301">
        <v>8.6703387084307573E-5</v>
      </c>
      <c r="I1340" s="302">
        <v>9.0623724326633045E-5</v>
      </c>
      <c r="J1340" s="303">
        <v>0</v>
      </c>
      <c r="K1340" s="304">
        <f t="shared" si="1266"/>
        <v>0.14610734824530527</v>
      </c>
      <c r="L1340" s="304">
        <f t="shared" si="1261"/>
        <v>0.78423181809843512</v>
      </c>
      <c r="M1340" s="304">
        <f t="shared" si="1262"/>
        <v>0.5603859377942948</v>
      </c>
      <c r="N1340" s="304">
        <f t="shared" si="1263"/>
        <v>0.55817661622320069</v>
      </c>
      <c r="O1340" s="304">
        <f t="shared" si="1264"/>
        <v>9.3171933992549738E-4</v>
      </c>
      <c r="P1340" s="251">
        <f t="shared" si="1265"/>
        <v>9.738475366858994E-4</v>
      </c>
    </row>
    <row r="1341" spans="1:16" x14ac:dyDescent="0.3">
      <c r="A1341" s="247" t="s">
        <v>120</v>
      </c>
      <c r="B1341" s="248">
        <v>2022</v>
      </c>
      <c r="C1341" s="248" t="s">
        <v>1423</v>
      </c>
      <c r="D1341" s="300">
        <v>1.3112943979192625E-2</v>
      </c>
      <c r="E1341" s="300">
        <v>5.6325773413730892E-2</v>
      </c>
      <c r="F1341" s="300">
        <v>1.941283310698726E-2</v>
      </c>
      <c r="G1341" s="300">
        <v>1.9282020277196762E-2</v>
      </c>
      <c r="H1341" s="301">
        <v>7.8726050730124086E-5</v>
      </c>
      <c r="I1341" s="302">
        <v>8.2285695789515714E-5</v>
      </c>
      <c r="J1341" s="303">
        <v>1</v>
      </c>
      <c r="K1341" s="304">
        <f t="shared" ref="K1341:P1341" si="1267">SUM(D1341:D1369)+$J1341*D1369</f>
        <v>0.13271138605145469</v>
      </c>
      <c r="L1341" s="304">
        <f t="shared" si="1267"/>
        <v>0.73637620852462271</v>
      </c>
      <c r="M1341" s="304">
        <f t="shared" si="1267"/>
        <v>0.55918692476540166</v>
      </c>
      <c r="N1341" s="304">
        <f t="shared" si="1267"/>
        <v>0.55707126408158614</v>
      </c>
      <c r="O1341" s="304">
        <f t="shared" si="1267"/>
        <v>8.6085619699588164E-4</v>
      </c>
      <c r="P1341" s="251">
        <f t="shared" si="1267"/>
        <v>8.9978028499123968E-4</v>
      </c>
    </row>
    <row r="1342" spans="1:16" x14ac:dyDescent="0.3">
      <c r="A1342" s="247" t="s">
        <v>120</v>
      </c>
      <c r="B1342" s="248">
        <v>2023</v>
      </c>
      <c r="C1342" s="248" t="s">
        <v>1424</v>
      </c>
      <c r="D1342" s="300">
        <v>1.1426779057941329E-2</v>
      </c>
      <c r="E1342" s="300">
        <v>4.9476065175761884E-2</v>
      </c>
      <c r="F1342" s="300">
        <v>1.9338663268504426E-2</v>
      </c>
      <c r="G1342" s="300">
        <v>1.9213489172847299E-2</v>
      </c>
      <c r="H1342" s="301">
        <v>7.0599650983137871E-5</v>
      </c>
      <c r="I1342" s="302">
        <v>7.379184637538697E-5</v>
      </c>
      <c r="J1342" s="303">
        <v>2</v>
      </c>
      <c r="K1342" s="304">
        <f t="shared" ref="K1342:P1342" si="1268">SUM(D1342:D1369)+$J1342*D1369</f>
        <v>0.12160678075064828</v>
      </c>
      <c r="L1342" s="304">
        <f t="shared" si="1268"/>
        <v>0.6970433214889844</v>
      </c>
      <c r="M1342" s="304">
        <f t="shared" si="1268"/>
        <v>0.55807205092827095</v>
      </c>
      <c r="N1342" s="304">
        <f t="shared" si="1268"/>
        <v>0.55604368980489016</v>
      </c>
      <c r="O1342" s="304">
        <f t="shared" si="1268"/>
        <v>7.9797039042044928E-4</v>
      </c>
      <c r="P1342" s="251">
        <f t="shared" si="1268"/>
        <v>8.3405106183369738E-4</v>
      </c>
    </row>
    <row r="1343" spans="1:16" x14ac:dyDescent="0.3">
      <c r="A1343" s="247" t="s">
        <v>120</v>
      </c>
      <c r="B1343" s="248">
        <v>2024</v>
      </c>
      <c r="C1343" s="248" t="s">
        <v>1425</v>
      </c>
      <c r="D1343" s="300">
        <v>1.000992880256352E-2</v>
      </c>
      <c r="E1343" s="300">
        <v>4.38433325305711E-2</v>
      </c>
      <c r="F1343" s="300">
        <v>1.9272869797142676E-2</v>
      </c>
      <c r="G1343" s="300">
        <v>1.9152676539240656E-2</v>
      </c>
      <c r="H1343" s="301">
        <v>6.2827355209684827E-5</v>
      </c>
      <c r="I1343" s="302">
        <v>6.5668129046258551E-5</v>
      </c>
      <c r="J1343" s="303">
        <v>3</v>
      </c>
      <c r="K1343" s="304">
        <f t="shared" ref="K1343:P1343" si="1269">SUM(D1343:D1369)+$J1343*D1369</f>
        <v>0.11218834037109315</v>
      </c>
      <c r="L1343" s="304">
        <f t="shared" si="1269"/>
        <v>0.66456014269131525</v>
      </c>
      <c r="M1343" s="304">
        <f t="shared" si="1269"/>
        <v>0.55703134692962297</v>
      </c>
      <c r="N1343" s="304">
        <f t="shared" si="1269"/>
        <v>0.55508464663254353</v>
      </c>
      <c r="O1343" s="304">
        <f t="shared" si="1269"/>
        <v>7.4321098359200321E-4</v>
      </c>
      <c r="P1343" s="251">
        <f t="shared" si="1269"/>
        <v>7.7681568809028379E-4</v>
      </c>
    </row>
    <row r="1344" spans="1:16" x14ac:dyDescent="0.3">
      <c r="A1344" s="247" t="s">
        <v>120</v>
      </c>
      <c r="B1344" s="248">
        <v>2025</v>
      </c>
      <c r="C1344" s="248" t="s">
        <v>1426</v>
      </c>
      <c r="D1344" s="300">
        <v>8.8333205095306767E-3</v>
      </c>
      <c r="E1344" s="300">
        <v>3.9290843527275701E-2</v>
      </c>
      <c r="F1344" s="300">
        <v>1.9215659414949602E-2</v>
      </c>
      <c r="G1344" s="300">
        <v>1.9099822267651535E-2</v>
      </c>
      <c r="H1344" s="301">
        <v>5.650804705134752E-5</v>
      </c>
      <c r="I1344" s="302">
        <v>5.9063086889131408E-5</v>
      </c>
      <c r="J1344" s="303">
        <v>4</v>
      </c>
      <c r="K1344" s="304">
        <f t="shared" ref="K1344:P1344" si="1270">SUM(D1344:D1369)+$J1344*D1369</f>
        <v>0.10418675024691584</v>
      </c>
      <c r="L1344" s="304">
        <f t="shared" si="1270"/>
        <v>0.63770969653883669</v>
      </c>
      <c r="M1344" s="304">
        <f t="shared" si="1270"/>
        <v>0.55605643640233682</v>
      </c>
      <c r="N1344" s="304">
        <f t="shared" si="1270"/>
        <v>0.55418641609380348</v>
      </c>
      <c r="O1344" s="304">
        <f t="shared" si="1270"/>
        <v>6.9622387253701003E-4</v>
      </c>
      <c r="P1344" s="251">
        <f t="shared" si="1270"/>
        <v>7.2770403167599855E-4</v>
      </c>
    </row>
    <row r="1345" spans="1:16" x14ac:dyDescent="0.3">
      <c r="A1345" s="247" t="s">
        <v>120</v>
      </c>
      <c r="B1345" s="248">
        <v>2026</v>
      </c>
      <c r="C1345" s="248" t="s">
        <v>1427</v>
      </c>
      <c r="D1345" s="300">
        <v>7.8560143237252234E-3</v>
      </c>
      <c r="E1345" s="300">
        <v>3.5612191093060408E-2</v>
      </c>
      <c r="F1345" s="300">
        <v>1.9151530746707102E-2</v>
      </c>
      <c r="G1345" s="300">
        <v>1.9040612482057292E-2</v>
      </c>
      <c r="H1345" s="301">
        <v>5.019125477369847E-5</v>
      </c>
      <c r="I1345" s="302">
        <v>5.2460680521098324E-5</v>
      </c>
      <c r="J1345" s="303">
        <v>5</v>
      </c>
      <c r="K1345" s="304">
        <f t="shared" ref="K1345:P1345" si="1271">SUM(D1345:D1369)+$J1345*D1369</f>
        <v>9.7361768415771377E-2</v>
      </c>
      <c r="L1345" s="304">
        <f t="shared" si="1271"/>
        <v>0.61541173938965366</v>
      </c>
      <c r="M1345" s="304">
        <f t="shared" si="1271"/>
        <v>0.55513873625724375</v>
      </c>
      <c r="N1345" s="304">
        <f t="shared" si="1271"/>
        <v>0.55334103982665273</v>
      </c>
      <c r="O1345" s="304">
        <f t="shared" si="1271"/>
        <v>6.5555606964035442E-4</v>
      </c>
      <c r="P1345" s="251">
        <f t="shared" si="1271"/>
        <v>6.8519741741884061E-4</v>
      </c>
    </row>
    <row r="1346" spans="1:16" x14ac:dyDescent="0.3">
      <c r="A1346" s="247" t="s">
        <v>120</v>
      </c>
      <c r="B1346" s="248">
        <v>2027</v>
      </c>
      <c r="C1346" s="248" t="s">
        <v>1428</v>
      </c>
      <c r="D1346" s="300">
        <v>7.0185391826210241E-3</v>
      </c>
      <c r="E1346" s="300">
        <v>3.2527441614965874E-2</v>
      </c>
      <c r="F1346" s="300">
        <v>1.9075094094857682E-2</v>
      </c>
      <c r="G1346" s="300">
        <v>1.8970066170961725E-2</v>
      </c>
      <c r="H1346" s="301">
        <v>4.3390041173832562E-5</v>
      </c>
      <c r="I1346" s="302">
        <v>4.5351947242080008E-5</v>
      </c>
      <c r="J1346" s="303">
        <v>6</v>
      </c>
      <c r="K1346" s="304">
        <f t="shared" ref="K1346:P1346" si="1272">SUM(D1346:D1369)+$J1346*D1369</f>
        <v>9.151409277043239E-2</v>
      </c>
      <c r="L1346" s="304">
        <f t="shared" si="1272"/>
        <v>0.59679243467468579</v>
      </c>
      <c r="M1346" s="304">
        <f t="shared" si="1272"/>
        <v>0.55428516478039325</v>
      </c>
      <c r="N1346" s="304">
        <f t="shared" si="1272"/>
        <v>0.55255487334509601</v>
      </c>
      <c r="O1346" s="304">
        <f t="shared" si="1272"/>
        <v>6.212050590213476E-4</v>
      </c>
      <c r="P1346" s="251">
        <f t="shared" si="1272"/>
        <v>6.4929320952971563E-4</v>
      </c>
    </row>
    <row r="1347" spans="1:16" x14ac:dyDescent="0.3">
      <c r="A1347" s="247" t="s">
        <v>120</v>
      </c>
      <c r="B1347" s="248">
        <v>2028</v>
      </c>
      <c r="C1347" s="248" t="s">
        <v>1429</v>
      </c>
      <c r="D1347" s="300">
        <v>6.3154224165177138E-3</v>
      </c>
      <c r="E1347" s="300">
        <v>2.997965594817141E-2</v>
      </c>
      <c r="F1347" s="300">
        <v>1.8990333583366423E-2</v>
      </c>
      <c r="G1347" s="300">
        <v>1.8891918394555972E-2</v>
      </c>
      <c r="H1347" s="301">
        <v>3.7908777240299245E-5</v>
      </c>
      <c r="I1347" s="302">
        <v>3.9622843311983194E-5</v>
      </c>
      <c r="J1347" s="303">
        <v>7</v>
      </c>
      <c r="K1347" s="304">
        <f t="shared" ref="K1347:P1347" si="1273">SUM(D1347:D1369)+$J1347*D1369</f>
        <v>8.6503892266197591E-2</v>
      </c>
      <c r="L1347" s="304">
        <f t="shared" si="1273"/>
        <v>0.5812578794378126</v>
      </c>
      <c r="M1347" s="304">
        <f t="shared" si="1273"/>
        <v>0.55350802995539206</v>
      </c>
      <c r="N1347" s="304">
        <f t="shared" si="1273"/>
        <v>0.551839253174635</v>
      </c>
      <c r="O1347" s="304">
        <f t="shared" si="1273"/>
        <v>5.9365526200220683E-4</v>
      </c>
      <c r="P1347" s="251">
        <f t="shared" si="1273"/>
        <v>6.2049773491960913E-4</v>
      </c>
    </row>
    <row r="1348" spans="1:16" x14ac:dyDescent="0.3">
      <c r="A1348" s="247" t="s">
        <v>120</v>
      </c>
      <c r="B1348" s="248">
        <v>2029</v>
      </c>
      <c r="C1348" s="248" t="s">
        <v>1430</v>
      </c>
      <c r="D1348" s="300">
        <v>5.7009482982978586E-3</v>
      </c>
      <c r="E1348" s="300">
        <v>2.7819121384018153E-2</v>
      </c>
      <c r="F1348" s="300">
        <v>1.8910106526575796E-2</v>
      </c>
      <c r="G1348" s="300">
        <v>1.881799258839412E-2</v>
      </c>
      <c r="H1348" s="301">
        <v>3.3799697972910377E-5</v>
      </c>
      <c r="I1348" s="302">
        <v>3.5327965077213642E-5</v>
      </c>
      <c r="J1348" s="303">
        <v>8</v>
      </c>
      <c r="K1348" s="304">
        <f t="shared" ref="K1348:P1348" si="1274">SUM(D1348:D1369)+$J1348*D1369</f>
        <v>8.2196808528066101E-2</v>
      </c>
      <c r="L1348" s="304">
        <f t="shared" si="1274"/>
        <v>0.56827110986773377</v>
      </c>
      <c r="M1348" s="304">
        <f t="shared" si="1274"/>
        <v>0.55281565564188229</v>
      </c>
      <c r="N1348" s="304">
        <f t="shared" si="1274"/>
        <v>0.55120178078057969</v>
      </c>
      <c r="O1348" s="304">
        <f t="shared" si="1274"/>
        <v>5.715867289165994E-4</v>
      </c>
      <c r="P1348" s="251">
        <f t="shared" si="1274"/>
        <v>5.9743136423959947E-4</v>
      </c>
    </row>
    <row r="1349" spans="1:16" x14ac:dyDescent="0.3">
      <c r="A1349" s="247" t="s">
        <v>120</v>
      </c>
      <c r="B1349" s="248">
        <v>2030</v>
      </c>
      <c r="C1349" s="248" t="s">
        <v>1431</v>
      </c>
      <c r="D1349" s="300">
        <v>5.1766183297666411E-3</v>
      </c>
      <c r="E1349" s="300">
        <v>2.6006331917431097E-2</v>
      </c>
      <c r="F1349" s="300">
        <v>1.8835434388944833E-2</v>
      </c>
      <c r="G1349" s="300">
        <v>1.8749201919436655E-2</v>
      </c>
      <c r="H1349" s="301">
        <v>3.0392914926522503E-5</v>
      </c>
      <c r="I1349" s="302">
        <v>3.1767146718761485E-5</v>
      </c>
      <c r="J1349" s="303">
        <v>9</v>
      </c>
      <c r="K1349" s="304">
        <f t="shared" ref="K1349:P1349" si="1275">SUM(D1349:D1369)+$J1349*D1369</f>
        <v>7.8504198908154466E-2</v>
      </c>
      <c r="L1349" s="304">
        <f t="shared" si="1275"/>
        <v>0.55744487486180838</v>
      </c>
      <c r="M1349" s="304">
        <f t="shared" si="1275"/>
        <v>0.55220350838516308</v>
      </c>
      <c r="N1349" s="304">
        <f t="shared" si="1275"/>
        <v>0.5506382341926862</v>
      </c>
      <c r="O1349" s="304">
        <f t="shared" si="1275"/>
        <v>5.5362727509838082E-4</v>
      </c>
      <c r="P1349" s="251">
        <f t="shared" si="1275"/>
        <v>5.7865987179435917E-4</v>
      </c>
    </row>
    <row r="1350" spans="1:16" x14ac:dyDescent="0.3">
      <c r="A1350" s="247" t="s">
        <v>120</v>
      </c>
      <c r="B1350" s="248">
        <v>2031</v>
      </c>
      <c r="C1350" s="248" t="s">
        <v>1432</v>
      </c>
      <c r="D1350" s="300">
        <v>4.715661605025465E-3</v>
      </c>
      <c r="E1350" s="300">
        <v>2.4450326897430909E-2</v>
      </c>
      <c r="F1350" s="300">
        <v>1.8766574758711782E-2</v>
      </c>
      <c r="G1350" s="300">
        <v>1.8685793314503454E-2</v>
      </c>
      <c r="H1350" s="301">
        <v>2.7977627112235581E-5</v>
      </c>
      <c r="I1350" s="302">
        <v>2.9242652621593403E-5</v>
      </c>
      <c r="J1350" s="303">
        <v>10</v>
      </c>
      <c r="K1350" s="304">
        <f t="shared" ref="K1350:P1350" si="1276">SUM(D1350:D1369)+$J1350*D1369</f>
        <v>7.5335919256774048E-2</v>
      </c>
      <c r="L1350" s="304">
        <f t="shared" si="1276"/>
        <v>0.5484314293224698</v>
      </c>
      <c r="M1350" s="304">
        <f t="shared" si="1276"/>
        <v>0.55166603326607477</v>
      </c>
      <c r="N1350" s="304">
        <f t="shared" si="1276"/>
        <v>0.55014347827375021</v>
      </c>
      <c r="O1350" s="304">
        <f t="shared" si="1276"/>
        <v>5.3907460432655024E-4</v>
      </c>
      <c r="P1350" s="251">
        <f t="shared" si="1276"/>
        <v>5.6344919770757117E-4</v>
      </c>
    </row>
    <row r="1351" spans="1:16" x14ac:dyDescent="0.3">
      <c r="A1351" s="247" t="s">
        <v>120</v>
      </c>
      <c r="B1351" s="248">
        <v>2032</v>
      </c>
      <c r="C1351" s="248" t="s">
        <v>1433</v>
      </c>
      <c r="D1351" s="300">
        <v>4.3146898590752485E-3</v>
      </c>
      <c r="E1351" s="300">
        <v>2.3152871648811753E-2</v>
      </c>
      <c r="F1351" s="300">
        <v>1.8703038775867559E-2</v>
      </c>
      <c r="G1351" s="300">
        <v>1.8627290567145335E-2</v>
      </c>
      <c r="H1351" s="301">
        <v>2.581271371421788E-5</v>
      </c>
      <c r="I1351" s="302">
        <v>2.6979844750613563E-5</v>
      </c>
      <c r="J1351" s="303">
        <v>11</v>
      </c>
      <c r="K1351" s="304">
        <f t="shared" ref="K1351:P1351" si="1277">SUM(D1351:D1369)+$J1351*D1369</f>
        <v>7.2628596330134798E-2</v>
      </c>
      <c r="L1351" s="304">
        <f t="shared" si="1277"/>
        <v>0.54097398880313152</v>
      </c>
      <c r="M1351" s="304">
        <f t="shared" si="1277"/>
        <v>0.55119741777721964</v>
      </c>
      <c r="N1351" s="304">
        <f t="shared" si="1277"/>
        <v>0.54971213095974747</v>
      </c>
      <c r="O1351" s="304">
        <f t="shared" si="1277"/>
        <v>5.2693722136900646E-4</v>
      </c>
      <c r="P1351" s="251">
        <f t="shared" si="1277"/>
        <v>5.5076301771795114E-4</v>
      </c>
    </row>
    <row r="1352" spans="1:16" x14ac:dyDescent="0.3">
      <c r="A1352" s="247" t="s">
        <v>120</v>
      </c>
      <c r="B1352" s="248">
        <v>2033</v>
      </c>
      <c r="C1352" s="248" t="s">
        <v>1434</v>
      </c>
      <c r="D1352" s="300">
        <v>3.9668308972897921E-3</v>
      </c>
      <c r="E1352" s="300">
        <v>2.2078198550826121E-2</v>
      </c>
      <c r="F1352" s="300">
        <v>1.8645245420727274E-2</v>
      </c>
      <c r="G1352" s="300">
        <v>1.8574088974297177E-2</v>
      </c>
      <c r="H1352" s="301">
        <v>2.4226505907590859E-5</v>
      </c>
      <c r="I1352" s="302">
        <v>2.5321922604529233E-5</v>
      </c>
      <c r="J1352" s="303">
        <v>12</v>
      </c>
      <c r="K1352" s="304">
        <f t="shared" ref="K1352:P1352" si="1278">SUM(D1352:D1369)+$J1352*D1369</f>
        <v>7.0322245149445767E-2</v>
      </c>
      <c r="L1352" s="304">
        <f t="shared" si="1278"/>
        <v>0.53481400353241237</v>
      </c>
      <c r="M1352" s="304">
        <f t="shared" si="1278"/>
        <v>0.55079233827120855</v>
      </c>
      <c r="N1352" s="304">
        <f t="shared" si="1278"/>
        <v>0.54933928639310281</v>
      </c>
      <c r="O1352" s="304">
        <f t="shared" si="1278"/>
        <v>5.1696475180948041E-4</v>
      </c>
      <c r="P1352" s="251">
        <f t="shared" si="1278"/>
        <v>5.4033964559931102E-4</v>
      </c>
    </row>
    <row r="1353" spans="1:16" x14ac:dyDescent="0.3">
      <c r="A1353" s="247" t="s">
        <v>120</v>
      </c>
      <c r="B1353" s="248">
        <v>2034</v>
      </c>
      <c r="C1353" s="248" t="s">
        <v>1435</v>
      </c>
      <c r="D1353" s="300">
        <v>3.6579414748704169E-3</v>
      </c>
      <c r="E1353" s="300">
        <v>2.1175686789655219E-2</v>
      </c>
      <c r="F1353" s="300">
        <v>1.8592458080120534E-2</v>
      </c>
      <c r="G1353" s="300">
        <v>1.8525499210976747E-2</v>
      </c>
      <c r="H1353" s="301">
        <v>2.2826683828811422E-5</v>
      </c>
      <c r="I1353" s="302">
        <v>2.3858807064261176E-5</v>
      </c>
      <c r="J1353" s="303">
        <v>13</v>
      </c>
      <c r="K1353" s="304">
        <f t="shared" ref="K1353:P1353" si="1279">SUM(D1353:D1369)+$J1353*D1369</f>
        <v>6.8363752930542171E-2</v>
      </c>
      <c r="L1353" s="304">
        <f t="shared" si="1279"/>
        <v>0.52972869135967882</v>
      </c>
      <c r="M1353" s="304">
        <f t="shared" si="1279"/>
        <v>0.55044505212033779</v>
      </c>
      <c r="N1353" s="304">
        <f t="shared" si="1279"/>
        <v>0.5490196434193062</v>
      </c>
      <c r="O1353" s="304">
        <f t="shared" si="1279"/>
        <v>5.0857849005658145E-4</v>
      </c>
      <c r="P1353" s="251">
        <f t="shared" si="1279"/>
        <v>5.3157419562675518E-4</v>
      </c>
    </row>
    <row r="1354" spans="1:16" x14ac:dyDescent="0.3">
      <c r="A1354" s="247" t="s">
        <v>120</v>
      </c>
      <c r="B1354" s="248">
        <v>2035</v>
      </c>
      <c r="C1354" s="248" t="s">
        <v>1436</v>
      </c>
      <c r="D1354" s="300">
        <v>3.3910515909265208E-3</v>
      </c>
      <c r="E1354" s="300">
        <v>2.0447915203042601E-2</v>
      </c>
      <c r="F1354" s="300">
        <v>1.8544985748953233E-2</v>
      </c>
      <c r="G1354" s="300">
        <v>1.8481802414269728E-2</v>
      </c>
      <c r="H1354" s="301">
        <v>2.1596572376088571E-5</v>
      </c>
      <c r="I1354" s="302">
        <v>2.2573068630889236E-5</v>
      </c>
      <c r="J1354" s="303">
        <v>14</v>
      </c>
      <c r="K1354" s="304">
        <f t="shared" ref="K1354:P1354" si="1280">SUM(D1354:D1369)+$J1354*D1369</f>
        <v>6.6714150134057959E-2</v>
      </c>
      <c r="L1354" s="304">
        <f t="shared" si="1280"/>
        <v>0.5255458909481161</v>
      </c>
      <c r="M1354" s="304">
        <f t="shared" si="1280"/>
        <v>0.55015055331007379</v>
      </c>
      <c r="N1354" s="304">
        <f t="shared" si="1280"/>
        <v>0.54874859020883027</v>
      </c>
      <c r="O1354" s="304">
        <f t="shared" si="1280"/>
        <v>5.015920503824618E-4</v>
      </c>
      <c r="P1354" s="251">
        <f t="shared" si="1280"/>
        <v>5.2427186119446739E-4</v>
      </c>
    </row>
    <row r="1355" spans="1:16" x14ac:dyDescent="0.3">
      <c r="A1355" s="247" t="s">
        <v>120</v>
      </c>
      <c r="B1355" s="248">
        <v>2036</v>
      </c>
      <c r="C1355" s="248" t="s">
        <v>1437</v>
      </c>
      <c r="D1355" s="300">
        <v>3.1570461466330704E-3</v>
      </c>
      <c r="E1355" s="300">
        <v>1.9831827579868334E-2</v>
      </c>
      <c r="F1355" s="300">
        <v>1.8503680577706627E-2</v>
      </c>
      <c r="G1355" s="300">
        <v>1.8443780982801514E-2</v>
      </c>
      <c r="H1355" s="301">
        <v>2.049744424241645E-5</v>
      </c>
      <c r="I1355" s="302">
        <v>2.1424253080222577E-5</v>
      </c>
      <c r="J1355" s="303">
        <v>15</v>
      </c>
      <c r="K1355" s="304">
        <f t="shared" ref="K1355:P1355" si="1281">SUM(D1355:D1369)+$J1355*D1369</f>
        <v>6.5331437221517671E-2</v>
      </c>
      <c r="L1355" s="304">
        <f t="shared" si="1281"/>
        <v>0.52209086212316624</v>
      </c>
      <c r="M1355" s="304">
        <f t="shared" si="1281"/>
        <v>0.54990352683097721</v>
      </c>
      <c r="N1355" s="304">
        <f t="shared" si="1281"/>
        <v>0.54852123379506112</v>
      </c>
      <c r="O1355" s="304">
        <f t="shared" si="1281"/>
        <v>4.9583572216106513E-4</v>
      </c>
      <c r="P1355" s="251">
        <f t="shared" si="1281"/>
        <v>5.1825526519555152E-4</v>
      </c>
    </row>
    <row r="1356" spans="1:16" x14ac:dyDescent="0.3">
      <c r="A1356" s="247" t="s">
        <v>120</v>
      </c>
      <c r="B1356" s="248">
        <v>2037</v>
      </c>
      <c r="C1356" s="248" t="s">
        <v>1438</v>
      </c>
      <c r="D1356" s="300">
        <v>2.9589653756959986E-3</v>
      </c>
      <c r="E1356" s="300">
        <v>1.9335046739108193E-2</v>
      </c>
      <c r="F1356" s="300">
        <v>1.8467501899046317E-2</v>
      </c>
      <c r="G1356" s="300">
        <v>1.8410479150920787E-2</v>
      </c>
      <c r="H1356" s="301">
        <v>1.9554024738311917E-5</v>
      </c>
      <c r="I1356" s="302">
        <v>2.0438171941774217E-5</v>
      </c>
      <c r="J1356" s="303">
        <v>16</v>
      </c>
      <c r="K1356" s="304">
        <f t="shared" ref="K1356:P1356" si="1282">SUM(D1356:D1369)+$J1356*D1369</f>
        <v>6.4182729753270815E-2</v>
      </c>
      <c r="L1356" s="304">
        <f t="shared" si="1282"/>
        <v>0.51925192092139061</v>
      </c>
      <c r="M1356" s="304">
        <f t="shared" si="1282"/>
        <v>0.54969780552312719</v>
      </c>
      <c r="N1356" s="304">
        <f t="shared" si="1282"/>
        <v>0.54833189881276034</v>
      </c>
      <c r="O1356" s="304">
        <f t="shared" si="1282"/>
        <v>4.9117852207334061E-4</v>
      </c>
      <c r="P1356" s="251">
        <f t="shared" si="1282"/>
        <v>5.1338748474730233E-4</v>
      </c>
    </row>
    <row r="1357" spans="1:16" x14ac:dyDescent="0.3">
      <c r="A1357" s="247" t="s">
        <v>120</v>
      </c>
      <c r="B1357" s="248">
        <v>2038</v>
      </c>
      <c r="C1357" s="248" t="s">
        <v>1439</v>
      </c>
      <c r="D1357" s="300">
        <v>2.7797141200153141E-3</v>
      </c>
      <c r="E1357" s="300">
        <v>1.8881852543837917E-2</v>
      </c>
      <c r="F1357" s="300">
        <v>1.8435998527687271E-2</v>
      </c>
      <c r="G1357" s="300">
        <v>1.838148379759778E-2</v>
      </c>
      <c r="H1357" s="301">
        <v>1.8812325579587042E-5</v>
      </c>
      <c r="I1357" s="302">
        <v>1.9662936780998146E-5</v>
      </c>
      <c r="J1357" s="303">
        <v>17</v>
      </c>
      <c r="K1357" s="304">
        <f t="shared" ref="K1357:P1357" si="1283">SUM(D1357:D1369)+$J1357*D1369</f>
        <v>6.3232103055961025E-2</v>
      </c>
      <c r="L1357" s="304">
        <f t="shared" si="1283"/>
        <v>0.51690976056037496</v>
      </c>
      <c r="M1357" s="304">
        <f t="shared" si="1283"/>
        <v>0.54952826289393741</v>
      </c>
      <c r="N1357" s="304">
        <f t="shared" si="1283"/>
        <v>0.54817586566234022</v>
      </c>
      <c r="O1357" s="304">
        <f t="shared" si="1283"/>
        <v>4.8746474148972043E-4</v>
      </c>
      <c r="P1357" s="251">
        <f t="shared" si="1283"/>
        <v>5.0950578543750155E-4</v>
      </c>
    </row>
    <row r="1358" spans="1:16" x14ac:dyDescent="0.3">
      <c r="A1358" s="247" t="s">
        <v>120</v>
      </c>
      <c r="B1358" s="248">
        <v>2039</v>
      </c>
      <c r="C1358" s="248" t="s">
        <v>1440</v>
      </c>
      <c r="D1358" s="300">
        <v>2.6173459836942191E-3</v>
      </c>
      <c r="E1358" s="300">
        <v>1.8476024925414163E-2</v>
      </c>
      <c r="F1358" s="300">
        <v>1.8408823543190317E-2</v>
      </c>
      <c r="G1358" s="300">
        <v>1.8356473610525267E-2</v>
      </c>
      <c r="H1358" s="301">
        <v>1.8194999339704768E-5</v>
      </c>
      <c r="I1358" s="302">
        <v>1.9017698661125042E-5</v>
      </c>
      <c r="J1358" s="303">
        <v>18</v>
      </c>
      <c r="K1358" s="304">
        <f t="shared" ref="K1358:P1358" si="1284">SUM(D1358:D1369)+$J1358*D1369</f>
        <v>6.2460727614331926E-2</v>
      </c>
      <c r="L1358" s="304">
        <f t="shared" si="1284"/>
        <v>0.51502079439462967</v>
      </c>
      <c r="M1358" s="304">
        <f t="shared" si="1284"/>
        <v>0.54939022363610668</v>
      </c>
      <c r="N1358" s="304">
        <f t="shared" si="1284"/>
        <v>0.548048827865243</v>
      </c>
      <c r="O1358" s="304">
        <f t="shared" si="1284"/>
        <v>4.8449266006482522E-4</v>
      </c>
      <c r="P1358" s="251">
        <f t="shared" si="1284"/>
        <v>5.0639932128847677E-4</v>
      </c>
    </row>
    <row r="1359" spans="1:16" x14ac:dyDescent="0.3">
      <c r="A1359" s="247" t="s">
        <v>120</v>
      </c>
      <c r="B1359" s="248">
        <v>2040</v>
      </c>
      <c r="C1359" s="248" t="s">
        <v>1441</v>
      </c>
      <c r="D1359" s="300">
        <v>2.4743284338437704E-3</v>
      </c>
      <c r="E1359" s="300">
        <v>1.8138105675827149E-2</v>
      </c>
      <c r="F1359" s="300">
        <v>1.8385634284474962E-2</v>
      </c>
      <c r="G1359" s="300">
        <v>1.8335131223366125E-2</v>
      </c>
      <c r="H1359" s="301">
        <v>1.7679609794690012E-5</v>
      </c>
      <c r="I1359" s="302">
        <v>1.8479006019115606E-5</v>
      </c>
      <c r="J1359" s="303">
        <v>19</v>
      </c>
      <c r="K1359" s="304">
        <f t="shared" ref="K1359:P1359" si="1285">SUM(D1359:D1369)+$J1359*D1369</f>
        <v>6.1851720309023916E-2</v>
      </c>
      <c r="L1359" s="304">
        <f t="shared" si="1285"/>
        <v>0.51353765584730815</v>
      </c>
      <c r="M1359" s="304">
        <f t="shared" si="1285"/>
        <v>0.54927935936277295</v>
      </c>
      <c r="N1359" s="304">
        <f t="shared" si="1285"/>
        <v>0.54794680025521847</v>
      </c>
      <c r="O1359" s="304">
        <f t="shared" si="1285"/>
        <v>4.821379048798123E-4</v>
      </c>
      <c r="P1359" s="251">
        <f t="shared" si="1285"/>
        <v>5.0393809525932517E-4</v>
      </c>
    </row>
    <row r="1360" spans="1:16" x14ac:dyDescent="0.3">
      <c r="A1360" s="247" t="s">
        <v>120</v>
      </c>
      <c r="B1360" s="248">
        <v>2041</v>
      </c>
      <c r="C1360" s="248" t="s">
        <v>1442</v>
      </c>
      <c r="D1360" s="300">
        <v>2.3609621545093592E-3</v>
      </c>
      <c r="E1360" s="300">
        <v>1.7869127323268397E-2</v>
      </c>
      <c r="F1360" s="300">
        <v>1.8367452170282995E-2</v>
      </c>
      <c r="G1360" s="300">
        <v>1.8318397522891612E-2</v>
      </c>
      <c r="H1360" s="301">
        <v>1.7261641822601623E-5</v>
      </c>
      <c r="I1360" s="302">
        <v>1.8042134197021911E-5</v>
      </c>
      <c r="J1360" s="303">
        <v>20</v>
      </c>
      <c r="K1360" s="304">
        <f t="shared" ref="K1360:P1360" si="1286">SUM(D1360:D1369)+$J1360*D1369</f>
        <v>6.1385730553566366E-2</v>
      </c>
      <c r="L1360" s="304">
        <f t="shared" si="1286"/>
        <v>0.51239243654957367</v>
      </c>
      <c r="M1360" s="304">
        <f t="shared" si="1286"/>
        <v>0.54919168434815446</v>
      </c>
      <c r="N1360" s="304">
        <f t="shared" si="1286"/>
        <v>0.54786611503235294</v>
      </c>
      <c r="O1360" s="304">
        <f t="shared" si="1286"/>
        <v>4.8029853923981414E-4</v>
      </c>
      <c r="P1360" s="251">
        <f t="shared" si="1286"/>
        <v>5.0201556187218297E-4</v>
      </c>
    </row>
    <row r="1361" spans="1:16" x14ac:dyDescent="0.3">
      <c r="A1361" s="247" t="s">
        <v>120</v>
      </c>
      <c r="B1361" s="248">
        <v>2042</v>
      </c>
      <c r="C1361" s="248" t="s">
        <v>1443</v>
      </c>
      <c r="D1361" s="300">
        <v>2.2647850132124963E-3</v>
      </c>
      <c r="E1361" s="300">
        <v>1.7624044043060585E-2</v>
      </c>
      <c r="F1361" s="300">
        <v>1.8352241813231664E-2</v>
      </c>
      <c r="G1361" s="300">
        <v>1.830439842262252E-2</v>
      </c>
      <c r="H1361" s="301">
        <v>1.6920707909080324E-5</v>
      </c>
      <c r="I1361" s="302">
        <v>1.7685790031974649E-5</v>
      </c>
      <c r="J1361" s="303">
        <v>21</v>
      </c>
      <c r="K1361" s="304">
        <f t="shared" ref="K1361:P1361" si="1287">SUM(D1361:D1369)+$J1361*D1369</f>
        <v>6.1033107077443222E-2</v>
      </c>
      <c r="L1361" s="304">
        <f t="shared" si="1287"/>
        <v>0.51151619560439787</v>
      </c>
      <c r="M1361" s="304">
        <f t="shared" si="1287"/>
        <v>0.549122191447728</v>
      </c>
      <c r="N1361" s="304">
        <f t="shared" si="1287"/>
        <v>0.54780216350996203</v>
      </c>
      <c r="O1361" s="304">
        <f t="shared" si="1287"/>
        <v>4.7887714157190427E-4</v>
      </c>
      <c r="P1361" s="251">
        <f t="shared" si="1287"/>
        <v>5.005299003071345E-4</v>
      </c>
    </row>
    <row r="1362" spans="1:16" x14ac:dyDescent="0.3">
      <c r="A1362" s="247" t="s">
        <v>120</v>
      </c>
      <c r="B1362" s="248">
        <v>2043</v>
      </c>
      <c r="C1362" s="248" t="s">
        <v>1444</v>
      </c>
      <c r="D1362" s="300">
        <v>2.1903374047111362E-3</v>
      </c>
      <c r="E1362" s="300">
        <v>1.7432906803988499E-2</v>
      </c>
      <c r="F1362" s="300">
        <v>1.8339621306413714E-2</v>
      </c>
      <c r="G1362" s="300">
        <v>1.8292784354633263E-2</v>
      </c>
      <c r="H1362" s="301">
        <v>1.6655235758331229E-5</v>
      </c>
      <c r="I1362" s="302">
        <v>1.7408310955284034E-5</v>
      </c>
      <c r="J1362" s="303">
        <v>22</v>
      </c>
      <c r="K1362" s="304">
        <f t="shared" ref="K1362:P1362" si="1288">SUM(D1362:D1369)+$J1362*D1369</f>
        <v>6.0776660742616936E-2</v>
      </c>
      <c r="L1362" s="304">
        <f t="shared" si="1288"/>
        <v>0.51088503793942985</v>
      </c>
      <c r="M1362" s="304">
        <f t="shared" si="1288"/>
        <v>0.54906790890435286</v>
      </c>
      <c r="N1362" s="304">
        <f t="shared" si="1288"/>
        <v>0.54775221108784022</v>
      </c>
      <c r="O1362" s="304">
        <f t="shared" si="1288"/>
        <v>4.7779667781751577E-4</v>
      </c>
      <c r="P1362" s="251">
        <f t="shared" si="1288"/>
        <v>4.9940058290713326E-4</v>
      </c>
    </row>
    <row r="1363" spans="1:16" x14ac:dyDescent="0.3">
      <c r="A1363" s="247" t="s">
        <v>120</v>
      </c>
      <c r="B1363" s="248">
        <v>2044</v>
      </c>
      <c r="C1363" s="248" t="s">
        <v>1445</v>
      </c>
      <c r="D1363" s="300">
        <v>2.1370830033092241E-3</v>
      </c>
      <c r="E1363" s="300">
        <v>1.7291044030007335E-2</v>
      </c>
      <c r="F1363" s="300">
        <v>1.8329220187575358E-2</v>
      </c>
      <c r="G1363" s="300">
        <v>1.8283212634999116E-2</v>
      </c>
      <c r="H1363" s="301">
        <v>1.6445959936997664E-5</v>
      </c>
      <c r="I1363" s="302">
        <v>1.7189573626921202E-5</v>
      </c>
      <c r="J1363" s="303">
        <v>23</v>
      </c>
      <c r="K1363" s="304">
        <f t="shared" ref="K1363:P1363" si="1289">SUM(D1363:D1369)+$J1363*D1369</f>
        <v>6.0594662016292017E-2</v>
      </c>
      <c r="L1363" s="304">
        <f t="shared" si="1289"/>
        <v>0.51044501751353399</v>
      </c>
      <c r="M1363" s="304">
        <f t="shared" si="1289"/>
        <v>0.54902624686779578</v>
      </c>
      <c r="N1363" s="304">
        <f t="shared" si="1289"/>
        <v>0.54771387273370764</v>
      </c>
      <c r="O1363" s="304">
        <f t="shared" si="1289"/>
        <v>4.7698168621387638E-4</v>
      </c>
      <c r="P1363" s="251">
        <f t="shared" si="1289"/>
        <v>4.9854874458382268E-4</v>
      </c>
    </row>
    <row r="1364" spans="1:16" x14ac:dyDescent="0.3">
      <c r="A1364" s="247" t="s">
        <v>120</v>
      </c>
      <c r="B1364" s="248">
        <v>2045</v>
      </c>
      <c r="C1364" s="248" t="s">
        <v>1446</v>
      </c>
      <c r="D1364" s="300">
        <v>2.101483679538886E-3</v>
      </c>
      <c r="E1364" s="300">
        <v>1.7194456691269715E-2</v>
      </c>
      <c r="F1364" s="300">
        <v>1.8320629210303255E-2</v>
      </c>
      <c r="G1364" s="300">
        <v>1.8275307272811427E-2</v>
      </c>
      <c r="H1364" s="301">
        <v>1.6284983429371312E-5</v>
      </c>
      <c r="I1364" s="302">
        <v>1.7021314881272368E-5</v>
      </c>
      <c r="J1364" s="303">
        <v>24</v>
      </c>
      <c r="K1364" s="304">
        <f t="shared" ref="K1364:P1364" si="1290">SUM(D1364:D1369)+$J1364*D1369</f>
        <v>6.0465917691369005E-2</v>
      </c>
      <c r="L1364" s="304">
        <f t="shared" si="1290"/>
        <v>0.51014685986161923</v>
      </c>
      <c r="M1364" s="304">
        <f t="shared" si="1290"/>
        <v>0.54899498595007701</v>
      </c>
      <c r="N1364" s="304">
        <f t="shared" si="1290"/>
        <v>0.54768510609920917</v>
      </c>
      <c r="O1364" s="304">
        <f t="shared" si="1290"/>
        <v>4.7637597043157057E-4</v>
      </c>
      <c r="P1364" s="251">
        <f t="shared" si="1290"/>
        <v>4.9791564358887483E-4</v>
      </c>
    </row>
    <row r="1365" spans="1:16" x14ac:dyDescent="0.3">
      <c r="A1365" s="247" t="s">
        <v>120</v>
      </c>
      <c r="B1365" s="248">
        <v>2046</v>
      </c>
      <c r="C1365" s="248" t="s">
        <v>1447</v>
      </c>
      <c r="D1365" s="300">
        <v>2.0718875018530167E-3</v>
      </c>
      <c r="E1365" s="300">
        <v>1.7118333168254712E-2</v>
      </c>
      <c r="F1365" s="300">
        <v>1.8313657237991537E-2</v>
      </c>
      <c r="G1365" s="300">
        <v>1.8268892136148469E-2</v>
      </c>
      <c r="H1365" s="301">
        <v>1.6157177986932601E-5</v>
      </c>
      <c r="I1365" s="302">
        <v>1.6887726273932209E-5</v>
      </c>
      <c r="J1365" s="303">
        <v>25</v>
      </c>
      <c r="K1365" s="304">
        <f t="shared" ref="K1365:P1365" si="1291">SUM(D1365:D1369)+$J1365*D1369</f>
        <v>6.0372772690216334E-2</v>
      </c>
      <c r="L1365" s="304">
        <f t="shared" si="1291"/>
        <v>0.5099452895484422</v>
      </c>
      <c r="M1365" s="304">
        <f t="shared" si="1291"/>
        <v>0.54897231600963026</v>
      </c>
      <c r="N1365" s="304">
        <f t="shared" si="1291"/>
        <v>0.54766424482689846</v>
      </c>
      <c r="O1365" s="304">
        <f t="shared" si="1291"/>
        <v>4.7593123115689112E-4</v>
      </c>
      <c r="P1365" s="251">
        <f t="shared" si="1291"/>
        <v>4.9745080133957583E-4</v>
      </c>
    </row>
    <row r="1366" spans="1:16" x14ac:dyDescent="0.3">
      <c r="A1366" s="247" t="s">
        <v>120</v>
      </c>
      <c r="B1366" s="248">
        <v>2047</v>
      </c>
      <c r="C1366" s="248" t="s">
        <v>1448</v>
      </c>
      <c r="D1366" s="300">
        <v>2.0453395538611507E-3</v>
      </c>
      <c r="E1366" s="300">
        <v>1.7044327464808762E-2</v>
      </c>
      <c r="F1366" s="300">
        <v>1.8307983106614266E-2</v>
      </c>
      <c r="G1366" s="300">
        <v>1.8263670650975991E-2</v>
      </c>
      <c r="H1366" s="301">
        <v>1.6055168348408481E-5</v>
      </c>
      <c r="I1366" s="302">
        <v>1.6781115699367348E-5</v>
      </c>
      <c r="J1366" s="303">
        <v>26</v>
      </c>
      <c r="K1366" s="304">
        <f t="shared" ref="K1366:P1366" si="1292">SUM(D1366:D1369)+$J1366*D1369</f>
        <v>6.0309223866749528E-2</v>
      </c>
      <c r="L1366" s="304">
        <f t="shared" si="1292"/>
        <v>0.50981984275828007</v>
      </c>
      <c r="M1366" s="304">
        <f t="shared" si="1292"/>
        <v>0.54895661804149531</v>
      </c>
      <c r="N1366" s="304">
        <f t="shared" si="1292"/>
        <v>0.54764979869125063</v>
      </c>
      <c r="O1366" s="304">
        <f t="shared" si="1292"/>
        <v>4.7561429732465032E-4</v>
      </c>
      <c r="P1366" s="251">
        <f t="shared" si="1292"/>
        <v>4.9711954769761705E-4</v>
      </c>
    </row>
    <row r="1367" spans="1:16" x14ac:dyDescent="0.3">
      <c r="A1367" s="247" t="s">
        <v>120</v>
      </c>
      <c r="B1367" s="248">
        <v>2048</v>
      </c>
      <c r="C1367" s="248" t="s">
        <v>1449</v>
      </c>
      <c r="D1367" s="300">
        <v>2.023656245563922E-3</v>
      </c>
      <c r="E1367" s="300">
        <v>1.6981131065035879E-2</v>
      </c>
      <c r="F1367" s="300">
        <v>1.8303372751082781E-2</v>
      </c>
      <c r="G1367" s="300">
        <v>1.8259428759729572E-2</v>
      </c>
      <c r="H1367" s="301">
        <v>1.5969790034401718E-5</v>
      </c>
      <c r="I1367" s="302">
        <v>1.6691870463795814E-5</v>
      </c>
      <c r="J1367" s="303">
        <v>27</v>
      </c>
      <c r="K1367" s="304">
        <f t="shared" ref="K1367:P1367" si="1293">SUM(D1367:D1369)+$J1367*D1369</f>
        <v>6.027222299127459E-2</v>
      </c>
      <c r="L1367" s="304">
        <f t="shared" si="1293"/>
        <v>0.5097684016715639</v>
      </c>
      <c r="M1367" s="304">
        <f t="shared" si="1293"/>
        <v>0.54894659420473757</v>
      </c>
      <c r="N1367" s="304">
        <f t="shared" si="1293"/>
        <v>0.54764057404077526</v>
      </c>
      <c r="O1367" s="304">
        <f t="shared" si="1293"/>
        <v>4.753993731309337E-4</v>
      </c>
      <c r="P1367" s="251">
        <f t="shared" si="1293"/>
        <v>4.9689490463022306E-4</v>
      </c>
    </row>
    <row r="1368" spans="1:16" x14ac:dyDescent="0.3">
      <c r="A1368" s="247" t="s">
        <v>120</v>
      </c>
      <c r="B1368" s="248">
        <v>2049</v>
      </c>
      <c r="C1368" s="248" t="s">
        <v>1450</v>
      </c>
      <c r="D1368" s="300">
        <v>2.015083750896686E-3</v>
      </c>
      <c r="E1368" s="300">
        <v>1.698645201993473E-2</v>
      </c>
      <c r="F1368" s="300">
        <v>1.8300361897671223E-2</v>
      </c>
      <c r="G1368" s="300">
        <v>1.8256657267026966E-2</v>
      </c>
      <c r="H1368" s="301">
        <v>1.5902746765160703E-5</v>
      </c>
      <c r="I1368" s="302">
        <v>1.662180047117192E-5</v>
      </c>
      <c r="J1368" s="303">
        <v>28</v>
      </c>
      <c r="K1368" s="304">
        <f t="shared" ref="K1368:P1368" si="1294">SUM(D1368:D1369)+$J1368*D1369</f>
        <v>6.0256905424096882E-2</v>
      </c>
      <c r="L1368" s="304">
        <f t="shared" si="1294"/>
        <v>0.50978015698462065</v>
      </c>
      <c r="M1368" s="304">
        <f t="shared" si="1294"/>
        <v>0.54894118072351139</v>
      </c>
      <c r="N1368" s="304">
        <f t="shared" si="1294"/>
        <v>0.54763559128154637</v>
      </c>
      <c r="O1368" s="304">
        <f t="shared" si="1294"/>
        <v>4.7526982725122375E-4</v>
      </c>
      <c r="P1368" s="251">
        <f t="shared" si="1294"/>
        <v>4.9675950679840071E-4</v>
      </c>
    </row>
    <row r="1369" spans="1:16" x14ac:dyDescent="0.3">
      <c r="A1369" s="247" t="s">
        <v>120</v>
      </c>
      <c r="B1369" s="248">
        <v>2050</v>
      </c>
      <c r="C1369" s="248" t="s">
        <v>1451</v>
      </c>
      <c r="D1369" s="300">
        <v>2.0083386783862137E-3</v>
      </c>
      <c r="E1369" s="300">
        <v>1.6992886378092618E-2</v>
      </c>
      <c r="F1369" s="300">
        <v>1.8297959269856556E-2</v>
      </c>
      <c r="G1369" s="300">
        <v>1.825444600050067E-2</v>
      </c>
      <c r="H1369" s="301">
        <v>1.584024415469183E-5</v>
      </c>
      <c r="I1369" s="302">
        <v>1.6556472631973406E-5</v>
      </c>
      <c r="J1369" s="303">
        <v>29</v>
      </c>
      <c r="K1369" s="304">
        <f t="shared" ref="K1369:P1369" si="1295">SUM(D1369:D1369)+$J1369*D1369</f>
        <v>6.025016035158641E-2</v>
      </c>
      <c r="L1369" s="304">
        <f t="shared" si="1295"/>
        <v>0.50978659134277859</v>
      </c>
      <c r="M1369" s="304">
        <f t="shared" si="1295"/>
        <v>0.54893877809569669</v>
      </c>
      <c r="N1369" s="304">
        <f t="shared" si="1295"/>
        <v>0.54763338001502004</v>
      </c>
      <c r="O1369" s="304">
        <f t="shared" si="1295"/>
        <v>4.7520732464075488E-4</v>
      </c>
      <c r="P1369" s="251">
        <f t="shared" si="1295"/>
        <v>4.9669417895920216E-4</v>
      </c>
    </row>
    <row r="1370" spans="1:16" x14ac:dyDescent="0.3">
      <c r="A1370" s="247" t="s">
        <v>121</v>
      </c>
      <c r="B1370" s="248">
        <v>2015</v>
      </c>
      <c r="C1370" s="248" t="s">
        <v>2460</v>
      </c>
      <c r="D1370" s="300">
        <v>4.3764573715693318E-2</v>
      </c>
      <c r="E1370" s="300">
        <v>0.14416834694273409</v>
      </c>
      <c r="F1370" s="300">
        <v>1.994593172982468E-2</v>
      </c>
      <c r="G1370" s="300">
        <v>1.9779457110428906E-2</v>
      </c>
      <c r="H1370" s="301">
        <v>2.1059642821439088E-4</v>
      </c>
      <c r="I1370" s="302">
        <v>2.2011865989674502E-4</v>
      </c>
      <c r="J1370" s="305">
        <v>0</v>
      </c>
      <c r="K1370" s="304">
        <f>SUM(D1370:D1399)</f>
        <v>0.30501192579454794</v>
      </c>
      <c r="L1370" s="304">
        <f t="shared" ref="L1370:L1376" si="1296">SUM(E1370:E1399)</f>
        <v>1.2233325577456067</v>
      </c>
      <c r="M1370" s="304">
        <f t="shared" ref="M1370:M1376" si="1297">SUM(F1370:F1399)</f>
        <v>0.57416015726654557</v>
      </c>
      <c r="N1370" s="304">
        <f t="shared" ref="N1370:N1376" si="1298">SUM(G1370:G1399)</f>
        <v>0.57088749046100107</v>
      </c>
      <c r="O1370" s="304">
        <f t="shared" ref="O1370:O1376" si="1299">SUM(H1370:H1399)</f>
        <v>1.9782934611997953E-3</v>
      </c>
      <c r="P1370" s="251">
        <f t="shared" ref="P1370:P1376" si="1300">SUM(I1370:I1399)</f>
        <v>2.0677431542771678E-3</v>
      </c>
    </row>
    <row r="1371" spans="1:16" x14ac:dyDescent="0.3">
      <c r="A1371" s="247" t="s">
        <v>121</v>
      </c>
      <c r="B1371" s="248">
        <v>2016</v>
      </c>
      <c r="C1371" s="248" t="s">
        <v>2461</v>
      </c>
      <c r="D1371" s="300">
        <v>3.5957190106842764E-2</v>
      </c>
      <c r="E1371" s="300">
        <v>0.12174482731930313</v>
      </c>
      <c r="F1371" s="300">
        <v>1.9884724092616147E-2</v>
      </c>
      <c r="G1371" s="300">
        <v>1.9721037192549938E-2</v>
      </c>
      <c r="H1371" s="301">
        <v>1.7523350800090017E-4</v>
      </c>
      <c r="I1371" s="302">
        <v>1.8315679625961555E-4</v>
      </c>
      <c r="J1371" s="303">
        <v>0</v>
      </c>
      <c r="K1371" s="304">
        <f t="shared" ref="K1371:K1376" si="1301">SUM(D1371:D1400)</f>
        <v>0.26372086704906084</v>
      </c>
      <c r="L1371" s="304">
        <f t="shared" si="1296"/>
        <v>1.097381725346124</v>
      </c>
      <c r="M1371" s="304">
        <f t="shared" si="1297"/>
        <v>0.57263803493412624</v>
      </c>
      <c r="N1371" s="304">
        <f t="shared" si="1298"/>
        <v>0.56947834475464687</v>
      </c>
      <c r="O1371" s="304">
        <f t="shared" si="1299"/>
        <v>1.7873998553506231E-3</v>
      </c>
      <c r="P1371" s="251">
        <f t="shared" si="1300"/>
        <v>1.8682181915734603E-3</v>
      </c>
    </row>
    <row r="1372" spans="1:16" x14ac:dyDescent="0.3">
      <c r="A1372" s="247" t="s">
        <v>121</v>
      </c>
      <c r="B1372" s="248">
        <v>2017</v>
      </c>
      <c r="C1372" s="248" t="s">
        <v>1452</v>
      </c>
      <c r="D1372" s="300">
        <v>2.9588031005400944E-2</v>
      </c>
      <c r="E1372" s="300">
        <v>0.10256858094835887</v>
      </c>
      <c r="F1372" s="300">
        <v>1.9886122772510326E-2</v>
      </c>
      <c r="G1372" s="300">
        <v>1.9721142827626669E-2</v>
      </c>
      <c r="H1372" s="301">
        <v>1.5826091818657538E-4</v>
      </c>
      <c r="I1372" s="302">
        <v>1.6541677343576789E-4</v>
      </c>
      <c r="J1372" s="303">
        <v>0</v>
      </c>
      <c r="K1372" s="304">
        <f t="shared" si="1301"/>
        <v>0.23021299706042703</v>
      </c>
      <c r="L1372" s="304">
        <f t="shared" si="1296"/>
        <v>0.99381714510658248</v>
      </c>
      <c r="M1372" s="304">
        <f t="shared" si="1297"/>
        <v>0.57116981663663013</v>
      </c>
      <c r="N1372" s="304">
        <f t="shared" si="1298"/>
        <v>0.5681208968603384</v>
      </c>
      <c r="O1372" s="304">
        <f t="shared" si="1299"/>
        <v>1.6317087709271647E-3</v>
      </c>
      <c r="P1372" s="251">
        <f t="shared" si="1300"/>
        <v>1.7054874385371392E-3</v>
      </c>
    </row>
    <row r="1373" spans="1:16" x14ac:dyDescent="0.3">
      <c r="A1373" s="247" t="s">
        <v>121</v>
      </c>
      <c r="B1373" s="248">
        <v>2018</v>
      </c>
      <c r="C1373" s="248" t="s">
        <v>1453</v>
      </c>
      <c r="D1373" s="300">
        <v>2.4380145037153394E-2</v>
      </c>
      <c r="E1373" s="300">
        <v>8.6681796969362235E-2</v>
      </c>
      <c r="F1373" s="300">
        <v>1.9922913309230079E-2</v>
      </c>
      <c r="G1373" s="300">
        <v>1.9754045684475037E-2</v>
      </c>
      <c r="H1373" s="301">
        <v>1.4444603940942682E-4</v>
      </c>
      <c r="I1373" s="302">
        <v>1.5097725042032399E-4</v>
      </c>
      <c r="J1373" s="303">
        <v>0</v>
      </c>
      <c r="K1373" s="304">
        <f t="shared" si="1301"/>
        <v>0.20305293411646538</v>
      </c>
      <c r="L1373" s="304">
        <f t="shared" si="1296"/>
        <v>0.90939133223890789</v>
      </c>
      <c r="M1373" s="304">
        <f t="shared" si="1297"/>
        <v>0.56969430021104839</v>
      </c>
      <c r="N1373" s="304">
        <f t="shared" si="1298"/>
        <v>0.56675791427984545</v>
      </c>
      <c r="O1373" s="304">
        <f t="shared" si="1299"/>
        <v>1.4928617610536557E-3</v>
      </c>
      <c r="P1373" s="251">
        <f t="shared" si="1300"/>
        <v>1.5603623804156296E-3</v>
      </c>
    </row>
    <row r="1374" spans="1:16" x14ac:dyDescent="0.3">
      <c r="A1374" s="247" t="s">
        <v>121</v>
      </c>
      <c r="B1374" s="248">
        <v>2019</v>
      </c>
      <c r="C1374" s="248" t="s">
        <v>1454</v>
      </c>
      <c r="D1374" s="300">
        <v>2.0089544943012912E-2</v>
      </c>
      <c r="E1374" s="300">
        <v>7.3661847875017658E-2</v>
      </c>
      <c r="F1374" s="300">
        <v>1.9956794579147542E-2</v>
      </c>
      <c r="G1374" s="300">
        <v>1.9784448387218052E-2</v>
      </c>
      <c r="H1374" s="301">
        <v>1.3291435841813708E-4</v>
      </c>
      <c r="I1374" s="302">
        <v>1.3892415781361947E-4</v>
      </c>
      <c r="J1374" s="303">
        <v>0</v>
      </c>
      <c r="K1374" s="304">
        <f t="shared" si="1301"/>
        <v>0.18108422820395412</v>
      </c>
      <c r="L1374" s="304">
        <f t="shared" si="1296"/>
        <v>0.84082432591503364</v>
      </c>
      <c r="M1374" s="304">
        <f t="shared" si="1297"/>
        <v>0.56817724332280772</v>
      </c>
      <c r="N1374" s="304">
        <f t="shared" si="1298"/>
        <v>0.5653576569171469</v>
      </c>
      <c r="O1374" s="304">
        <f t="shared" si="1299"/>
        <v>1.3677194723468781E-3</v>
      </c>
      <c r="P1374" s="251">
        <f t="shared" si="1300"/>
        <v>1.4295617133650031E-3</v>
      </c>
    </row>
    <row r="1375" spans="1:16" x14ac:dyDescent="0.3">
      <c r="A1375" s="247" t="s">
        <v>121</v>
      </c>
      <c r="B1375" s="248">
        <v>2020</v>
      </c>
      <c r="C1375" s="248" t="s">
        <v>1455</v>
      </c>
      <c r="D1375" s="300">
        <v>1.6993225325124345E-2</v>
      </c>
      <c r="E1375" s="300">
        <v>6.3231640607924341E-2</v>
      </c>
      <c r="F1375" s="300">
        <v>1.9923113898289314E-2</v>
      </c>
      <c r="G1375" s="300">
        <v>1.9752982395185796E-2</v>
      </c>
      <c r="H1375" s="301">
        <v>1.2243645458931499E-4</v>
      </c>
      <c r="I1375" s="302">
        <v>1.2797248160835217E-4</v>
      </c>
      <c r="J1375" s="303">
        <v>0</v>
      </c>
      <c r="K1375" s="304">
        <f t="shared" si="1301"/>
        <v>0.16339817879896859</v>
      </c>
      <c r="L1375" s="304">
        <f t="shared" si="1296"/>
        <v>0.78528610063460769</v>
      </c>
      <c r="M1375" s="304">
        <f t="shared" si="1297"/>
        <v>0.56662295143123365</v>
      </c>
      <c r="N1375" s="304">
        <f t="shared" si="1298"/>
        <v>0.5639239097638189</v>
      </c>
      <c r="O1375" s="304">
        <f t="shared" si="1299"/>
        <v>1.2540183385637681E-3</v>
      </c>
      <c r="P1375" s="251">
        <f t="shared" si="1300"/>
        <v>1.3107195191216629E-3</v>
      </c>
    </row>
    <row r="1376" spans="1:16" x14ac:dyDescent="0.3">
      <c r="A1376" s="247" t="s">
        <v>121</v>
      </c>
      <c r="B1376" s="248">
        <v>2021</v>
      </c>
      <c r="C1376" s="248" t="s">
        <v>1456</v>
      </c>
      <c r="D1376" s="300">
        <v>1.4601009504783817E-2</v>
      </c>
      <c r="E1376" s="300">
        <v>5.4832661892662199E-2</v>
      </c>
      <c r="F1376" s="300">
        <v>1.9817229420831611E-2</v>
      </c>
      <c r="G1376" s="300">
        <v>1.9655135261448603E-2</v>
      </c>
      <c r="H1376" s="301">
        <v>1.1080802034096326E-4</v>
      </c>
      <c r="I1376" s="302">
        <v>1.1581827096384597E-4</v>
      </c>
      <c r="J1376" s="303">
        <v>0</v>
      </c>
      <c r="K1376" s="304">
        <f t="shared" si="1301"/>
        <v>0.14880200487104703</v>
      </c>
      <c r="L1376" s="304">
        <f t="shared" si="1296"/>
        <v>0.74018581156488972</v>
      </c>
      <c r="M1376" s="304">
        <f t="shared" si="1297"/>
        <v>0.56509965628625369</v>
      </c>
      <c r="N1376" s="304">
        <f t="shared" si="1298"/>
        <v>0.56251915760597426</v>
      </c>
      <c r="O1376" s="304">
        <f t="shared" si="1299"/>
        <v>1.1507158732676694E-3</v>
      </c>
      <c r="P1376" s="251">
        <f t="shared" si="1300"/>
        <v>1.2027461847029012E-3</v>
      </c>
    </row>
    <row r="1377" spans="1:16" x14ac:dyDescent="0.3">
      <c r="A1377" s="247" t="s">
        <v>121</v>
      </c>
      <c r="B1377" s="248">
        <v>2022</v>
      </c>
      <c r="C1377" s="248" t="s">
        <v>1457</v>
      </c>
      <c r="D1377" s="300">
        <v>1.2587874993431804E-2</v>
      </c>
      <c r="E1377" s="300">
        <v>4.7992464588563329E-2</v>
      </c>
      <c r="F1377" s="300">
        <v>1.9714456063986446E-2</v>
      </c>
      <c r="G1377" s="300">
        <v>1.9560166197034191E-2</v>
      </c>
      <c r="H1377" s="301">
        <v>9.9860926692847915E-5</v>
      </c>
      <c r="I1377" s="302">
        <v>1.0437620056772591E-4</v>
      </c>
      <c r="J1377" s="303">
        <v>1</v>
      </c>
      <c r="K1377" s="304">
        <f t="shared" ref="K1377:P1377" si="1302">SUM(D1377:D1405)+$J1377*D1405</f>
        <v>0.13659804676346596</v>
      </c>
      <c r="L1377" s="304">
        <f t="shared" si="1302"/>
        <v>0.70348450121043382</v>
      </c>
      <c r="M1377" s="304">
        <f t="shared" si="1302"/>
        <v>0.56368224561873126</v>
      </c>
      <c r="N1377" s="304">
        <f t="shared" si="1302"/>
        <v>0.56121225258186691</v>
      </c>
      <c r="O1377" s="304">
        <f t="shared" si="1302"/>
        <v>1.0590418422199222E-3</v>
      </c>
      <c r="P1377" s="251">
        <f t="shared" si="1302"/>
        <v>1.1069270609286455E-3</v>
      </c>
    </row>
    <row r="1378" spans="1:16" x14ac:dyDescent="0.3">
      <c r="A1378" s="247" t="s">
        <v>121</v>
      </c>
      <c r="B1378" s="248">
        <v>2023</v>
      </c>
      <c r="C1378" s="248" t="s">
        <v>1458</v>
      </c>
      <c r="D1378" s="300">
        <v>1.0988464144337498E-2</v>
      </c>
      <c r="E1378" s="300">
        <v>4.2416823409707552E-2</v>
      </c>
      <c r="F1378" s="300">
        <v>1.962210379110766E-2</v>
      </c>
      <c r="G1378" s="300">
        <v>1.9474804181578927E-2</v>
      </c>
      <c r="H1378" s="301">
        <v>8.8720789099171508E-5</v>
      </c>
      <c r="I1378" s="302">
        <v>9.2732346590930102E-5</v>
      </c>
      <c r="J1378" s="303">
        <v>2</v>
      </c>
      <c r="K1378" s="304">
        <f t="shared" ref="K1378:P1378" si="1303">SUM(D1378:D1405)+$J1378*D1405</f>
        <v>0.12640722316723696</v>
      </c>
      <c r="L1378" s="304">
        <f t="shared" si="1303"/>
        <v>0.67362338816007683</v>
      </c>
      <c r="M1378" s="304">
        <f t="shared" si="1303"/>
        <v>0.56236760830805443</v>
      </c>
      <c r="N1378" s="304">
        <f t="shared" si="1303"/>
        <v>0.56000031662217398</v>
      </c>
      <c r="O1378" s="304">
        <f t="shared" si="1303"/>
        <v>9.7831490482029062E-4</v>
      </c>
      <c r="P1378" s="251">
        <f t="shared" si="1303"/>
        <v>1.0225500075505102E-3</v>
      </c>
    </row>
    <row r="1379" spans="1:16" x14ac:dyDescent="0.3">
      <c r="A1379" s="247" t="s">
        <v>121</v>
      </c>
      <c r="B1379" s="248">
        <v>2024</v>
      </c>
      <c r="C1379" s="248" t="s">
        <v>1459</v>
      </c>
      <c r="D1379" s="300">
        <v>9.6468781248751218E-3</v>
      </c>
      <c r="E1379" s="300">
        <v>3.7856919148102457E-2</v>
      </c>
      <c r="F1379" s="300">
        <v>1.9540398480597108E-2</v>
      </c>
      <c r="G1379" s="300">
        <v>1.9399272925925103E-2</v>
      </c>
      <c r="H1379" s="301">
        <v>7.8645754095559478E-5</v>
      </c>
      <c r="I1379" s="302">
        <v>8.2201766744073324E-5</v>
      </c>
      <c r="J1379" s="303">
        <v>3</v>
      </c>
      <c r="K1379" s="304">
        <f t="shared" ref="K1379:P1379" si="1304">SUM(D1379:D1405)+$J1379*D1405</f>
        <v>0.11781581042010222</v>
      </c>
      <c r="L1379" s="304">
        <f t="shared" si="1304"/>
        <v>0.64933791628857562</v>
      </c>
      <c r="M1379" s="304">
        <f t="shared" si="1304"/>
        <v>0.56114532327025601</v>
      </c>
      <c r="N1379" s="304">
        <f t="shared" si="1304"/>
        <v>0.55887374267793621</v>
      </c>
      <c r="O1379" s="304">
        <f t="shared" si="1304"/>
        <v>9.0872810501433558E-4</v>
      </c>
      <c r="P1379" s="251">
        <f t="shared" si="1304"/>
        <v>9.4981680814917055E-4</v>
      </c>
    </row>
    <row r="1380" spans="1:16" x14ac:dyDescent="0.3">
      <c r="A1380" s="247" t="s">
        <v>121</v>
      </c>
      <c r="B1380" s="248">
        <v>2025</v>
      </c>
      <c r="C1380" s="248" t="s">
        <v>1460</v>
      </c>
      <c r="D1380" s="300">
        <v>8.5500450037678082E-3</v>
      </c>
      <c r="E1380" s="300">
        <v>3.4238445963519597E-2</v>
      </c>
      <c r="F1380" s="300">
        <v>1.9470081902523074E-2</v>
      </c>
      <c r="G1380" s="300">
        <v>1.9334320944370296E-2</v>
      </c>
      <c r="H1380" s="301">
        <v>7.1044439245607286E-5</v>
      </c>
      <c r="I1380" s="302">
        <v>7.4256763609105393E-5</v>
      </c>
      <c r="J1380" s="303">
        <v>4</v>
      </c>
      <c r="K1380" s="304">
        <f t="shared" ref="K1380:P1380" si="1305">SUM(D1380:D1405)+$J1380*D1405</f>
        <v>0.1105659836924299</v>
      </c>
      <c r="L1380" s="304">
        <f t="shared" si="1305"/>
        <v>0.62961234867867955</v>
      </c>
      <c r="M1380" s="304">
        <f t="shared" si="1305"/>
        <v>0.56000474354296825</v>
      </c>
      <c r="N1380" s="304">
        <f t="shared" si="1305"/>
        <v>0.5578226999893523</v>
      </c>
      <c r="O1380" s="304">
        <f t="shared" si="1305"/>
        <v>8.4921634021199255E-4</v>
      </c>
      <c r="P1380" s="251">
        <f t="shared" si="1305"/>
        <v>8.8761418859468761E-4</v>
      </c>
    </row>
    <row r="1381" spans="1:16" x14ac:dyDescent="0.3">
      <c r="A1381" s="247" t="s">
        <v>121</v>
      </c>
      <c r="B1381" s="248">
        <v>2026</v>
      </c>
      <c r="C1381" s="248" t="s">
        <v>1461</v>
      </c>
      <c r="D1381" s="300">
        <v>7.6395659982240807E-3</v>
      </c>
      <c r="E1381" s="300">
        <v>3.1340430473691595E-2</v>
      </c>
      <c r="F1381" s="300">
        <v>1.9390168384962939E-2</v>
      </c>
      <c r="G1381" s="300">
        <v>1.9260517227911136E-2</v>
      </c>
      <c r="H1381" s="301">
        <v>6.2684121334265658E-5</v>
      </c>
      <c r="I1381" s="302">
        <v>6.5518408473489196E-5</v>
      </c>
      <c r="J1381" s="303">
        <v>5</v>
      </c>
      <c r="K1381" s="304">
        <f t="shared" ref="K1381:P1381" si="1306">SUM(D1381:D1405)+$J1381*D1405</f>
        <v>0.10441299008586488</v>
      </c>
      <c r="L1381" s="304">
        <f t="shared" si="1306"/>
        <v>0.61350525425336644</v>
      </c>
      <c r="M1381" s="304">
        <f t="shared" si="1306"/>
        <v>0.55893448039375448</v>
      </c>
      <c r="N1381" s="304">
        <f t="shared" si="1306"/>
        <v>0.55683660928232326</v>
      </c>
      <c r="O1381" s="304">
        <f t="shared" si="1306"/>
        <v>7.9730589025960139E-4</v>
      </c>
      <c r="P1381" s="251">
        <f t="shared" si="1306"/>
        <v>8.3335657217517274E-4</v>
      </c>
    </row>
    <row r="1382" spans="1:16" x14ac:dyDescent="0.3">
      <c r="A1382" s="247" t="s">
        <v>121</v>
      </c>
      <c r="B1382" s="248">
        <v>2027</v>
      </c>
      <c r="C1382" s="248" t="s">
        <v>1462</v>
      </c>
      <c r="D1382" s="300">
        <v>6.8639260200106366E-3</v>
      </c>
      <c r="E1382" s="300">
        <v>2.8944388428425734E-2</v>
      </c>
      <c r="F1382" s="300">
        <v>1.9295503922350198E-2</v>
      </c>
      <c r="G1382" s="300">
        <v>1.9173140330471988E-2</v>
      </c>
      <c r="H1382" s="301">
        <v>5.4039208497874844E-5</v>
      </c>
      <c r="I1382" s="302">
        <v>5.6482619882432879E-5</v>
      </c>
      <c r="J1382" s="303">
        <v>6</v>
      </c>
      <c r="K1382" s="304">
        <f t="shared" ref="K1382:P1382" si="1307">SUM(D1382:D1405)+$J1382*D1405</f>
        <v>9.9170475484843604E-2</v>
      </c>
      <c r="L1382" s="304">
        <f t="shared" si="1307"/>
        <v>0.60029617531788115</v>
      </c>
      <c r="M1382" s="304">
        <f t="shared" si="1307"/>
        <v>0.55794413076210092</v>
      </c>
      <c r="N1382" s="304">
        <f t="shared" si="1307"/>
        <v>0.55592432229175326</v>
      </c>
      <c r="O1382" s="304">
        <f t="shared" si="1307"/>
        <v>7.5375575821855223E-4</v>
      </c>
      <c r="P1382" s="251">
        <f t="shared" si="1307"/>
        <v>7.8783731089127399E-4</v>
      </c>
    </row>
    <row r="1383" spans="1:16" x14ac:dyDescent="0.3">
      <c r="A1383" s="247" t="s">
        <v>121</v>
      </c>
      <c r="B1383" s="248">
        <v>2028</v>
      </c>
      <c r="C1383" s="248" t="s">
        <v>1463</v>
      </c>
      <c r="D1383" s="300">
        <v>6.209246218023423E-3</v>
      </c>
      <c r="E1383" s="300">
        <v>2.6989753326207226E-2</v>
      </c>
      <c r="F1383" s="300">
        <v>1.9191049200538313E-2</v>
      </c>
      <c r="G1383" s="300">
        <v>1.9076830739846375E-2</v>
      </c>
      <c r="H1383" s="301">
        <v>4.7199469197418548E-5</v>
      </c>
      <c r="I1383" s="302">
        <v>4.9333619307239846E-5</v>
      </c>
      <c r="J1383" s="303">
        <v>7</v>
      </c>
      <c r="K1383" s="304">
        <f t="shared" ref="K1383:P1383" si="1308">SUM(D1383:D1405)+$J1383*D1405</f>
        <v>9.4703600862035775E-2</v>
      </c>
      <c r="L1383" s="304">
        <f t="shared" si="1308"/>
        <v>0.58948313842766176</v>
      </c>
      <c r="M1383" s="304">
        <f t="shared" si="1308"/>
        <v>0.5570484455930601</v>
      </c>
      <c r="N1383" s="304">
        <f t="shared" si="1308"/>
        <v>0.55509941219862247</v>
      </c>
      <c r="O1383" s="304">
        <f t="shared" si="1308"/>
        <v>7.1885053901389368E-4</v>
      </c>
      <c r="P1383" s="251">
        <f t="shared" si="1308"/>
        <v>7.5135383819843174E-4</v>
      </c>
    </row>
    <row r="1384" spans="1:16" x14ac:dyDescent="0.3">
      <c r="A1384" s="247" t="s">
        <v>121</v>
      </c>
      <c r="B1384" s="248">
        <v>2029</v>
      </c>
      <c r="C1384" s="248" t="s">
        <v>1464</v>
      </c>
      <c r="D1384" s="300">
        <v>5.6467095796338086E-3</v>
      </c>
      <c r="E1384" s="300">
        <v>2.5368701545105874E-2</v>
      </c>
      <c r="F1384" s="300">
        <v>1.9092676375577881E-2</v>
      </c>
      <c r="G1384" s="300">
        <v>1.8986157717990795E-2</v>
      </c>
      <c r="H1384" s="301">
        <v>4.1467648528650143E-5</v>
      </c>
      <c r="I1384" s="302">
        <v>4.3342629418560342E-5</v>
      </c>
      <c r="J1384" s="303">
        <v>8</v>
      </c>
      <c r="K1384" s="304">
        <f t="shared" ref="K1384:P1384" si="1309">SUM(D1384:D1405)+$J1384*D1405</f>
        <v>9.089140604121515E-2</v>
      </c>
      <c r="L1384" s="304">
        <f t="shared" si="1309"/>
        <v>0.58062473663966097</v>
      </c>
      <c r="M1384" s="304">
        <f t="shared" si="1309"/>
        <v>0.55625721514583115</v>
      </c>
      <c r="N1384" s="304">
        <f t="shared" si="1309"/>
        <v>0.55437081169611735</v>
      </c>
      <c r="O1384" s="304">
        <f t="shared" si="1309"/>
        <v>6.907850591096915E-4</v>
      </c>
      <c r="P1384" s="251">
        <f t="shared" si="1309"/>
        <v>7.220193660807824E-4</v>
      </c>
    </row>
    <row r="1385" spans="1:16" x14ac:dyDescent="0.3">
      <c r="A1385" s="247" t="s">
        <v>121</v>
      </c>
      <c r="B1385" s="248">
        <v>2030</v>
      </c>
      <c r="C1385" s="248" t="s">
        <v>1465</v>
      </c>
      <c r="D1385" s="300">
        <v>5.1729818519856896E-3</v>
      </c>
      <c r="E1385" s="300">
        <v>2.4061154886794927E-2</v>
      </c>
      <c r="F1385" s="300">
        <v>1.9002574392913026E-2</v>
      </c>
      <c r="G1385" s="300">
        <v>1.8903132061472941E-2</v>
      </c>
      <c r="H1385" s="301">
        <v>3.6850733687068911E-5</v>
      </c>
      <c r="I1385" s="302">
        <v>3.8516964321485574E-5</v>
      </c>
      <c r="J1385" s="303">
        <v>9</v>
      </c>
      <c r="K1385" s="304">
        <f t="shared" ref="K1385:P1385" si="1310">SUM(D1385:D1405)+$J1385*D1405</f>
        <v>8.7641747858784119E-2</v>
      </c>
      <c r="L1385" s="304">
        <f t="shared" si="1310"/>
        <v>0.57338738663276145</v>
      </c>
      <c r="M1385" s="304">
        <f t="shared" si="1310"/>
        <v>0.55556435752356259</v>
      </c>
      <c r="N1385" s="304">
        <f t="shared" si="1310"/>
        <v>0.55373288421546762</v>
      </c>
      <c r="O1385" s="304">
        <f t="shared" si="1310"/>
        <v>6.6845139987425765E-4</v>
      </c>
      <c r="P1385" s="251">
        <f t="shared" si="1310"/>
        <v>6.9867588385181265E-4</v>
      </c>
    </row>
    <row r="1386" spans="1:16" x14ac:dyDescent="0.3">
      <c r="A1386" s="247" t="s">
        <v>121</v>
      </c>
      <c r="B1386" s="248">
        <v>2031</v>
      </c>
      <c r="C1386" s="248" t="s">
        <v>1466</v>
      </c>
      <c r="D1386" s="300">
        <v>4.7592309285472926E-3</v>
      </c>
      <c r="E1386" s="300">
        <v>2.2960631187663536E-2</v>
      </c>
      <c r="F1386" s="300">
        <v>1.8921286279457758E-2</v>
      </c>
      <c r="G1386" s="300">
        <v>1.8828280259633692E-2</v>
      </c>
      <c r="H1386" s="301">
        <v>3.40183025333924E-5</v>
      </c>
      <c r="I1386" s="302">
        <v>3.555646641958033E-5</v>
      </c>
      <c r="J1386" s="303">
        <v>10</v>
      </c>
      <c r="K1386" s="304">
        <f t="shared" ref="K1386:P1386" si="1311">SUM(D1386:D1405)+$J1386*D1405</f>
        <v>8.4865817404001231E-2</v>
      </c>
      <c r="L1386" s="304">
        <f t="shared" si="1311"/>
        <v>0.56745758328417295</v>
      </c>
      <c r="M1386" s="304">
        <f t="shared" si="1311"/>
        <v>0.55496160188395893</v>
      </c>
      <c r="N1386" s="304">
        <f t="shared" si="1311"/>
        <v>0.55317798239133587</v>
      </c>
      <c r="O1386" s="304">
        <f t="shared" si="1311"/>
        <v>6.5073465548040523E-4</v>
      </c>
      <c r="P1386" s="251">
        <f t="shared" si="1311"/>
        <v>6.8015806671991761E-4</v>
      </c>
    </row>
    <row r="1387" spans="1:16" x14ac:dyDescent="0.3">
      <c r="A1387" s="247" t="s">
        <v>121</v>
      </c>
      <c r="B1387" s="248">
        <v>2032</v>
      </c>
      <c r="C1387" s="248" t="s">
        <v>1467</v>
      </c>
      <c r="D1387" s="300">
        <v>4.3996430568247705E-3</v>
      </c>
      <c r="E1387" s="300">
        <v>2.2057087028475603E-2</v>
      </c>
      <c r="F1387" s="300">
        <v>1.8846850467691151E-2</v>
      </c>
      <c r="G1387" s="300">
        <v>1.8759727782226801E-2</v>
      </c>
      <c r="H1387" s="301">
        <v>3.1155710708460334E-5</v>
      </c>
      <c r="I1387" s="302">
        <v>3.25644322039727E-5</v>
      </c>
      <c r="J1387" s="303">
        <v>11</v>
      </c>
      <c r="K1387" s="304">
        <f t="shared" ref="K1387:P1387" si="1312">SUM(D1387:D1405)+$J1387*D1405</f>
        <v>8.2503637872656715E-2</v>
      </c>
      <c r="L1387" s="304">
        <f t="shared" si="1312"/>
        <v>0.56262830363471583</v>
      </c>
      <c r="M1387" s="304">
        <f t="shared" si="1312"/>
        <v>0.55444013435781048</v>
      </c>
      <c r="N1387" s="304">
        <f t="shared" si="1312"/>
        <v>0.55269793236904352</v>
      </c>
      <c r="O1387" s="304">
        <f t="shared" si="1312"/>
        <v>6.3585034224022908E-4</v>
      </c>
      <c r="P1387" s="251">
        <f t="shared" si="1312"/>
        <v>6.6460074748992781E-4</v>
      </c>
    </row>
    <row r="1388" spans="1:16" x14ac:dyDescent="0.3">
      <c r="A1388" s="247" t="s">
        <v>121</v>
      </c>
      <c r="B1388" s="248">
        <v>2033</v>
      </c>
      <c r="C1388" s="248" t="s">
        <v>1468</v>
      </c>
      <c r="D1388" s="300">
        <v>4.0894016422871066E-3</v>
      </c>
      <c r="E1388" s="300">
        <v>2.1322656159472479E-2</v>
      </c>
      <c r="F1388" s="300">
        <v>1.8780236491108559E-2</v>
      </c>
      <c r="G1388" s="300">
        <v>1.8698400586964078E-2</v>
      </c>
      <c r="H1388" s="301">
        <v>2.9152876215267024E-5</v>
      </c>
      <c r="I1388" s="302">
        <v>3.0471039568408039E-5</v>
      </c>
      <c r="J1388" s="303">
        <v>12</v>
      </c>
      <c r="K1388" s="304">
        <f t="shared" ref="K1388:P1388" si="1313">SUM(D1388:D1405)+$J1388*D1405</f>
        <v>8.0501046213034722E-2</v>
      </c>
      <c r="L1388" s="304">
        <f t="shared" si="1313"/>
        <v>0.55870256814444663</v>
      </c>
      <c r="M1388" s="304">
        <f t="shared" si="1313"/>
        <v>0.55399310264342871</v>
      </c>
      <c r="N1388" s="304">
        <f t="shared" si="1313"/>
        <v>0.55228643482415785</v>
      </c>
      <c r="O1388" s="304">
        <f t="shared" si="1313"/>
        <v>6.2382862082498516E-4</v>
      </c>
      <c r="P1388" s="251">
        <f t="shared" si="1313"/>
        <v>6.5203546247554552E-4</v>
      </c>
    </row>
    <row r="1389" spans="1:16" x14ac:dyDescent="0.3">
      <c r="A1389" s="247" t="s">
        <v>121</v>
      </c>
      <c r="B1389" s="248">
        <v>2034</v>
      </c>
      <c r="C1389" s="248" t="s">
        <v>1469</v>
      </c>
      <c r="D1389" s="300">
        <v>3.8189118371743398E-3</v>
      </c>
      <c r="E1389" s="300">
        <v>2.0723694400972093E-2</v>
      </c>
      <c r="F1389" s="300">
        <v>1.8720447606550263E-2</v>
      </c>
      <c r="G1389" s="300">
        <v>1.8643358648189251E-2</v>
      </c>
      <c r="H1389" s="301">
        <v>2.7384602258047128E-5</v>
      </c>
      <c r="I1389" s="302">
        <v>2.8622817037917629E-5</v>
      </c>
      <c r="J1389" s="303">
        <v>13</v>
      </c>
      <c r="K1389" s="304">
        <f t="shared" ref="K1389:P1389" si="1314">SUM(D1389:D1405)+$J1389*D1405</f>
        <v>7.8808695967950412E-2</v>
      </c>
      <c r="L1389" s="304">
        <f t="shared" si="1314"/>
        <v>0.55551126352318059</v>
      </c>
      <c r="M1389" s="304">
        <f t="shared" si="1314"/>
        <v>0.55361268490562943</v>
      </c>
      <c r="N1389" s="304">
        <f t="shared" si="1314"/>
        <v>0.55193626447453503</v>
      </c>
      <c r="O1389" s="304">
        <f t="shared" si="1314"/>
        <v>6.1380973390293462E-4</v>
      </c>
      <c r="P1389" s="251">
        <f t="shared" si="1314"/>
        <v>6.4156357009672801E-4</v>
      </c>
    </row>
    <row r="1390" spans="1:16" x14ac:dyDescent="0.3">
      <c r="A1390" s="247" t="s">
        <v>121</v>
      </c>
      <c r="B1390" s="248">
        <v>2035</v>
      </c>
      <c r="C1390" s="248" t="s">
        <v>1470</v>
      </c>
      <c r="D1390" s="300">
        <v>3.5812501117302715E-3</v>
      </c>
      <c r="E1390" s="300">
        <v>2.022804157314435E-2</v>
      </c>
      <c r="F1390" s="300">
        <v>1.8667147997587088E-2</v>
      </c>
      <c r="G1390" s="300">
        <v>1.8594293459368479E-2</v>
      </c>
      <c r="H1390" s="301">
        <v>2.5903491206894664E-5</v>
      </c>
      <c r="I1390" s="302">
        <v>2.7074732304540729E-5</v>
      </c>
      <c r="J1390" s="303">
        <v>14</v>
      </c>
      <c r="K1390" s="304">
        <f t="shared" ref="K1390:P1390" si="1315">SUM(D1390:D1405)+$J1390*D1405</f>
        <v>7.738683552797887E-2</v>
      </c>
      <c r="L1390" s="304">
        <f t="shared" si="1315"/>
        <v>0.55291892066041481</v>
      </c>
      <c r="M1390" s="304">
        <f t="shared" si="1315"/>
        <v>0.55329205605238863</v>
      </c>
      <c r="N1390" s="304">
        <f t="shared" si="1315"/>
        <v>0.55164113606368703</v>
      </c>
      <c r="O1390" s="304">
        <f t="shared" si="1315"/>
        <v>6.055591209381038E-4</v>
      </c>
      <c r="P1390" s="251">
        <f t="shared" si="1315"/>
        <v>6.3293990024840079E-4</v>
      </c>
    </row>
    <row r="1391" spans="1:16" x14ac:dyDescent="0.3">
      <c r="A1391" s="247" t="s">
        <v>121</v>
      </c>
      <c r="B1391" s="248">
        <v>2036</v>
      </c>
      <c r="C1391" s="248" t="s">
        <v>1471</v>
      </c>
      <c r="D1391" s="300">
        <v>3.3738068386903104E-3</v>
      </c>
      <c r="E1391" s="300">
        <v>1.9816011002506743E-2</v>
      </c>
      <c r="F1391" s="300">
        <v>1.86211958048535E-2</v>
      </c>
      <c r="G1391" s="300">
        <v>1.8551992342122601E-2</v>
      </c>
      <c r="H1391" s="301">
        <v>2.4623557979746925E-5</v>
      </c>
      <c r="I1391" s="302">
        <v>2.5736931397065772E-5</v>
      </c>
      <c r="J1391" s="303">
        <v>15</v>
      </c>
      <c r="K1391" s="304">
        <f t="shared" ref="K1391:P1391" si="1316">SUM(D1391:D1405)+$J1391*D1405</f>
        <v>7.620263681345138E-2</v>
      </c>
      <c r="L1391" s="304">
        <f t="shared" si="1316"/>
        <v>0.55082223062547686</v>
      </c>
      <c r="M1391" s="304">
        <f t="shared" si="1316"/>
        <v>0.55302472680811088</v>
      </c>
      <c r="N1391" s="304">
        <f t="shared" si="1316"/>
        <v>0.55139507284165967</v>
      </c>
      <c r="O1391" s="304">
        <f t="shared" si="1316"/>
        <v>5.9878961902442554E-4</v>
      </c>
      <c r="P1391" s="251">
        <f t="shared" si="1316"/>
        <v>6.2586431513345065E-4</v>
      </c>
    </row>
    <row r="1392" spans="1:16" x14ac:dyDescent="0.3">
      <c r="A1392" s="247" t="s">
        <v>121</v>
      </c>
      <c r="B1392" s="248">
        <v>2037</v>
      </c>
      <c r="C1392" s="248" t="s">
        <v>1472</v>
      </c>
      <c r="D1392" s="300">
        <v>3.2004905166901376E-3</v>
      </c>
      <c r="E1392" s="300">
        <v>1.9497172121433166E-2</v>
      </c>
      <c r="F1392" s="300">
        <v>1.8581396646315841E-2</v>
      </c>
      <c r="G1392" s="300">
        <v>1.8515355828849302E-2</v>
      </c>
      <c r="H1392" s="301">
        <v>2.3542026553551576E-5</v>
      </c>
      <c r="I1392" s="302">
        <v>2.4606493416725895E-5</v>
      </c>
      <c r="J1392" s="303">
        <v>16</v>
      </c>
      <c r="K1392" s="304">
        <f t="shared" ref="K1392:P1392" si="1317">SUM(D1392:D1405)+$J1392*D1405</f>
        <v>7.5225881371963871E-2</v>
      </c>
      <c r="L1392" s="304">
        <f t="shared" si="1317"/>
        <v>0.54913757116117656</v>
      </c>
      <c r="M1392" s="304">
        <f t="shared" si="1317"/>
        <v>0.55280334975656664</v>
      </c>
      <c r="N1392" s="304">
        <f t="shared" si="1317"/>
        <v>0.55119131073687833</v>
      </c>
      <c r="O1392" s="304">
        <f t="shared" si="1317"/>
        <v>5.9330005033789504E-4</v>
      </c>
      <c r="P1392" s="251">
        <f t="shared" si="1317"/>
        <v>6.201265309259752E-4</v>
      </c>
    </row>
    <row r="1393" spans="1:16" x14ac:dyDescent="0.3">
      <c r="A1393" s="247" t="s">
        <v>121</v>
      </c>
      <c r="B1393" s="248">
        <v>2038</v>
      </c>
      <c r="C1393" s="248" t="s">
        <v>1473</v>
      </c>
      <c r="D1393" s="300">
        <v>3.0472135993530373E-3</v>
      </c>
      <c r="E1393" s="300">
        <v>1.9214155235254889E-2</v>
      </c>
      <c r="F1393" s="300">
        <v>1.8547145017499354E-2</v>
      </c>
      <c r="G1393" s="300">
        <v>1.8483829015677609E-2</v>
      </c>
      <c r="H1393" s="301">
        <v>2.2663030835932094E-5</v>
      </c>
      <c r="I1393" s="302">
        <v>2.3687753872359282E-5</v>
      </c>
      <c r="J1393" s="303">
        <v>17</v>
      </c>
      <c r="K1393" s="304">
        <f t="shared" ref="K1393:P1393" si="1318">SUM(D1393:D1405)+$J1393*D1405</f>
        <v>7.4422442252476517E-2</v>
      </c>
      <c r="L1393" s="304">
        <f t="shared" si="1318"/>
        <v>0.5477717505779498</v>
      </c>
      <c r="M1393" s="304">
        <f t="shared" si="1318"/>
        <v>0.5526217718635601</v>
      </c>
      <c r="N1393" s="304">
        <f t="shared" si="1318"/>
        <v>0.55102418514537022</v>
      </c>
      <c r="O1393" s="304">
        <f t="shared" si="1318"/>
        <v>5.888920130775598E-4</v>
      </c>
      <c r="P1393" s="251">
        <f t="shared" si="1318"/>
        <v>6.1551918469883991E-4</v>
      </c>
    </row>
    <row r="1394" spans="1:16" x14ac:dyDescent="0.3">
      <c r="A1394" s="247" t="s">
        <v>121</v>
      </c>
      <c r="B1394" s="248">
        <v>2039</v>
      </c>
      <c r="C1394" s="248" t="s">
        <v>1474</v>
      </c>
      <c r="D1394" s="300">
        <v>2.9132779970131818E-3</v>
      </c>
      <c r="E1394" s="300">
        <v>1.8975818927760981E-2</v>
      </c>
      <c r="F1394" s="300">
        <v>1.8517966668632806E-2</v>
      </c>
      <c r="G1394" s="300">
        <v>1.8456972591534657E-2</v>
      </c>
      <c r="H1394" s="301">
        <v>2.1943648956663777E-5</v>
      </c>
      <c r="I1394" s="302">
        <v>2.2935848241277236E-5</v>
      </c>
      <c r="J1394" s="303">
        <v>18</v>
      </c>
      <c r="K1394" s="304">
        <f t="shared" ref="K1394:P1394" si="1319">SUM(D1394:D1405)+$J1394*D1405</f>
        <v>7.3772280050326267E-2</v>
      </c>
      <c r="L1394" s="304">
        <f t="shared" si="1319"/>
        <v>0.54668894688090131</v>
      </c>
      <c r="M1394" s="304">
        <f t="shared" si="1319"/>
        <v>0.5524744455993702</v>
      </c>
      <c r="N1394" s="304">
        <f t="shared" si="1319"/>
        <v>0.55088858636703375</v>
      </c>
      <c r="O1394" s="304">
        <f t="shared" si="1319"/>
        <v>5.8536297153484419E-4</v>
      </c>
      <c r="P1394" s="251">
        <f t="shared" si="1319"/>
        <v>6.1183057801607104E-4</v>
      </c>
    </row>
    <row r="1395" spans="1:16" x14ac:dyDescent="0.3">
      <c r="A1395" s="247" t="s">
        <v>121</v>
      </c>
      <c r="B1395" s="248">
        <v>2040</v>
      </c>
      <c r="C1395" s="248" t="s">
        <v>1475</v>
      </c>
      <c r="D1395" s="300">
        <v>2.7925298740605945E-3</v>
      </c>
      <c r="E1395" s="300">
        <v>1.8769962707905308E-2</v>
      </c>
      <c r="F1395" s="300">
        <v>1.8493188643955726E-2</v>
      </c>
      <c r="G1395" s="300">
        <v>1.843416671848639E-2</v>
      </c>
      <c r="H1395" s="301">
        <v>2.1338467955696174E-5</v>
      </c>
      <c r="I1395" s="302">
        <v>2.2303303298030249E-5</v>
      </c>
      <c r="J1395" s="303">
        <v>19</v>
      </c>
      <c r="K1395" s="304">
        <f t="shared" ref="K1395:P1395" si="1320">SUM(D1395:D1405)+$J1395*D1405</f>
        <v>7.3256053450515876E-2</v>
      </c>
      <c r="L1395" s="304">
        <f t="shared" si="1320"/>
        <v>0.54584447949134662</v>
      </c>
      <c r="M1395" s="304">
        <f t="shared" si="1320"/>
        <v>0.55235629768404659</v>
      </c>
      <c r="N1395" s="304">
        <f t="shared" si="1320"/>
        <v>0.5507798440128403</v>
      </c>
      <c r="O1395" s="304">
        <f t="shared" si="1320"/>
        <v>5.8255331187139674E-4</v>
      </c>
      <c r="P1395" s="251">
        <f t="shared" si="1320"/>
        <v>6.0889387696438425E-4</v>
      </c>
    </row>
    <row r="1396" spans="1:16" x14ac:dyDescent="0.3">
      <c r="A1396" s="247" t="s">
        <v>121</v>
      </c>
      <c r="B1396" s="248">
        <v>2041</v>
      </c>
      <c r="C1396" s="248" t="s">
        <v>1476</v>
      </c>
      <c r="D1396" s="300">
        <v>2.6942074967214085E-3</v>
      </c>
      <c r="E1396" s="300">
        <v>1.8604053680669481E-2</v>
      </c>
      <c r="F1396" s="300">
        <v>1.8473533182271584E-2</v>
      </c>
      <c r="G1396" s="300">
        <v>1.8416074777927487E-2</v>
      </c>
      <c r="H1396" s="301">
        <v>2.0844667399849421E-5</v>
      </c>
      <c r="I1396" s="302">
        <v>2.1787176280094264E-5</v>
      </c>
      <c r="J1396" s="303">
        <v>20</v>
      </c>
      <c r="K1396" s="304">
        <f t="shared" ref="K1396:P1396" si="1321">SUM(D1396:D1405)+$J1396*D1405</f>
        <v>7.2860574973658068E-2</v>
      </c>
      <c r="L1396" s="304">
        <f t="shared" si="1321"/>
        <v>0.54520586832164775</v>
      </c>
      <c r="M1396" s="304">
        <f t="shared" si="1321"/>
        <v>0.55226292779340025</v>
      </c>
      <c r="N1396" s="304">
        <f t="shared" si="1321"/>
        <v>0.55069390753169523</v>
      </c>
      <c r="O1396" s="304">
        <f t="shared" si="1321"/>
        <v>5.8034883320891696E-4</v>
      </c>
      <c r="P1396" s="251">
        <f t="shared" si="1321"/>
        <v>6.0658972085594464E-4</v>
      </c>
    </row>
    <row r="1397" spans="1:16" x14ac:dyDescent="0.3">
      <c r="A1397" s="247" t="s">
        <v>121</v>
      </c>
      <c r="B1397" s="248">
        <v>2042</v>
      </c>
      <c r="C1397" s="248" t="s">
        <v>1477</v>
      </c>
      <c r="D1397" s="300">
        <v>2.6111540799488913E-3</v>
      </c>
      <c r="E1397" s="300">
        <v>1.8454435057086584E-2</v>
      </c>
      <c r="F1397" s="300">
        <v>1.8457258309373194E-2</v>
      </c>
      <c r="G1397" s="300">
        <v>1.8401095769287171E-2</v>
      </c>
      <c r="H1397" s="301">
        <v>2.0463435958356828E-5</v>
      </c>
      <c r="I1397" s="302">
        <v>2.1388704330233082E-5</v>
      </c>
      <c r="J1397" s="303">
        <v>21</v>
      </c>
      <c r="K1397" s="304">
        <f t="shared" ref="K1397:P1397" si="1322">SUM(D1397:D1405)+$J1397*D1405</f>
        <v>7.2563418874139446E-2</v>
      </c>
      <c r="L1397" s="304">
        <f t="shared" si="1322"/>
        <v>0.54473316617918466</v>
      </c>
      <c r="M1397" s="304">
        <f t="shared" si="1322"/>
        <v>0.55218921336443794</v>
      </c>
      <c r="N1397" s="304">
        <f t="shared" si="1322"/>
        <v>0.55062606299110883</v>
      </c>
      <c r="O1397" s="304">
        <f t="shared" si="1322"/>
        <v>5.7863815510228391E-4</v>
      </c>
      <c r="P1397" s="251">
        <f t="shared" si="1322"/>
        <v>6.048016917654408E-4</v>
      </c>
    </row>
    <row r="1398" spans="1:16" x14ac:dyDescent="0.3">
      <c r="A1398" s="247" t="s">
        <v>121</v>
      </c>
      <c r="B1398" s="248">
        <v>2043</v>
      </c>
      <c r="C1398" s="248" t="s">
        <v>1478</v>
      </c>
      <c r="D1398" s="300">
        <v>2.5482678660345274E-3</v>
      </c>
      <c r="E1398" s="300">
        <v>1.8344378675049584E-2</v>
      </c>
      <c r="F1398" s="300">
        <v>1.8443837777331537E-2</v>
      </c>
      <c r="G1398" s="300">
        <v>1.8388743890884962E-2</v>
      </c>
      <c r="H1398" s="301">
        <v>2.0150636436477455E-5</v>
      </c>
      <c r="I1398" s="302">
        <v>2.1061756638711433E-5</v>
      </c>
      <c r="J1398" s="303">
        <v>22</v>
      </c>
      <c r="K1398" s="304">
        <f t="shared" ref="K1398:P1398" si="1323">SUM(D1398:D1405)+$J1398*D1405</f>
        <v>7.2349316191393342E-2</v>
      </c>
      <c r="L1398" s="304">
        <f t="shared" si="1323"/>
        <v>0.54441008266030444</v>
      </c>
      <c r="M1398" s="304">
        <f t="shared" si="1323"/>
        <v>0.55213177380837419</v>
      </c>
      <c r="N1398" s="304">
        <f t="shared" si="1323"/>
        <v>0.55057319745916289</v>
      </c>
      <c r="O1398" s="304">
        <f t="shared" si="1323"/>
        <v>5.7730870843714348E-4</v>
      </c>
      <c r="P1398" s="251">
        <f t="shared" si="1323"/>
        <v>6.0341213462479818E-4</v>
      </c>
    </row>
    <row r="1399" spans="1:16" x14ac:dyDescent="0.3">
      <c r="A1399" s="247" t="s">
        <v>121</v>
      </c>
      <c r="B1399" s="248">
        <v>2044</v>
      </c>
      <c r="C1399" s="248" t="s">
        <v>1479</v>
      </c>
      <c r="D1399" s="300">
        <v>2.5031283771707589E-3</v>
      </c>
      <c r="E1399" s="300">
        <v>1.8265675662731021E-2</v>
      </c>
      <c r="F1399" s="300">
        <v>1.8432824056910838E-2</v>
      </c>
      <c r="G1399" s="300">
        <v>1.8378607604313885E-2</v>
      </c>
      <c r="H1399" s="301">
        <v>1.9900188663286578E-5</v>
      </c>
      <c r="I1399" s="302">
        <v>2.0799989954938586E-5</v>
      </c>
      <c r="J1399" s="303">
        <v>23</v>
      </c>
      <c r="K1399" s="304">
        <f t="shared" ref="K1399:P1399" si="1324">SUM(D1399:D1405)+$J1399*D1405</f>
        <v>7.2198099722561609E-2</v>
      </c>
      <c r="L1399" s="304">
        <f t="shared" si="1324"/>
        <v>0.54419705552346131</v>
      </c>
      <c r="M1399" s="304">
        <f t="shared" si="1324"/>
        <v>0.55208775478435201</v>
      </c>
      <c r="N1399" s="304">
        <f t="shared" si="1324"/>
        <v>0.55053268380561915</v>
      </c>
      <c r="O1399" s="304">
        <f t="shared" si="1324"/>
        <v>5.7629206129388235E-4</v>
      </c>
      <c r="P1399" s="251">
        <f t="shared" si="1324"/>
        <v>6.0234952517567732E-4</v>
      </c>
    </row>
    <row r="1400" spans="1:16" x14ac:dyDescent="0.3">
      <c r="A1400" s="247" t="s">
        <v>121</v>
      </c>
      <c r="B1400" s="248">
        <v>2045</v>
      </c>
      <c r="C1400" s="248" t="s">
        <v>1480</v>
      </c>
      <c r="D1400" s="300">
        <v>2.4735149702062235E-3</v>
      </c>
      <c r="E1400" s="300">
        <v>1.8217514543251316E-2</v>
      </c>
      <c r="F1400" s="300">
        <v>1.8423809397405344E-2</v>
      </c>
      <c r="G1400" s="300">
        <v>1.8370311404074642E-2</v>
      </c>
      <c r="H1400" s="301">
        <v>1.9702822365218558E-5</v>
      </c>
      <c r="I1400" s="302">
        <v>2.0593697193037431E-5</v>
      </c>
      <c r="J1400" s="303">
        <v>24</v>
      </c>
      <c r="K1400" s="304">
        <f t="shared" ref="K1400:P1400" si="1325">SUM(D1400:D1405)+$J1400*D1405</f>
        <v>7.2092022742593631E-2</v>
      </c>
      <c r="L1400" s="304">
        <f t="shared" si="1325"/>
        <v>0.54406273139893668</v>
      </c>
      <c r="M1400" s="304">
        <f t="shared" si="1325"/>
        <v>0.55205474948075051</v>
      </c>
      <c r="N1400" s="304">
        <f t="shared" si="1325"/>
        <v>0.5505023064386465</v>
      </c>
      <c r="O1400" s="304">
        <f t="shared" si="1325"/>
        <v>5.7552586192381218E-4</v>
      </c>
      <c r="P1400" s="251">
        <f t="shared" si="1325"/>
        <v>6.0154868241032913E-4</v>
      </c>
    </row>
    <row r="1401" spans="1:16" x14ac:dyDescent="0.3">
      <c r="A1401" s="247" t="s">
        <v>121</v>
      </c>
      <c r="B1401" s="248">
        <v>2046</v>
      </c>
      <c r="C1401" s="248" t="s">
        <v>1481</v>
      </c>
      <c r="D1401" s="300">
        <v>2.4493201182088529E-3</v>
      </c>
      <c r="E1401" s="300">
        <v>1.8180247079761652E-2</v>
      </c>
      <c r="F1401" s="300">
        <v>1.8416505795119983E-2</v>
      </c>
      <c r="G1401" s="300">
        <v>1.8363589298241417E-2</v>
      </c>
      <c r="H1401" s="301">
        <v>1.95424235774417E-5</v>
      </c>
      <c r="I1401" s="302">
        <v>2.0426043223294261E-5</v>
      </c>
      <c r="J1401" s="303">
        <v>25</v>
      </c>
      <c r="K1401" s="304">
        <f t="shared" ref="K1401:P1401" si="1326">SUM(D1401:D1405)+$J1401*D1405</f>
        <v>7.2015559169590196E-2</v>
      </c>
      <c r="L1401" s="304">
        <f t="shared" si="1326"/>
        <v>0.54397656839389175</v>
      </c>
      <c r="M1401" s="304">
        <f t="shared" si="1326"/>
        <v>0.55203075883665442</v>
      </c>
      <c r="N1401" s="304">
        <f t="shared" si="1326"/>
        <v>0.55048022527191309</v>
      </c>
      <c r="O1401" s="304">
        <f t="shared" si="1326"/>
        <v>5.7495702885181001E-4</v>
      </c>
      <c r="P1401" s="251">
        <f t="shared" si="1326"/>
        <v>6.0095413240688223E-4</v>
      </c>
    </row>
    <row r="1402" spans="1:16" x14ac:dyDescent="0.3">
      <c r="A1402" s="247" t="s">
        <v>121</v>
      </c>
      <c r="B1402" s="248">
        <v>2047</v>
      </c>
      <c r="C1402" s="248" t="s">
        <v>1482</v>
      </c>
      <c r="D1402" s="300">
        <v>2.4279680614392929E-3</v>
      </c>
      <c r="E1402" s="300">
        <v>1.8142768080684119E-2</v>
      </c>
      <c r="F1402" s="300">
        <v>1.8410606346928694E-2</v>
      </c>
      <c r="G1402" s="300">
        <v>1.8358160247133649E-2</v>
      </c>
      <c r="H1402" s="301">
        <v>1.9413908313066416E-5</v>
      </c>
      <c r="I1402" s="302">
        <v>2.0291715314258404E-5</v>
      </c>
      <c r="J1402" s="303">
        <v>26</v>
      </c>
      <c r="K1402" s="304">
        <f t="shared" ref="K1402:P1402" si="1327">SUM(D1402:D1405)+$J1402*D1405</f>
        <v>7.1963290448584141E-2</v>
      </c>
      <c r="L1402" s="304">
        <f t="shared" si="1327"/>
        <v>0.54392767285233645</v>
      </c>
      <c r="M1402" s="304">
        <f t="shared" si="1327"/>
        <v>0.55201407179484385</v>
      </c>
      <c r="N1402" s="304">
        <f t="shared" si="1327"/>
        <v>0.55046486621101287</v>
      </c>
      <c r="O1402" s="304">
        <f t="shared" si="1327"/>
        <v>5.7454859456758465E-4</v>
      </c>
      <c r="P1402" s="251">
        <f t="shared" si="1327"/>
        <v>6.0052723637317852E-4</v>
      </c>
    </row>
    <row r="1403" spans="1:16" x14ac:dyDescent="0.3">
      <c r="A1403" s="247" t="s">
        <v>121</v>
      </c>
      <c r="B1403" s="248">
        <v>2048</v>
      </c>
      <c r="C1403" s="248" t="s">
        <v>1483</v>
      </c>
      <c r="D1403" s="300">
        <v>2.4114391246421404E-3</v>
      </c>
      <c r="E1403" s="300">
        <v>1.811479064548796E-2</v>
      </c>
      <c r="F1403" s="300">
        <v>1.8405856420989339E-2</v>
      </c>
      <c r="G1403" s="300">
        <v>1.8353788321776473E-2</v>
      </c>
      <c r="H1403" s="301">
        <v>1.9303750702649154E-5</v>
      </c>
      <c r="I1403" s="302">
        <v>2.017658336969744E-5</v>
      </c>
      <c r="J1403" s="303">
        <v>27</v>
      </c>
      <c r="K1403" s="304">
        <f t="shared" ref="K1403:P1403" si="1328">SUM(D1403:D1405)+$J1403*D1405</f>
        <v>7.1932373784347636E-2</v>
      </c>
      <c r="L1403" s="304">
        <f t="shared" si="1328"/>
        <v>0.54391625630985874</v>
      </c>
      <c r="M1403" s="304">
        <f t="shared" si="1328"/>
        <v>0.55200328420122446</v>
      </c>
      <c r="N1403" s="304">
        <f t="shared" si="1328"/>
        <v>0.55045493620122043</v>
      </c>
      <c r="O1403" s="304">
        <f t="shared" si="1328"/>
        <v>5.7426867554773468E-4</v>
      </c>
      <c r="P1403" s="251">
        <f t="shared" si="1328"/>
        <v>6.0023466824851051E-4</v>
      </c>
    </row>
    <row r="1404" spans="1:16" x14ac:dyDescent="0.3">
      <c r="A1404" s="247" t="s">
        <v>121</v>
      </c>
      <c r="B1404" s="248">
        <v>2049</v>
      </c>
      <c r="C1404" s="248" t="s">
        <v>1484</v>
      </c>
      <c r="D1404" s="300">
        <v>2.4034955380274055E-3</v>
      </c>
      <c r="E1404" s="300">
        <v>1.8123622594591791E-2</v>
      </c>
      <c r="F1404" s="300">
        <v>1.840250268757352E-2</v>
      </c>
      <c r="G1404" s="300">
        <v>1.8350701233890165E-2</v>
      </c>
      <c r="H1404" s="301">
        <v>1.9213224635026811E-5</v>
      </c>
      <c r="I1404" s="302">
        <v>2.0081963570279349E-5</v>
      </c>
      <c r="J1404" s="303">
        <v>28</v>
      </c>
      <c r="K1404" s="304">
        <f t="shared" ref="K1404:P1404" si="1329">SUM(D1404:D1405)+$J1404*D1405</f>
        <v>7.1917986056908273E-2</v>
      </c>
      <c r="L1404" s="304">
        <f t="shared" si="1329"/>
        <v>0.54393281720257725</v>
      </c>
      <c r="M1404" s="304">
        <f t="shared" si="1329"/>
        <v>0.55199724653354454</v>
      </c>
      <c r="N1404" s="304">
        <f t="shared" si="1329"/>
        <v>0.55044937811678518</v>
      </c>
      <c r="O1404" s="304">
        <f t="shared" si="1329"/>
        <v>5.7409891413830183E-4</v>
      </c>
      <c r="P1404" s="251">
        <f t="shared" si="1329"/>
        <v>6.0005723206840364E-4</v>
      </c>
    </row>
    <row r="1405" spans="1:16" x14ac:dyDescent="0.3">
      <c r="A1405" s="247" t="s">
        <v>121</v>
      </c>
      <c r="B1405" s="248">
        <v>2050</v>
      </c>
      <c r="C1405" s="248" t="s">
        <v>1485</v>
      </c>
      <c r="D1405" s="300">
        <v>2.3970513972027888E-3</v>
      </c>
      <c r="E1405" s="300">
        <v>1.8131351538206393E-2</v>
      </c>
      <c r="F1405" s="300">
        <v>1.8399818753309344E-2</v>
      </c>
      <c r="G1405" s="300">
        <v>1.8348230237341206E-2</v>
      </c>
      <c r="H1405" s="301">
        <v>1.9133989293216382E-5</v>
      </c>
      <c r="I1405" s="302">
        <v>1.9999147189590492E-5</v>
      </c>
      <c r="J1405" s="303">
        <v>29</v>
      </c>
      <c r="K1405" s="304">
        <f t="shared" ref="K1405:P1405" si="1330">SUM(D1405:D1405)+$J1405*D1405</f>
        <v>7.1911541916083649E-2</v>
      </c>
      <c r="L1405" s="304">
        <f t="shared" si="1330"/>
        <v>0.54394054614619181</v>
      </c>
      <c r="M1405" s="304">
        <f t="shared" si="1330"/>
        <v>0.55199456259928026</v>
      </c>
      <c r="N1405" s="304">
        <f t="shared" si="1330"/>
        <v>0.55044690712023614</v>
      </c>
      <c r="O1405" s="304">
        <f t="shared" si="1330"/>
        <v>5.740196787964915E-4</v>
      </c>
      <c r="P1405" s="251">
        <f t="shared" si="1330"/>
        <v>5.999744156877148E-4</v>
      </c>
    </row>
    <row r="1406" spans="1:16" x14ac:dyDescent="0.3">
      <c r="A1406" s="247" t="s">
        <v>122</v>
      </c>
      <c r="B1406" s="248">
        <v>2015</v>
      </c>
      <c r="C1406" s="248" t="s">
        <v>2462</v>
      </c>
      <c r="D1406" s="300">
        <v>4.8957670829500297E-2</v>
      </c>
      <c r="E1406" s="300">
        <v>0.20517971780819216</v>
      </c>
      <c r="F1406" s="300">
        <v>1.9627328088946197E-2</v>
      </c>
      <c r="G1406" s="300">
        <v>1.948334377954411E-2</v>
      </c>
      <c r="H1406" s="301">
        <v>1.1265301940178523E-4</v>
      </c>
      <c r="I1406" s="302">
        <v>1.1774669176600907E-4</v>
      </c>
      <c r="J1406" s="305">
        <v>0</v>
      </c>
      <c r="K1406" s="304">
        <f>SUM(D1406:D1435)</f>
        <v>0.31236572420072345</v>
      </c>
      <c r="L1406" s="304">
        <f t="shared" ref="L1406:L1412" si="1331">SUM(E1406:E1435)</f>
        <v>1.5485820566059589</v>
      </c>
      <c r="M1406" s="304">
        <f t="shared" ref="M1406:M1412" si="1332">SUM(F1406:F1435)</f>
        <v>0.56453652986937086</v>
      </c>
      <c r="N1406" s="304">
        <f t="shared" ref="N1406:N1412" si="1333">SUM(G1406:G1435)</f>
        <v>0.56201103289107834</v>
      </c>
      <c r="O1406" s="304">
        <f t="shared" ref="O1406:O1412" si="1334">SUM(H1406:H1435)</f>
        <v>1.2149432885523513E-3</v>
      </c>
      <c r="P1406" s="251">
        <f t="shared" ref="P1406:P1412" si="1335">SUM(I1406:I1435)</f>
        <v>1.2698776367370697E-3</v>
      </c>
    </row>
    <row r="1407" spans="1:16" x14ac:dyDescent="0.3">
      <c r="A1407" s="247" t="s">
        <v>122</v>
      </c>
      <c r="B1407" s="248">
        <v>2016</v>
      </c>
      <c r="C1407" s="248" t="s">
        <v>2463</v>
      </c>
      <c r="D1407" s="300">
        <v>4.0067530300748E-2</v>
      </c>
      <c r="E1407" s="300">
        <v>0.17231653883166936</v>
      </c>
      <c r="F1407" s="300">
        <v>1.9500326056158031E-2</v>
      </c>
      <c r="G1407" s="300">
        <v>1.9365038152603802E-2</v>
      </c>
      <c r="H1407" s="301">
        <v>9.689154033357399E-5</v>
      </c>
      <c r="I1407" s="302">
        <v>1.0127254661417373E-4</v>
      </c>
      <c r="J1407" s="303">
        <v>0</v>
      </c>
      <c r="K1407" s="304">
        <f t="shared" ref="K1407:K1412" si="1336">SUM(D1407:D1436)</f>
        <v>0.26528919735682654</v>
      </c>
      <c r="L1407" s="304">
        <f t="shared" si="1331"/>
        <v>1.3611716613228273</v>
      </c>
      <c r="M1407" s="304">
        <f t="shared" si="1332"/>
        <v>0.56316137176022352</v>
      </c>
      <c r="N1407" s="304">
        <f t="shared" si="1333"/>
        <v>0.56074003088170798</v>
      </c>
      <c r="O1407" s="304">
        <f t="shared" si="1334"/>
        <v>1.1180630759224999E-3</v>
      </c>
      <c r="P1407" s="251">
        <f t="shared" si="1335"/>
        <v>1.1686169267480424E-3</v>
      </c>
    </row>
    <row r="1408" spans="1:16" x14ac:dyDescent="0.3">
      <c r="A1408" s="247" t="s">
        <v>122</v>
      </c>
      <c r="B1408" s="248">
        <v>2017</v>
      </c>
      <c r="C1408" s="248" t="s">
        <v>1486</v>
      </c>
      <c r="D1408" s="300">
        <v>3.2830758932328154E-2</v>
      </c>
      <c r="E1408" s="300">
        <v>0.14530033789065838</v>
      </c>
      <c r="F1408" s="300">
        <v>1.9438084250722232E-2</v>
      </c>
      <c r="G1408" s="300">
        <v>1.9306707483439628E-2</v>
      </c>
      <c r="H1408" s="301">
        <v>8.7307214056283396E-5</v>
      </c>
      <c r="I1408" s="302">
        <v>9.1254857255659841E-5</v>
      </c>
      <c r="J1408" s="303">
        <v>0</v>
      </c>
      <c r="K1408" s="304">
        <f t="shared" si="1336"/>
        <v>0.22707490529898894</v>
      </c>
      <c r="L1408" s="304">
        <f t="shared" si="1331"/>
        <v>1.2065688771087142</v>
      </c>
      <c r="M1408" s="304">
        <f t="shared" si="1332"/>
        <v>0.56190572876171241</v>
      </c>
      <c r="N1408" s="304">
        <f t="shared" si="1333"/>
        <v>0.55958044574222165</v>
      </c>
      <c r="O1408" s="304">
        <f t="shared" si="1334"/>
        <v>1.0368223914767919E-3</v>
      </c>
      <c r="P1408" s="251">
        <f t="shared" si="1335"/>
        <v>1.0837028981220032E-3</v>
      </c>
    </row>
    <row r="1409" spans="1:16" x14ac:dyDescent="0.3">
      <c r="A1409" s="247" t="s">
        <v>122</v>
      </c>
      <c r="B1409" s="248">
        <v>2018</v>
      </c>
      <c r="C1409" s="248" t="s">
        <v>1487</v>
      </c>
      <c r="D1409" s="300">
        <v>2.6829822707060566E-2</v>
      </c>
      <c r="E1409" s="300">
        <v>0.1221422583238409</v>
      </c>
      <c r="F1409" s="300">
        <v>1.9408493838133051E-2</v>
      </c>
      <c r="G1409" s="300">
        <v>1.9278688898155576E-2</v>
      </c>
      <c r="H1409" s="301">
        <v>7.9686305460416234E-5</v>
      </c>
      <c r="I1409" s="302">
        <v>8.328936107982741E-5</v>
      </c>
      <c r="J1409" s="303">
        <v>0</v>
      </c>
      <c r="K1409" s="304">
        <f t="shared" si="1336"/>
        <v>0.19607318983062871</v>
      </c>
      <c r="L1409" s="304">
        <f t="shared" si="1331"/>
        <v>1.0789291215706711</v>
      </c>
      <c r="M1409" s="304">
        <f t="shared" si="1332"/>
        <v>0.56070625624831805</v>
      </c>
      <c r="N1409" s="304">
        <f t="shared" si="1333"/>
        <v>0.55847360527350765</v>
      </c>
      <c r="O1409" s="304">
        <f t="shared" si="1334"/>
        <v>9.6507047876053453E-4</v>
      </c>
      <c r="P1409" s="251">
        <f t="shared" si="1335"/>
        <v>1.0087066821176363E-3</v>
      </c>
    </row>
    <row r="1410" spans="1:16" x14ac:dyDescent="0.3">
      <c r="A1410" s="247" t="s">
        <v>122</v>
      </c>
      <c r="B1410" s="248">
        <v>2019</v>
      </c>
      <c r="C1410" s="248" t="s">
        <v>1488</v>
      </c>
      <c r="D1410" s="300">
        <v>2.2047961296834378E-2</v>
      </c>
      <c r="E1410" s="300">
        <v>0.10300694094531868</v>
      </c>
      <c r="F1410" s="300">
        <v>1.9396281758553367E-2</v>
      </c>
      <c r="G1410" s="300">
        <v>1.9266871152609624E-2</v>
      </c>
      <c r="H1410" s="301">
        <v>7.3023195590172648E-5</v>
      </c>
      <c r="I1410" s="302">
        <v>7.6324979926901406E-5</v>
      </c>
      <c r="J1410" s="303">
        <v>0</v>
      </c>
      <c r="K1410" s="304">
        <f t="shared" si="1336"/>
        <v>0.17105331248136749</v>
      </c>
      <c r="L1410" s="304">
        <f t="shared" si="1331"/>
        <v>0.97440585269806546</v>
      </c>
      <c r="M1410" s="304">
        <f t="shared" si="1332"/>
        <v>0.55953148790577556</v>
      </c>
      <c r="N1410" s="304">
        <f t="shared" si="1333"/>
        <v>0.55739028774476473</v>
      </c>
      <c r="O1410" s="304">
        <f t="shared" si="1334"/>
        <v>9.0086349960476458E-4</v>
      </c>
      <c r="P1410" s="251">
        <f t="shared" si="1335"/>
        <v>9.4159655285461013E-4</v>
      </c>
    </row>
    <row r="1411" spans="1:16" x14ac:dyDescent="0.3">
      <c r="A1411" s="247" t="s">
        <v>122</v>
      </c>
      <c r="B1411" s="248">
        <v>2020</v>
      </c>
      <c r="C1411" s="248" t="s">
        <v>1489</v>
      </c>
      <c r="D1411" s="300">
        <v>1.8327245261970469E-2</v>
      </c>
      <c r="E1411" s="300">
        <v>8.7154044511627296E-2</v>
      </c>
      <c r="F1411" s="300">
        <v>1.9359079861188334E-2</v>
      </c>
      <c r="G1411" s="300">
        <v>1.9232340935554187E-2</v>
      </c>
      <c r="H1411" s="301">
        <v>6.8218409082686376E-5</v>
      </c>
      <c r="I1411" s="302">
        <v>7.1302941498714253E-5</v>
      </c>
      <c r="J1411" s="303">
        <v>0</v>
      </c>
      <c r="K1411" s="304">
        <f t="shared" si="1336"/>
        <v>0.15080728628838808</v>
      </c>
      <c r="L1411" s="304">
        <f t="shared" si="1331"/>
        <v>0.88903376026045355</v>
      </c>
      <c r="M1411" s="304">
        <f t="shared" si="1332"/>
        <v>0.55836555758282791</v>
      </c>
      <c r="N1411" s="304">
        <f t="shared" si="1333"/>
        <v>0.55631568369304607</v>
      </c>
      <c r="O1411" s="304">
        <f t="shared" si="1334"/>
        <v>8.4326964785574508E-4</v>
      </c>
      <c r="P1411" s="251">
        <f t="shared" si="1335"/>
        <v>8.8139856139997613E-4</v>
      </c>
    </row>
    <row r="1412" spans="1:16" x14ac:dyDescent="0.3">
      <c r="A1412" s="247" t="s">
        <v>122</v>
      </c>
      <c r="B1412" s="248">
        <v>2021</v>
      </c>
      <c r="C1412" s="248" t="s">
        <v>1490</v>
      </c>
      <c r="D1412" s="300">
        <v>1.5424564093913091E-2</v>
      </c>
      <c r="E1412" s="300">
        <v>7.3986679033486186E-2</v>
      </c>
      <c r="F1412" s="300">
        <v>1.9283483988134242E-2</v>
      </c>
      <c r="G1412" s="300">
        <v>1.9162557455304551E-2</v>
      </c>
      <c r="H1412" s="301">
        <v>6.2710135485355019E-5</v>
      </c>
      <c r="I1412" s="302">
        <v>6.5545608935240742E-5</v>
      </c>
      <c r="J1412" s="303">
        <v>0</v>
      </c>
      <c r="K1412" s="304">
        <f t="shared" si="1336"/>
        <v>0.134275780060506</v>
      </c>
      <c r="L1412" s="304">
        <f t="shared" si="1331"/>
        <v>0.81952999641749202</v>
      </c>
      <c r="M1412" s="304">
        <f t="shared" si="1332"/>
        <v>0.55723417650392304</v>
      </c>
      <c r="N1412" s="304">
        <f t="shared" si="1333"/>
        <v>0.55527316875010069</v>
      </c>
      <c r="O1412" s="304">
        <f t="shared" si="1334"/>
        <v>7.9043230212856998E-4</v>
      </c>
      <c r="P1412" s="251">
        <f t="shared" si="1335"/>
        <v>8.2617214918460674E-4</v>
      </c>
    </row>
    <row r="1413" spans="1:16" x14ac:dyDescent="0.3">
      <c r="A1413" s="247" t="s">
        <v>122</v>
      </c>
      <c r="B1413" s="248">
        <v>2022</v>
      </c>
      <c r="C1413" s="248" t="s">
        <v>1491</v>
      </c>
      <c r="D1413" s="300">
        <v>1.2878902412607937E-2</v>
      </c>
      <c r="E1413" s="300">
        <v>6.3078420835052398E-2</v>
      </c>
      <c r="F1413" s="300">
        <v>1.9210107146986219E-2</v>
      </c>
      <c r="G1413" s="300">
        <v>1.9094806486481881E-2</v>
      </c>
      <c r="H1413" s="301">
        <v>5.7863019171382104E-5</v>
      </c>
      <c r="I1413" s="302">
        <v>6.0479330794521408E-5</v>
      </c>
      <c r="J1413" s="303">
        <v>1</v>
      </c>
      <c r="K1413" s="304">
        <f t="shared" ref="K1413:P1413" si="1337">SUM(D1413:D1441)+$J1413*D1441</f>
        <v>0.12064695500068127</v>
      </c>
      <c r="L1413" s="304">
        <f t="shared" si="1337"/>
        <v>0.7631935980526714</v>
      </c>
      <c r="M1413" s="304">
        <f t="shared" si="1337"/>
        <v>0.55617839129807212</v>
      </c>
      <c r="N1413" s="304">
        <f t="shared" si="1337"/>
        <v>0.55430043728740497</v>
      </c>
      <c r="O1413" s="304">
        <f t="shared" si="1337"/>
        <v>7.4310322999872639E-4</v>
      </c>
      <c r="P1413" s="251">
        <f t="shared" si="1337"/>
        <v>7.7670306953271054E-4</v>
      </c>
    </row>
    <row r="1414" spans="1:16" x14ac:dyDescent="0.3">
      <c r="A1414" s="247" t="s">
        <v>122</v>
      </c>
      <c r="B1414" s="248">
        <v>2023</v>
      </c>
      <c r="C1414" s="248" t="s">
        <v>1492</v>
      </c>
      <c r="D1414" s="300">
        <v>1.0987795176425156E-2</v>
      </c>
      <c r="E1414" s="300">
        <v>5.4329774635988544E-2</v>
      </c>
      <c r="F1414" s="300">
        <v>1.9142381011562869E-2</v>
      </c>
      <c r="G1414" s="300">
        <v>1.9032311489803822E-2</v>
      </c>
      <c r="H1414" s="301">
        <v>5.256629613886944E-5</v>
      </c>
      <c r="I1414" s="302">
        <v>5.4943110636303557E-5</v>
      </c>
      <c r="J1414" s="303">
        <v>2</v>
      </c>
      <c r="K1414" s="304">
        <f t="shared" ref="K1414:P1414" si="1338">SUM(D1414:D1441)+$J1414*D1441</f>
        <v>0.10956379162216175</v>
      </c>
      <c r="L1414" s="304">
        <f t="shared" si="1338"/>
        <v>0.71776545788628465</v>
      </c>
      <c r="M1414" s="304">
        <f t="shared" si="1338"/>
        <v>0.55519598293336947</v>
      </c>
      <c r="N1414" s="304">
        <f t="shared" si="1338"/>
        <v>0.55339545679353164</v>
      </c>
      <c r="O1414" s="304">
        <f t="shared" si="1338"/>
        <v>7.0062127418285579E-4</v>
      </c>
      <c r="P1414" s="251">
        <f t="shared" si="1338"/>
        <v>7.3230026802153397E-4</v>
      </c>
    </row>
    <row r="1415" spans="1:16" x14ac:dyDescent="0.3">
      <c r="A1415" s="247" t="s">
        <v>122</v>
      </c>
      <c r="B1415" s="248">
        <v>2024</v>
      </c>
      <c r="C1415" s="248" t="s">
        <v>1493</v>
      </c>
      <c r="D1415" s="300">
        <v>9.3814583648589092E-3</v>
      </c>
      <c r="E1415" s="300">
        <v>4.7080931041717219E-2</v>
      </c>
      <c r="F1415" s="300">
        <v>1.907589830810456E-2</v>
      </c>
      <c r="G1415" s="300">
        <v>1.8970963570393982E-2</v>
      </c>
      <c r="H1415" s="301">
        <v>4.7315537807917554E-5</v>
      </c>
      <c r="I1415" s="302">
        <v>4.945494260123157E-5</v>
      </c>
      <c r="J1415" s="303">
        <v>3</v>
      </c>
      <c r="K1415" s="304">
        <f t="shared" ref="K1415:P1415" si="1339">SUM(D1415:D1441)+$J1415*D1441</f>
        <v>0.10037173547982502</v>
      </c>
      <c r="L1415" s="304">
        <f t="shared" si="1339"/>
        <v>0.6810859639189617</v>
      </c>
      <c r="M1415" s="304">
        <f t="shared" si="1339"/>
        <v>0.55428130070408999</v>
      </c>
      <c r="N1415" s="304">
        <f t="shared" si="1339"/>
        <v>0.55255297129633651</v>
      </c>
      <c r="O1415" s="304">
        <f t="shared" si="1339"/>
        <v>6.6343604139949765E-4</v>
      </c>
      <c r="P1415" s="251">
        <f t="shared" si="1339"/>
        <v>6.93433686668575E-4</v>
      </c>
    </row>
    <row r="1416" spans="1:16" x14ac:dyDescent="0.3">
      <c r="A1416" s="247" t="s">
        <v>122</v>
      </c>
      <c r="B1416" s="248">
        <v>2025</v>
      </c>
      <c r="C1416" s="248" t="s">
        <v>1494</v>
      </c>
      <c r="D1416" s="300">
        <v>8.1161300821867965E-3</v>
      </c>
      <c r="E1416" s="300">
        <v>4.1380687078538453E-2</v>
      </c>
      <c r="F1416" s="300">
        <v>1.9024402206369303E-2</v>
      </c>
      <c r="G1416" s="300">
        <v>1.8923459440585752E-2</v>
      </c>
      <c r="H1416" s="301">
        <v>4.3433503349485711E-5</v>
      </c>
      <c r="I1416" s="302">
        <v>4.5397372324201112E-5</v>
      </c>
      <c r="J1416" s="303">
        <v>4</v>
      </c>
      <c r="K1416" s="304">
        <f t="shared" ref="K1416:P1416" si="1340">SUM(D1416:D1441)+$J1416*D1441</f>
        <v>9.2786016149054518E-2</v>
      </c>
      <c r="L1416" s="304">
        <f t="shared" si="1340"/>
        <v>0.65165531354590978</v>
      </c>
      <c r="M1416" s="304">
        <f t="shared" si="1340"/>
        <v>0.55343310117826872</v>
      </c>
      <c r="N1416" s="304">
        <f t="shared" si="1340"/>
        <v>0.55177183371855121</v>
      </c>
      <c r="O1416" s="304">
        <f t="shared" si="1340"/>
        <v>6.3150156694709151E-4</v>
      </c>
      <c r="P1416" s="251">
        <f t="shared" si="1340"/>
        <v>6.6005527335068811E-4</v>
      </c>
    </row>
    <row r="1417" spans="1:16" x14ac:dyDescent="0.3">
      <c r="A1417" s="247" t="s">
        <v>122</v>
      </c>
      <c r="B1417" s="248">
        <v>2026</v>
      </c>
      <c r="C1417" s="248" t="s">
        <v>1495</v>
      </c>
      <c r="D1417" s="300">
        <v>7.1545536860468809E-3</v>
      </c>
      <c r="E1417" s="300">
        <v>3.6908082611724048E-2</v>
      </c>
      <c r="F1417" s="300">
        <v>1.8980588534741712E-2</v>
      </c>
      <c r="G1417" s="300">
        <v>1.88830453069148E-2</v>
      </c>
      <c r="H1417" s="301">
        <v>4.013559068687499E-5</v>
      </c>
      <c r="I1417" s="302">
        <v>4.1950346336207072E-5</v>
      </c>
      <c r="J1417" s="303">
        <v>5</v>
      </c>
      <c r="K1417" s="304">
        <f t="shared" ref="K1417:P1417" si="1341">SUM(D1417:D1441)+$J1417*D1441</f>
        <v>8.6465625100956123E-2</v>
      </c>
      <c r="L1417" s="304">
        <f t="shared" si="1341"/>
        <v>0.62792490713603688</v>
      </c>
      <c r="M1417" s="304">
        <f t="shared" si="1341"/>
        <v>0.55263639775418283</v>
      </c>
      <c r="N1417" s="304">
        <f t="shared" si="1341"/>
        <v>0.55103820027057426</v>
      </c>
      <c r="O1417" s="304">
        <f t="shared" si="1341"/>
        <v>6.0344912695311712E-4</v>
      </c>
      <c r="P1417" s="251">
        <f t="shared" si="1341"/>
        <v>6.3073443030983169E-4</v>
      </c>
    </row>
    <row r="1418" spans="1:16" x14ac:dyDescent="0.3">
      <c r="A1418" s="247" t="s">
        <v>122</v>
      </c>
      <c r="B1418" s="248">
        <v>2027</v>
      </c>
      <c r="C1418" s="248" t="s">
        <v>1496</v>
      </c>
      <c r="D1418" s="300">
        <v>6.3026669092474223E-3</v>
      </c>
      <c r="E1418" s="300">
        <v>3.3237007988114062E-2</v>
      </c>
      <c r="F1418" s="300">
        <v>1.8918680932660192E-2</v>
      </c>
      <c r="G1418" s="300">
        <v>1.8825929742954547E-2</v>
      </c>
      <c r="H1418" s="301">
        <v>3.5168631663189453E-5</v>
      </c>
      <c r="I1418" s="302">
        <v>3.6758800898768626E-5</v>
      </c>
      <c r="J1418" s="303">
        <v>6</v>
      </c>
      <c r="K1418" s="304">
        <f t="shared" ref="K1418:P1418" si="1342">SUM(D1418:D1441)+$J1418*D1441</f>
        <v>8.1106810448997674E-2</v>
      </c>
      <c r="L1418" s="304">
        <f t="shared" si="1342"/>
        <v>0.60866710519297829</v>
      </c>
      <c r="M1418" s="304">
        <f t="shared" si="1342"/>
        <v>0.55188350800172459</v>
      </c>
      <c r="N1418" s="304">
        <f t="shared" si="1342"/>
        <v>0.55034498095626816</v>
      </c>
      <c r="O1418" s="304">
        <f t="shared" si="1342"/>
        <v>5.7869459962175366E-4</v>
      </c>
      <c r="P1418" s="251">
        <f t="shared" si="1342"/>
        <v>6.0486061325696954E-4</v>
      </c>
    </row>
    <row r="1419" spans="1:16" x14ac:dyDescent="0.3">
      <c r="A1419" s="247" t="s">
        <v>122</v>
      </c>
      <c r="B1419" s="248">
        <v>2028</v>
      </c>
      <c r="C1419" s="248" t="s">
        <v>1497</v>
      </c>
      <c r="D1419" s="300">
        <v>5.6081027766643416E-3</v>
      </c>
      <c r="E1419" s="300">
        <v>3.0300504214318839E-2</v>
      </c>
      <c r="F1419" s="300">
        <v>1.8851431447249843E-2</v>
      </c>
      <c r="G1419" s="300">
        <v>1.8763960048196044E-2</v>
      </c>
      <c r="H1419" s="301">
        <v>3.1671535109095308E-5</v>
      </c>
      <c r="I1419" s="302">
        <v>3.3103581612650976E-5</v>
      </c>
      <c r="J1419" s="303">
        <v>7</v>
      </c>
      <c r="K1419" s="304">
        <f t="shared" ref="K1419:P1419" si="1343">SUM(D1419:D1441)+$J1419*D1441</f>
        <v>7.6599882573838651E-2</v>
      </c>
      <c r="L1419" s="304">
        <f t="shared" si="1343"/>
        <v>0.59308037787352996</v>
      </c>
      <c r="M1419" s="304">
        <f t="shared" si="1343"/>
        <v>0.5511925258513477</v>
      </c>
      <c r="N1419" s="304">
        <f t="shared" si="1343"/>
        <v>0.54970887720592232</v>
      </c>
      <c r="O1419" s="304">
        <f t="shared" si="1343"/>
        <v>5.5890703131407555E-4</v>
      </c>
      <c r="P1419" s="251">
        <f t="shared" si="1343"/>
        <v>5.8417834164154565E-4</v>
      </c>
    </row>
    <row r="1420" spans="1:16" x14ac:dyDescent="0.3">
      <c r="A1420" s="247" t="s">
        <v>122</v>
      </c>
      <c r="B1420" s="248">
        <v>2029</v>
      </c>
      <c r="C1420" s="248" t="s">
        <v>1498</v>
      </c>
      <c r="D1420" s="300">
        <v>5.024964867419989E-3</v>
      </c>
      <c r="E1420" s="300">
        <v>2.7914733180543487E-2</v>
      </c>
      <c r="F1420" s="300">
        <v>1.8785971434150721E-2</v>
      </c>
      <c r="G1420" s="300">
        <v>1.8703662467509475E-2</v>
      </c>
      <c r="H1420" s="301">
        <v>2.8860180288253735E-5</v>
      </c>
      <c r="I1420" s="302">
        <v>3.0165113415752857E-5</v>
      </c>
      <c r="J1420" s="303">
        <v>8</v>
      </c>
      <c r="K1420" s="304">
        <f t="shared" ref="K1420:P1420" si="1344">SUM(D1420:D1441)+$J1420*D1441</f>
        <v>7.2787518831262721E-2</v>
      </c>
      <c r="L1420" s="304">
        <f t="shared" si="1344"/>
        <v>0.5804301543278767</v>
      </c>
      <c r="M1420" s="304">
        <f t="shared" si="1344"/>
        <v>0.5505687931863813</v>
      </c>
      <c r="N1420" s="304">
        <f t="shared" si="1344"/>
        <v>0.54913474315033495</v>
      </c>
      <c r="O1420" s="304">
        <f t="shared" si="1344"/>
        <v>5.4261655956049158E-4</v>
      </c>
      <c r="P1420" s="251">
        <f t="shared" si="1344"/>
        <v>5.6715128931223943E-4</v>
      </c>
    </row>
    <row r="1421" spans="1:16" x14ac:dyDescent="0.3">
      <c r="A1421" s="247" t="s">
        <v>122</v>
      </c>
      <c r="B1421" s="248">
        <v>2030</v>
      </c>
      <c r="C1421" s="248" t="s">
        <v>1499</v>
      </c>
      <c r="D1421" s="300">
        <v>4.5420627843697371E-3</v>
      </c>
      <c r="E1421" s="300">
        <v>2.5996189685738132E-2</v>
      </c>
      <c r="F1421" s="300">
        <v>1.8723870991860906E-2</v>
      </c>
      <c r="G1421" s="300">
        <v>1.8646476533918904E-2</v>
      </c>
      <c r="H1421" s="301">
        <v>2.6635348787653332E-5</v>
      </c>
      <c r="I1421" s="302">
        <v>2.7839681325027465E-5</v>
      </c>
      <c r="J1421" s="303">
        <v>9</v>
      </c>
      <c r="K1421" s="304">
        <f t="shared" ref="K1421:P1421" si="1345">SUM(D1421:D1441)+$J1421*D1441</f>
        <v>6.9558292997931134E-2</v>
      </c>
      <c r="L1421" s="304">
        <f t="shared" si="1345"/>
        <v>0.5701657018159989</v>
      </c>
      <c r="M1421" s="304">
        <f t="shared" si="1345"/>
        <v>0.55001052053451394</v>
      </c>
      <c r="N1421" s="304">
        <f t="shared" si="1345"/>
        <v>0.54862090667543428</v>
      </c>
      <c r="O1421" s="304">
        <f t="shared" si="1345"/>
        <v>5.2913744262774929E-4</v>
      </c>
      <c r="P1421" s="251">
        <f t="shared" si="1345"/>
        <v>5.530627051798313E-4</v>
      </c>
    </row>
    <row r="1422" spans="1:16" x14ac:dyDescent="0.3">
      <c r="A1422" s="247" t="s">
        <v>122</v>
      </c>
      <c r="B1422" s="248">
        <v>2031</v>
      </c>
      <c r="C1422" s="248" t="s">
        <v>1500</v>
      </c>
      <c r="D1422" s="300">
        <v>4.1281517000512913E-3</v>
      </c>
      <c r="E1422" s="300">
        <v>2.4404633834886884E-2</v>
      </c>
      <c r="F1422" s="300">
        <v>1.8665562360181968E-2</v>
      </c>
      <c r="G1422" s="300">
        <v>1.8592807172172047E-2</v>
      </c>
      <c r="H1422" s="301">
        <v>2.516672172740901E-5</v>
      </c>
      <c r="I1422" s="302">
        <v>2.6304653300790694E-5</v>
      </c>
      <c r="J1422" s="303">
        <v>10</v>
      </c>
      <c r="K1422" s="304">
        <f t="shared" ref="K1422:P1422" si="1346">SUM(D1422:D1441)+$J1422*D1441</f>
        <v>6.681196924764983E-2</v>
      </c>
      <c r="L1422" s="304">
        <f t="shared" si="1346"/>
        <v>0.56181979279892624</v>
      </c>
      <c r="M1422" s="304">
        <f t="shared" si="1346"/>
        <v>0.54951434832493651</v>
      </c>
      <c r="N1422" s="304">
        <f t="shared" si="1346"/>
        <v>0.54816425613412401</v>
      </c>
      <c r="O1422" s="304">
        <f t="shared" si="1346"/>
        <v>5.1788315719560735E-4</v>
      </c>
      <c r="P1422" s="251">
        <f t="shared" si="1346"/>
        <v>5.4129955313814864E-4</v>
      </c>
    </row>
    <row r="1423" spans="1:16" x14ac:dyDescent="0.3">
      <c r="A1423" s="247" t="s">
        <v>122</v>
      </c>
      <c r="B1423" s="248">
        <v>2032</v>
      </c>
      <c r="C1423" s="248" t="s">
        <v>1501</v>
      </c>
      <c r="D1423" s="300">
        <v>3.7771573684000589E-3</v>
      </c>
      <c r="E1423" s="300">
        <v>2.3129322547243581E-2</v>
      </c>
      <c r="F1423" s="300">
        <v>1.861124949992473E-2</v>
      </c>
      <c r="G1423" s="300">
        <v>1.8542815660028272E-2</v>
      </c>
      <c r="H1423" s="301">
        <v>2.3825962237099085E-5</v>
      </c>
      <c r="I1423" s="302">
        <v>2.490326904146267E-5</v>
      </c>
      <c r="J1423" s="303">
        <v>11</v>
      </c>
      <c r="K1423" s="304">
        <f t="shared" ref="K1423:P1423" si="1347">SUM(D1423:D1441)+$J1423*D1441</f>
        <v>6.4479556581686942E-2</v>
      </c>
      <c r="L1423" s="304">
        <f t="shared" si="1347"/>
        <v>0.55506543963270494</v>
      </c>
      <c r="M1423" s="304">
        <f t="shared" si="1347"/>
        <v>0.54907648474703796</v>
      </c>
      <c r="N1423" s="304">
        <f t="shared" si="1347"/>
        <v>0.54776127495456073</v>
      </c>
      <c r="O1423" s="304">
        <f t="shared" si="1347"/>
        <v>5.0809749882370966E-4</v>
      </c>
      <c r="P1423" s="251">
        <f t="shared" si="1347"/>
        <v>5.3107142912070266E-4</v>
      </c>
    </row>
    <row r="1424" spans="1:16" x14ac:dyDescent="0.3">
      <c r="A1424" s="247" t="s">
        <v>122</v>
      </c>
      <c r="B1424" s="248">
        <v>2033</v>
      </c>
      <c r="C1424" s="248" t="s">
        <v>1502</v>
      </c>
      <c r="D1424" s="300">
        <v>3.4715975118870435E-3</v>
      </c>
      <c r="E1424" s="300">
        <v>2.2073808269229875E-2</v>
      </c>
      <c r="F1424" s="300">
        <v>1.8560787230016116E-2</v>
      </c>
      <c r="G1424" s="300">
        <v>1.849637267575837E-2</v>
      </c>
      <c r="H1424" s="301">
        <v>2.2663810174161015E-5</v>
      </c>
      <c r="I1424" s="302">
        <v>2.3688566669873363E-5</v>
      </c>
      <c r="J1424" s="303">
        <v>12</v>
      </c>
      <c r="K1424" s="304">
        <f t="shared" ref="K1424:P1424" si="1348">SUM(D1424:D1441)+$J1424*D1441</f>
        <v>6.2498138247375296E-2</v>
      </c>
      <c r="L1424" s="304">
        <f t="shared" si="1348"/>
        <v>0.54958639775412688</v>
      </c>
      <c r="M1424" s="304">
        <f t="shared" si="1348"/>
        <v>0.54869293402939656</v>
      </c>
      <c r="N1424" s="304">
        <f t="shared" si="1348"/>
        <v>0.54740828528714114</v>
      </c>
      <c r="O1424" s="304">
        <f t="shared" si="1348"/>
        <v>4.9965259994212198E-4</v>
      </c>
      <c r="P1424" s="251">
        <f t="shared" si="1348"/>
        <v>5.2224468936258475E-4</v>
      </c>
    </row>
    <row r="1425" spans="1:16" x14ac:dyDescent="0.3">
      <c r="A1425" s="247" t="s">
        <v>122</v>
      </c>
      <c r="B1425" s="248">
        <v>2034</v>
      </c>
      <c r="C1425" s="248" t="s">
        <v>1503</v>
      </c>
      <c r="D1425" s="300">
        <v>3.20466074644439E-3</v>
      </c>
      <c r="E1425" s="300">
        <v>2.1208424285547711E-2</v>
      </c>
      <c r="F1425" s="300">
        <v>1.8514142273869227E-2</v>
      </c>
      <c r="G1425" s="300">
        <v>1.8453442865358237E-2</v>
      </c>
      <c r="H1425" s="301">
        <v>2.1603795336213145E-5</v>
      </c>
      <c r="I1425" s="302">
        <v>2.2580621598017505E-5</v>
      </c>
      <c r="J1425" s="303">
        <v>13</v>
      </c>
      <c r="K1425" s="304">
        <f t="shared" ref="K1425:P1425" si="1349">SUM(D1425:D1441)+$J1425*D1441</f>
        <v>6.0822279769576659E-2</v>
      </c>
      <c r="L1425" s="304">
        <f t="shared" si="1349"/>
        <v>0.54516287015356257</v>
      </c>
      <c r="M1425" s="304">
        <f t="shared" si="1349"/>
        <v>0.54835984558166384</v>
      </c>
      <c r="N1425" s="304">
        <f t="shared" si="1349"/>
        <v>0.54710173860399147</v>
      </c>
      <c r="O1425" s="304">
        <f t="shared" si="1349"/>
        <v>4.9236985312347235E-4</v>
      </c>
      <c r="P1425" s="251">
        <f t="shared" si="1349"/>
        <v>5.1463265197605615E-4</v>
      </c>
    </row>
    <row r="1426" spans="1:16" x14ac:dyDescent="0.3">
      <c r="A1426" s="247" t="s">
        <v>122</v>
      </c>
      <c r="B1426" s="248">
        <v>2035</v>
      </c>
      <c r="C1426" s="248" t="s">
        <v>1504</v>
      </c>
      <c r="D1426" s="300">
        <v>2.9734135373012064E-3</v>
      </c>
      <c r="E1426" s="300">
        <v>2.0510648672932223E-2</v>
      </c>
      <c r="F1426" s="300">
        <v>1.8471477508799818E-2</v>
      </c>
      <c r="G1426" s="300">
        <v>1.8414176119951393E-2</v>
      </c>
      <c r="H1426" s="301">
        <v>2.0630467830789699E-5</v>
      </c>
      <c r="I1426" s="302">
        <v>2.1563290907489416E-5</v>
      </c>
      <c r="J1426" s="303">
        <v>14</v>
      </c>
      <c r="K1426" s="304">
        <f t="shared" ref="K1426:P1426" si="1350">SUM(D1426:D1441)+$J1426*D1441</f>
        <v>5.9413358057220686E-2</v>
      </c>
      <c r="L1426" s="304">
        <f t="shared" si="1350"/>
        <v>0.54160472653668046</v>
      </c>
      <c r="M1426" s="304">
        <f t="shared" si="1350"/>
        <v>0.54807340209007793</v>
      </c>
      <c r="N1426" s="304">
        <f t="shared" si="1350"/>
        <v>0.54683812173124191</v>
      </c>
      <c r="O1426" s="304">
        <f t="shared" si="1350"/>
        <v>4.8614712114277065E-4</v>
      </c>
      <c r="P1426" s="251">
        <f t="shared" si="1350"/>
        <v>5.0812855966138337E-4</v>
      </c>
    </row>
    <row r="1427" spans="1:16" x14ac:dyDescent="0.3">
      <c r="A1427" s="247" t="s">
        <v>122</v>
      </c>
      <c r="B1427" s="248">
        <v>2036</v>
      </c>
      <c r="C1427" s="248" t="s">
        <v>1505</v>
      </c>
      <c r="D1427" s="300">
        <v>2.7732343624834776E-3</v>
      </c>
      <c r="E1427" s="300">
        <v>1.9945336179445317E-2</v>
      </c>
      <c r="F1427" s="300">
        <v>1.8433573544133674E-2</v>
      </c>
      <c r="G1427" s="300">
        <v>1.8379289707053388E-2</v>
      </c>
      <c r="H1427" s="301">
        <v>1.973239477614904E-5</v>
      </c>
      <c r="I1427" s="302">
        <v>2.0624604051691344E-5</v>
      </c>
      <c r="J1427" s="303">
        <v>15</v>
      </c>
      <c r="K1427" s="304">
        <f t="shared" ref="K1427:P1427" si="1351">SUM(D1427:D1441)+$J1427*D1441</f>
        <v>5.8235683554007885E-2</v>
      </c>
      <c r="L1427" s="304">
        <f t="shared" si="1351"/>
        <v>0.53874435853241376</v>
      </c>
      <c r="M1427" s="304">
        <f t="shared" si="1351"/>
        <v>0.54782962336356167</v>
      </c>
      <c r="N1427" s="304">
        <f t="shared" si="1351"/>
        <v>0.54661377160389923</v>
      </c>
      <c r="O1427" s="304">
        <f t="shared" si="1351"/>
        <v>4.8089771666749232E-4</v>
      </c>
      <c r="P1427" s="251">
        <f t="shared" si="1351"/>
        <v>5.0264179803723879E-4</v>
      </c>
    </row>
    <row r="1428" spans="1:16" x14ac:dyDescent="0.3">
      <c r="A1428" s="247" t="s">
        <v>122</v>
      </c>
      <c r="B1428" s="248">
        <v>2037</v>
      </c>
      <c r="C1428" s="248" t="s">
        <v>1506</v>
      </c>
      <c r="D1428" s="300">
        <v>2.6026598086838671E-3</v>
      </c>
      <c r="E1428" s="300">
        <v>1.9495950058301618E-2</v>
      </c>
      <c r="F1428" s="300">
        <v>1.8399697409685247E-2</v>
      </c>
      <c r="G1428" s="300">
        <v>1.8348111354891596E-2</v>
      </c>
      <c r="H1428" s="301">
        <v>1.8931945747832877E-5</v>
      </c>
      <c r="I1428" s="302">
        <v>1.978796328765286E-5</v>
      </c>
      <c r="J1428" s="303">
        <v>16</v>
      </c>
      <c r="K1428" s="304">
        <f t="shared" ref="K1428:P1428" si="1352">SUM(D1428:D1441)+$J1428*D1441</f>
        <v>5.7258188225612822E-2</v>
      </c>
      <c r="L1428" s="304">
        <f t="shared" si="1352"/>
        <v>0.53644930302163396</v>
      </c>
      <c r="M1428" s="304">
        <f t="shared" si="1352"/>
        <v>0.54762374860171126</v>
      </c>
      <c r="N1428" s="304">
        <f t="shared" si="1352"/>
        <v>0.54642430788945462</v>
      </c>
      <c r="O1428" s="304">
        <f t="shared" si="1352"/>
        <v>4.7654638524685465E-4</v>
      </c>
      <c r="P1428" s="251">
        <f t="shared" si="1352"/>
        <v>4.9809372326889217E-4</v>
      </c>
    </row>
    <row r="1429" spans="1:16" x14ac:dyDescent="0.3">
      <c r="A1429" s="247" t="s">
        <v>122</v>
      </c>
      <c r="B1429" s="248">
        <v>2038</v>
      </c>
      <c r="C1429" s="248" t="s">
        <v>1507</v>
      </c>
      <c r="D1429" s="300">
        <v>2.451014047112187E-3</v>
      </c>
      <c r="E1429" s="300">
        <v>1.9107858482011266E-2</v>
      </c>
      <c r="F1429" s="300">
        <v>1.8369569702432701E-2</v>
      </c>
      <c r="G1429" s="300">
        <v>1.8320382920583397E-2</v>
      </c>
      <c r="H1429" s="301">
        <v>1.8237450087941796E-5</v>
      </c>
      <c r="I1429" s="302">
        <v>1.9062064051229925E-5</v>
      </c>
      <c r="J1429" s="303">
        <v>17</v>
      </c>
      <c r="K1429" s="304">
        <f t="shared" ref="K1429:P1429" si="1353">SUM(D1429:D1441)+$J1429*D1441</f>
        <v>5.6451267451017362E-2</v>
      </c>
      <c r="L1429" s="304">
        <f t="shared" si="1353"/>
        <v>0.53460363363199803</v>
      </c>
      <c r="M1429" s="304">
        <f t="shared" si="1353"/>
        <v>0.54745174997430945</v>
      </c>
      <c r="N1429" s="304">
        <f t="shared" si="1353"/>
        <v>0.54626602252717171</v>
      </c>
      <c r="O1429" s="304">
        <f t="shared" si="1353"/>
        <v>4.7299550285453317E-4</v>
      </c>
      <c r="P1429" s="251">
        <f t="shared" si="1353"/>
        <v>4.943822892645841E-4</v>
      </c>
    </row>
    <row r="1430" spans="1:16" x14ac:dyDescent="0.3">
      <c r="A1430" s="247" t="s">
        <v>122</v>
      </c>
      <c r="B1430" s="248">
        <v>2039</v>
      </c>
      <c r="C1430" s="248" t="s">
        <v>1508</v>
      </c>
      <c r="D1430" s="300">
        <v>2.312990636385316E-3</v>
      </c>
      <c r="E1430" s="300">
        <v>1.8762453247778439E-2</v>
      </c>
      <c r="F1430" s="300">
        <v>1.8343087260271659E-2</v>
      </c>
      <c r="G1430" s="300">
        <v>1.8296010420226959E-2</v>
      </c>
      <c r="H1430" s="301">
        <v>1.7651449498348896E-5</v>
      </c>
      <c r="I1430" s="302">
        <v>1.8449574120466658E-5</v>
      </c>
      <c r="J1430" s="303">
        <v>18</v>
      </c>
      <c r="K1430" s="304">
        <f t="shared" ref="K1430:P1430" si="1354">SUM(D1430:D1441)+$J1430*D1441</f>
        <v>5.5795992437993581E-2</v>
      </c>
      <c r="L1430" s="304">
        <f t="shared" si="1354"/>
        <v>0.53314605581865226</v>
      </c>
      <c r="M1430" s="304">
        <f t="shared" si="1354"/>
        <v>0.54730987905416006</v>
      </c>
      <c r="N1430" s="304">
        <f t="shared" si="1354"/>
        <v>0.54613546559919701</v>
      </c>
      <c r="O1430" s="304">
        <f t="shared" si="1354"/>
        <v>4.7013911612210277E-4</v>
      </c>
      <c r="P1430" s="251">
        <f t="shared" si="1354"/>
        <v>4.9139675449669891E-4</v>
      </c>
    </row>
    <row r="1431" spans="1:16" x14ac:dyDescent="0.3">
      <c r="A1431" s="247" t="s">
        <v>122</v>
      </c>
      <c r="B1431" s="248">
        <v>2040</v>
      </c>
      <c r="C1431" s="248" t="s">
        <v>1509</v>
      </c>
      <c r="D1431" s="300">
        <v>2.1942048348741641E-3</v>
      </c>
      <c r="E1431" s="300">
        <v>1.8489284777396447E-2</v>
      </c>
      <c r="F1431" s="300">
        <v>1.8320184740120916E-2</v>
      </c>
      <c r="G1431" s="300">
        <v>1.8274931995703975E-2</v>
      </c>
      <c r="H1431" s="301">
        <v>1.7148877252069915E-5</v>
      </c>
      <c r="I1431" s="302">
        <v>1.7924275158587328E-5</v>
      </c>
      <c r="J1431" s="303">
        <v>19</v>
      </c>
      <c r="K1431" s="304">
        <f t="shared" ref="K1431:P1431" si="1355">SUM(D1431:D1441)+$J1431*D1441</f>
        <v>5.5278740835696685E-2</v>
      </c>
      <c r="L1431" s="304">
        <f t="shared" si="1355"/>
        <v>0.53203388323953948</v>
      </c>
      <c r="M1431" s="304">
        <f t="shared" si="1355"/>
        <v>0.54719449057617187</v>
      </c>
      <c r="N1431" s="304">
        <f t="shared" si="1355"/>
        <v>0.54602928117157878</v>
      </c>
      <c r="O1431" s="304">
        <f t="shared" si="1355"/>
        <v>4.6786872997926521E-4</v>
      </c>
      <c r="P1431" s="251">
        <f t="shared" si="1355"/>
        <v>4.8902370965957698E-4</v>
      </c>
    </row>
    <row r="1432" spans="1:16" x14ac:dyDescent="0.3">
      <c r="A1432" s="247" t="s">
        <v>122</v>
      </c>
      <c r="B1432" s="248">
        <v>2041</v>
      </c>
      <c r="C1432" s="248" t="s">
        <v>1510</v>
      </c>
      <c r="D1432" s="300">
        <v>2.1004299622018638E-3</v>
      </c>
      <c r="E1432" s="300">
        <v>1.8276538283013639E-2</v>
      </c>
      <c r="F1432" s="300">
        <v>1.8301490269057349E-2</v>
      </c>
      <c r="G1432" s="300">
        <v>1.8257727387577957E-2</v>
      </c>
      <c r="H1432" s="301">
        <v>1.6736836364803535E-5</v>
      </c>
      <c r="I1432" s="302">
        <v>1.7493600156419306E-5</v>
      </c>
      <c r="J1432" s="303">
        <v>20</v>
      </c>
      <c r="K1432" s="304">
        <f t="shared" ref="K1432:P1432" si="1356">SUM(D1432:D1441)+$J1432*D1441</f>
        <v>5.4880275034910934E-2</v>
      </c>
      <c r="L1432" s="304">
        <f t="shared" si="1356"/>
        <v>0.53119487913080854</v>
      </c>
      <c r="M1432" s="304">
        <f t="shared" si="1356"/>
        <v>0.54710200461833436</v>
      </c>
      <c r="N1432" s="304">
        <f t="shared" si="1356"/>
        <v>0.54594417516848348</v>
      </c>
      <c r="O1432" s="304">
        <f t="shared" si="1356"/>
        <v>4.6610091608270671E-4</v>
      </c>
      <c r="P1432" s="251">
        <f t="shared" si="1356"/>
        <v>4.8717596378433441E-4</v>
      </c>
    </row>
    <row r="1433" spans="1:16" x14ac:dyDescent="0.3">
      <c r="A1433" s="247" t="s">
        <v>122</v>
      </c>
      <c r="B1433" s="248">
        <v>2042</v>
      </c>
      <c r="C1433" s="248" t="s">
        <v>1511</v>
      </c>
      <c r="D1433" s="300">
        <v>2.0208597710104355E-3</v>
      </c>
      <c r="E1433" s="300">
        <v>1.8084608889813156E-2</v>
      </c>
      <c r="F1433" s="300">
        <v>1.82856342889068E-2</v>
      </c>
      <c r="G1433" s="300">
        <v>1.8243135249277682E-2</v>
      </c>
      <c r="H1433" s="301">
        <v>1.6404547883408798E-5</v>
      </c>
      <c r="I1433" s="302">
        <v>1.7146281298352092E-5</v>
      </c>
      <c r="J1433" s="303">
        <v>21</v>
      </c>
      <c r="K1433" s="304">
        <f t="shared" ref="K1433:P1433" si="1357">SUM(D1433:D1441)+$J1433*D1441</f>
        <v>5.4575584106797484E-2</v>
      </c>
      <c r="L1433" s="304">
        <f t="shared" si="1357"/>
        <v>0.53056862151646045</v>
      </c>
      <c r="M1433" s="304">
        <f t="shared" si="1357"/>
        <v>0.54702821313156036</v>
      </c>
      <c r="N1433" s="304">
        <f t="shared" si="1357"/>
        <v>0.54587627377351422</v>
      </c>
      <c r="O1433" s="304">
        <f t="shared" si="1357"/>
        <v>4.6474514307341452E-4</v>
      </c>
      <c r="P1433" s="251">
        <f t="shared" si="1357"/>
        <v>4.8575889291125983E-4</v>
      </c>
    </row>
    <row r="1434" spans="1:16" x14ac:dyDescent="0.3">
      <c r="A1434" s="247" t="s">
        <v>122</v>
      </c>
      <c r="B1434" s="248">
        <v>2043</v>
      </c>
      <c r="C1434" s="248" t="s">
        <v>1512</v>
      </c>
      <c r="D1434" s="300">
        <v>1.9596550070264921E-3</v>
      </c>
      <c r="E1434" s="300">
        <v>1.794405806205469E-2</v>
      </c>
      <c r="F1434" s="300">
        <v>1.8272353628697714E-2</v>
      </c>
      <c r="G1434" s="300">
        <v>1.8230914337212349E-2</v>
      </c>
      <c r="H1434" s="301">
        <v>1.6137185882186022E-5</v>
      </c>
      <c r="I1434" s="302">
        <v>1.6866831303669369E-5</v>
      </c>
      <c r="J1434" s="303">
        <v>22</v>
      </c>
      <c r="K1434" s="304">
        <f t="shared" ref="K1434:P1434" si="1358">SUM(D1434:D1441)+$J1434*D1441</f>
        <v>5.4350463369875465E-2</v>
      </c>
      <c r="L1434" s="304">
        <f t="shared" si="1358"/>
        <v>0.53013429329531281</v>
      </c>
      <c r="M1434" s="304">
        <f t="shared" si="1358"/>
        <v>0.546970277624937</v>
      </c>
      <c r="N1434" s="304">
        <f t="shared" si="1358"/>
        <v>0.54582296451684531</v>
      </c>
      <c r="O1434" s="304">
        <f t="shared" si="1358"/>
        <v>4.6372165854551706E-4</v>
      </c>
      <c r="P1434" s="251">
        <f t="shared" si="1358"/>
        <v>4.8468914089625252E-4</v>
      </c>
    </row>
    <row r="1435" spans="1:16" x14ac:dyDescent="0.3">
      <c r="A1435" s="247" t="s">
        <v>122</v>
      </c>
      <c r="B1435" s="248">
        <v>2044</v>
      </c>
      <c r="C1435" s="248" t="s">
        <v>1513</v>
      </c>
      <c r="D1435" s="300">
        <v>1.9135044246797084E-3</v>
      </c>
      <c r="E1435" s="300">
        <v>1.7836282399775812E-2</v>
      </c>
      <c r="F1435" s="300">
        <v>1.8261310297751247E-2</v>
      </c>
      <c r="G1435" s="300">
        <v>1.8220752081311981E-2</v>
      </c>
      <c r="H1435" s="301">
        <v>1.5932381340943279E-5</v>
      </c>
      <c r="I1435" s="302">
        <v>1.6652774770176494E-5</v>
      </c>
      <c r="J1435" s="303">
        <v>23</v>
      </c>
      <c r="K1435" s="304">
        <f t="shared" ref="K1435:P1435" si="1359">SUM(D1435:D1441)+$J1435*D1441</f>
        <v>5.418654739693738E-2</v>
      </c>
      <c r="L1435" s="304">
        <f t="shared" si="1359"/>
        <v>0.52984051590192371</v>
      </c>
      <c r="M1435" s="304">
        <f t="shared" si="1359"/>
        <v>0.54692562277852264</v>
      </c>
      <c r="N1435" s="304">
        <f t="shared" si="1359"/>
        <v>0.54578187617224161</v>
      </c>
      <c r="O1435" s="304">
        <f t="shared" si="1359"/>
        <v>4.6296553601884245E-4</v>
      </c>
      <c r="P1435" s="251">
        <f t="shared" si="1359"/>
        <v>4.8389883887592789E-4</v>
      </c>
    </row>
    <row r="1436" spans="1:16" x14ac:dyDescent="0.3">
      <c r="A1436" s="247" t="s">
        <v>122</v>
      </c>
      <c r="B1436" s="248">
        <v>2045</v>
      </c>
      <c r="C1436" s="248" t="s">
        <v>1514</v>
      </c>
      <c r="D1436" s="300">
        <v>1.8811439856032297E-3</v>
      </c>
      <c r="E1436" s="300">
        <v>1.7769322525060777E-2</v>
      </c>
      <c r="F1436" s="300">
        <v>1.8252169979798859E-2</v>
      </c>
      <c r="G1436" s="300">
        <v>1.8212341770173734E-2</v>
      </c>
      <c r="H1436" s="301">
        <v>1.5772806771934046E-5</v>
      </c>
      <c r="I1436" s="302">
        <v>1.6485981776981509E-5</v>
      </c>
      <c r="J1436" s="303">
        <v>24</v>
      </c>
      <c r="K1436" s="304">
        <f t="shared" ref="K1436:P1436" si="1360">SUM(D1436:D1441)+$J1436*D1441</f>
        <v>5.4068782006346086E-2</v>
      </c>
      <c r="L1436" s="304">
        <f t="shared" si="1360"/>
        <v>0.52965451417081355</v>
      </c>
      <c r="M1436" s="304">
        <f t="shared" si="1360"/>
        <v>0.54689201126305476</v>
      </c>
      <c r="N1436" s="304">
        <f t="shared" si="1360"/>
        <v>0.54575095008353847</v>
      </c>
      <c r="O1436" s="304">
        <f t="shared" si="1360"/>
        <v>4.6241421803341058E-4</v>
      </c>
      <c r="P1436" s="251">
        <f t="shared" si="1360"/>
        <v>4.8332259338909611E-4</v>
      </c>
    </row>
    <row r="1437" spans="1:16" x14ac:dyDescent="0.3">
      <c r="A1437" s="247" t="s">
        <v>122</v>
      </c>
      <c r="B1437" s="248">
        <v>2046</v>
      </c>
      <c r="C1437" s="248" t="s">
        <v>1515</v>
      </c>
      <c r="D1437" s="300">
        <v>1.8532382429103621E-3</v>
      </c>
      <c r="E1437" s="300">
        <v>1.7713754617556147E-2</v>
      </c>
      <c r="F1437" s="300">
        <v>1.8244683057646947E-2</v>
      </c>
      <c r="G1437" s="300">
        <v>1.8205453013117469E-2</v>
      </c>
      <c r="H1437" s="301">
        <v>1.5650855887866271E-5</v>
      </c>
      <c r="I1437" s="302">
        <v>1.6358517988134649E-5</v>
      </c>
      <c r="J1437" s="303">
        <v>25</v>
      </c>
      <c r="K1437" s="304">
        <f t="shared" ref="K1437:P1437" si="1361">SUM(D1437:D1441)+$J1437*D1441</f>
        <v>5.3983377054831264E-2</v>
      </c>
      <c r="L1437" s="304">
        <f t="shared" si="1361"/>
        <v>0.52953547231441833</v>
      </c>
      <c r="M1437" s="304">
        <f t="shared" si="1361"/>
        <v>0.54686754006553928</v>
      </c>
      <c r="N1437" s="304">
        <f t="shared" si="1361"/>
        <v>0.5457284343059734</v>
      </c>
      <c r="O1437" s="304">
        <f t="shared" si="1361"/>
        <v>4.6202247461698794E-4</v>
      </c>
      <c r="P1437" s="251">
        <f t="shared" si="1361"/>
        <v>4.8291314089545943E-4</v>
      </c>
    </row>
    <row r="1438" spans="1:16" x14ac:dyDescent="0.3">
      <c r="A1438" s="247" t="s">
        <v>122</v>
      </c>
      <c r="B1438" s="248">
        <v>2047</v>
      </c>
      <c r="C1438" s="248" t="s">
        <v>1516</v>
      </c>
      <c r="D1438" s="300">
        <v>1.8290434639678978E-3</v>
      </c>
      <c r="E1438" s="300">
        <v>1.7660582352615521E-2</v>
      </c>
      <c r="F1438" s="300">
        <v>1.8238611737327763E-2</v>
      </c>
      <c r="G1438" s="300">
        <v>1.8199867014725677E-2</v>
      </c>
      <c r="H1438" s="301">
        <v>1.5555301340026312E-5</v>
      </c>
      <c r="I1438" s="302">
        <v>1.6258641251292577E-5</v>
      </c>
      <c r="J1438" s="303">
        <v>26</v>
      </c>
      <c r="K1438" s="304">
        <f t="shared" ref="K1438:P1438" si="1362">SUM(D1438:D1441)+$J1438*D1441</f>
        <v>5.3925877846009315E-2</v>
      </c>
      <c r="L1438" s="304">
        <f t="shared" si="1362"/>
        <v>0.52947199836552783</v>
      </c>
      <c r="M1438" s="304">
        <f t="shared" si="1362"/>
        <v>0.54685055579017572</v>
      </c>
      <c r="N1438" s="304">
        <f t="shared" si="1362"/>
        <v>0.54571280728546467</v>
      </c>
      <c r="O1438" s="304">
        <f t="shared" si="1362"/>
        <v>4.6175268208463308E-4</v>
      </c>
      <c r="P1438" s="251">
        <f t="shared" si="1362"/>
        <v>4.8263115219066948E-4</v>
      </c>
    </row>
    <row r="1439" spans="1:16" x14ac:dyDescent="0.3">
      <c r="A1439" s="247" t="s">
        <v>122</v>
      </c>
      <c r="B1439" s="248">
        <v>2048</v>
      </c>
      <c r="C1439" s="248" t="s">
        <v>1517</v>
      </c>
      <c r="D1439" s="300">
        <v>1.8099453577993428E-3</v>
      </c>
      <c r="E1439" s="300">
        <v>1.7618989451235054E-2</v>
      </c>
      <c r="F1439" s="300">
        <v>1.8233725495590491E-2</v>
      </c>
      <c r="G1439" s="300">
        <v>1.8195371369412655E-2</v>
      </c>
      <c r="H1439" s="301">
        <v>1.5479326304646123E-5</v>
      </c>
      <c r="I1439" s="302">
        <v>1.6179231816801004E-5</v>
      </c>
      <c r="J1439" s="303">
        <v>27</v>
      </c>
      <c r="K1439" s="304">
        <f t="shared" ref="K1439:P1439" si="1363">SUM(D1439:D1441)+$J1439*D1441</f>
        <v>5.3892573416129831E-2</v>
      </c>
      <c r="L1439" s="304">
        <f t="shared" si="1363"/>
        <v>0.52946169668157783</v>
      </c>
      <c r="M1439" s="304">
        <f t="shared" si="1363"/>
        <v>0.54683964283513142</v>
      </c>
      <c r="N1439" s="304">
        <f t="shared" si="1363"/>
        <v>0.54570276626334768</v>
      </c>
      <c r="O1439" s="304">
        <f t="shared" si="1363"/>
        <v>4.6157844410011809E-4</v>
      </c>
      <c r="P1439" s="251">
        <f t="shared" si="1363"/>
        <v>4.8244904022272167E-4</v>
      </c>
    </row>
    <row r="1440" spans="1:16" x14ac:dyDescent="0.3">
      <c r="A1440" s="247" t="s">
        <v>122</v>
      </c>
      <c r="B1440" s="248">
        <v>2049</v>
      </c>
      <c r="C1440" s="248" t="s">
        <v>1518</v>
      </c>
      <c r="D1440" s="300">
        <v>1.8019351038549513E-3</v>
      </c>
      <c r="E1440" s="300">
        <v>1.763484850770676E-2</v>
      </c>
      <c r="F1440" s="300">
        <v>1.8230351435605922E-2</v>
      </c>
      <c r="G1440" s="300">
        <v>1.8192267100891016E-2</v>
      </c>
      <c r="H1440" s="301">
        <v>1.5429343841153257E-5</v>
      </c>
      <c r="I1440" s="302">
        <v>1.6126988472267587E-5</v>
      </c>
      <c r="J1440" s="303">
        <v>28</v>
      </c>
      <c r="K1440" s="304">
        <f t="shared" ref="K1440:P1440" si="1364">SUM(D1440:D1441)+$J1440*D1441</f>
        <v>5.3878367092418895E-2</v>
      </c>
      <c r="L1440" s="304">
        <f t="shared" si="1364"/>
        <v>0.52949298789900834</v>
      </c>
      <c r="M1440" s="304">
        <f t="shared" si="1364"/>
        <v>0.54683361612182424</v>
      </c>
      <c r="N1440" s="304">
        <f t="shared" si="1364"/>
        <v>0.54569722088654371</v>
      </c>
      <c r="O1440" s="304">
        <f t="shared" si="1364"/>
        <v>4.6148018115098333E-4</v>
      </c>
      <c r="P1440" s="251">
        <f t="shared" si="1364"/>
        <v>4.8234633768926536E-4</v>
      </c>
    </row>
    <row r="1441" spans="1:16" x14ac:dyDescent="0.3">
      <c r="A1441" s="247" t="s">
        <v>122</v>
      </c>
      <c r="B1441" s="248">
        <v>2050</v>
      </c>
      <c r="C1441" s="248" t="s">
        <v>1519</v>
      </c>
      <c r="D1441" s="300">
        <v>1.795739034088412E-3</v>
      </c>
      <c r="E1441" s="300">
        <v>1.7650280668665572E-2</v>
      </c>
      <c r="F1441" s="300">
        <v>1.8227698782283391E-2</v>
      </c>
      <c r="G1441" s="300">
        <v>1.8189825992608714E-2</v>
      </c>
      <c r="H1441" s="301">
        <v>1.5381063355511383E-5</v>
      </c>
      <c r="I1441" s="302">
        <v>1.6076529283344752E-5</v>
      </c>
      <c r="J1441" s="303">
        <v>29</v>
      </c>
      <c r="K1441" s="304">
        <f t="shared" ref="K1441:P1441" si="1365">SUM(D1441:D1441)+$J1441*D1441</f>
        <v>5.3872171022652356E-2</v>
      </c>
      <c r="L1441" s="304">
        <f t="shared" si="1365"/>
        <v>0.52950842005996712</v>
      </c>
      <c r="M1441" s="304">
        <f t="shared" si="1365"/>
        <v>0.54683096346850169</v>
      </c>
      <c r="N1441" s="304">
        <f t="shared" si="1365"/>
        <v>0.54569477977826142</v>
      </c>
      <c r="O1441" s="304">
        <f t="shared" si="1365"/>
        <v>4.6143190066534151E-4</v>
      </c>
      <c r="P1441" s="251">
        <f t="shared" si="1365"/>
        <v>4.8229587850034256E-4</v>
      </c>
    </row>
    <row r="1442" spans="1:16" x14ac:dyDescent="0.3">
      <c r="A1442" s="247" t="s">
        <v>123</v>
      </c>
      <c r="B1442" s="248">
        <v>2015</v>
      </c>
      <c r="C1442" s="248" t="s">
        <v>2464</v>
      </c>
      <c r="D1442" s="300">
        <v>5.3800894857995746E-2</v>
      </c>
      <c r="E1442" s="300">
        <v>0.2201202014575433</v>
      </c>
      <c r="F1442" s="300">
        <v>1.9849988014903584E-2</v>
      </c>
      <c r="G1442" s="300">
        <v>1.969544388498895E-2</v>
      </c>
      <c r="H1442" s="301">
        <v>2.6525965518544138E-4</v>
      </c>
      <c r="I1442" s="302">
        <v>2.7725352508482115E-4</v>
      </c>
      <c r="J1442" s="305">
        <v>0</v>
      </c>
      <c r="K1442" s="304">
        <f>SUM(D1442:D1471)</f>
        <v>0.35376741437265602</v>
      </c>
      <c r="L1442" s="304">
        <f t="shared" ref="L1442:L1448" si="1366">SUM(E1442:E1471)</f>
        <v>1.75152315926999</v>
      </c>
      <c r="M1442" s="304">
        <f t="shared" ref="M1442:M1448" si="1367">SUM(F1442:F1471)</f>
        <v>0.56655018464774043</v>
      </c>
      <c r="N1442" s="304">
        <f t="shared" ref="N1442:N1448" si="1368">SUM(G1442:G1471)</f>
        <v>0.56391737245760654</v>
      </c>
      <c r="O1442" s="304">
        <f t="shared" ref="O1442:O1448" si="1369">SUM(H1442:H1471)</f>
        <v>2.5185334953245486E-3</v>
      </c>
      <c r="P1442" s="251">
        <f t="shared" ref="P1442:P1448" si="1370">SUM(I1442:I1471)</f>
        <v>2.6324103819794671E-3</v>
      </c>
    </row>
    <row r="1443" spans="1:16" x14ac:dyDescent="0.3">
      <c r="A1443" s="247" t="s">
        <v>123</v>
      </c>
      <c r="B1443" s="248">
        <v>2016</v>
      </c>
      <c r="C1443" s="248" t="s">
        <v>2465</v>
      </c>
      <c r="D1443" s="300">
        <v>4.4163147501451068E-2</v>
      </c>
      <c r="E1443" s="300">
        <v>0.18782555918777866</v>
      </c>
      <c r="F1443" s="300">
        <v>1.9697530604007758E-2</v>
      </c>
      <c r="G1443" s="300">
        <v>1.9552533569945546E-2</v>
      </c>
      <c r="H1443" s="301">
        <v>2.3094216212791226E-4</v>
      </c>
      <c r="I1443" s="302">
        <v>2.4138433447011784E-4</v>
      </c>
      <c r="J1443" s="303">
        <v>0</v>
      </c>
      <c r="K1443" s="304">
        <f t="shared" ref="K1443:K1448" si="1371">SUM(D1443:D1472)</f>
        <v>0.30190248393897728</v>
      </c>
      <c r="L1443" s="304">
        <f t="shared" si="1366"/>
        <v>1.5496242977622605</v>
      </c>
      <c r="M1443" s="304">
        <f t="shared" si="1367"/>
        <v>0.56496167404542452</v>
      </c>
      <c r="N1443" s="304">
        <f t="shared" si="1368"/>
        <v>0.56244292316541633</v>
      </c>
      <c r="O1443" s="304">
        <f t="shared" si="1369"/>
        <v>2.2714838882733168E-3</v>
      </c>
      <c r="P1443" s="251">
        <f t="shared" si="1370"/>
        <v>2.3741902783886398E-3</v>
      </c>
    </row>
    <row r="1444" spans="1:16" x14ac:dyDescent="0.3">
      <c r="A1444" s="247" t="s">
        <v>123</v>
      </c>
      <c r="B1444" s="248">
        <v>2017</v>
      </c>
      <c r="C1444" s="248" t="s">
        <v>1520</v>
      </c>
      <c r="D1444" s="300">
        <v>3.6493786953823444E-2</v>
      </c>
      <c r="E1444" s="300">
        <v>0.16058967364365395</v>
      </c>
      <c r="F1444" s="300">
        <v>1.9611764388391316E-2</v>
      </c>
      <c r="G1444" s="300">
        <v>1.947190000861606E-2</v>
      </c>
      <c r="H1444" s="301">
        <v>2.1047722146245662E-4</v>
      </c>
      <c r="I1444" s="302">
        <v>2.1999406634115582E-4</v>
      </c>
      <c r="J1444" s="303">
        <v>0</v>
      </c>
      <c r="K1444" s="304">
        <f t="shared" si="1371"/>
        <v>0.25963233425313353</v>
      </c>
      <c r="L1444" s="304">
        <f t="shared" si="1366"/>
        <v>1.3798798388323443</v>
      </c>
      <c r="M1444" s="304">
        <f t="shared" si="1367"/>
        <v>0.56351719326797245</v>
      </c>
      <c r="N1444" s="304">
        <f t="shared" si="1368"/>
        <v>0.56110362448304885</v>
      </c>
      <c r="O1444" s="304">
        <f t="shared" si="1369"/>
        <v>2.0584756745921093E-3</v>
      </c>
      <c r="P1444" s="251">
        <f t="shared" si="1370"/>
        <v>2.1515507846215278E-3</v>
      </c>
    </row>
    <row r="1445" spans="1:16" x14ac:dyDescent="0.3">
      <c r="A1445" s="247" t="s">
        <v>123</v>
      </c>
      <c r="B1445" s="248">
        <v>2018</v>
      </c>
      <c r="C1445" s="248" t="s">
        <v>1521</v>
      </c>
      <c r="D1445" s="300">
        <v>3.005921997353803E-2</v>
      </c>
      <c r="E1445" s="300">
        <v>0.13706078299714028</v>
      </c>
      <c r="F1445" s="300">
        <v>1.9563229626040599E-2</v>
      </c>
      <c r="G1445" s="300">
        <v>1.9425820265742039E-2</v>
      </c>
      <c r="H1445" s="301">
        <v>1.9229342555470384E-4</v>
      </c>
      <c r="I1445" s="302">
        <v>2.0098807368790629E-4</v>
      </c>
      <c r="J1445" s="303">
        <v>0</v>
      </c>
      <c r="K1445" s="304">
        <f t="shared" si="1371"/>
        <v>0.22499208692240014</v>
      </c>
      <c r="L1445" s="304">
        <f t="shared" si="1366"/>
        <v>1.237234665888449</v>
      </c>
      <c r="M1445" s="304">
        <f t="shared" si="1367"/>
        <v>0.56215139900094979</v>
      </c>
      <c r="N1445" s="304">
        <f t="shared" si="1368"/>
        <v>0.55983844008663786</v>
      </c>
      <c r="O1445" s="304">
        <f t="shared" si="1369"/>
        <v>1.8656860478041095E-3</v>
      </c>
      <c r="P1445" s="251">
        <f t="shared" si="1370"/>
        <v>1.9500440668006637E-3</v>
      </c>
    </row>
    <row r="1446" spans="1:16" x14ac:dyDescent="0.3">
      <c r="A1446" s="247" t="s">
        <v>123</v>
      </c>
      <c r="B1446" s="248">
        <v>2019</v>
      </c>
      <c r="C1446" s="248" t="s">
        <v>1522</v>
      </c>
      <c r="D1446" s="300">
        <v>2.4654212640797708E-2</v>
      </c>
      <c r="E1446" s="300">
        <v>0.11701897768035457</v>
      </c>
      <c r="F1446" s="300">
        <v>1.9530933522770143E-2</v>
      </c>
      <c r="G1446" s="300">
        <v>1.9394953309575087E-2</v>
      </c>
      <c r="H1446" s="301">
        <v>1.769267311887467E-4</v>
      </c>
      <c r="I1446" s="302">
        <v>1.849265693982853E-4</v>
      </c>
      <c r="J1446" s="303">
        <v>0</v>
      </c>
      <c r="K1446" s="304">
        <f t="shared" si="1371"/>
        <v>0.19675461023216492</v>
      </c>
      <c r="L1446" s="304">
        <f t="shared" si="1366"/>
        <v>1.118005360155123</v>
      </c>
      <c r="M1446" s="304">
        <f t="shared" si="1367"/>
        <v>0.56082826113491169</v>
      </c>
      <c r="N1446" s="304">
        <f t="shared" si="1368"/>
        <v>0.55861392238954233</v>
      </c>
      <c r="O1446" s="304">
        <f t="shared" si="1369"/>
        <v>1.6908600397560467E-3</v>
      </c>
      <c r="P1446" s="251">
        <f t="shared" si="1370"/>
        <v>1.7673132119261164E-3</v>
      </c>
    </row>
    <row r="1447" spans="1:16" x14ac:dyDescent="0.3">
      <c r="A1447" s="247" t="s">
        <v>123</v>
      </c>
      <c r="B1447" s="248">
        <v>2020</v>
      </c>
      <c r="C1447" s="248" t="s">
        <v>1523</v>
      </c>
      <c r="D1447" s="300">
        <v>2.0665265434157358E-2</v>
      </c>
      <c r="E1447" s="300">
        <v>0.10029601210299062</v>
      </c>
      <c r="F1447" s="300">
        <v>1.9476852186126017E-2</v>
      </c>
      <c r="G1447" s="300">
        <v>1.9344413528319948E-2</v>
      </c>
      <c r="H1447" s="301">
        <v>1.6168985941654844E-4</v>
      </c>
      <c r="I1447" s="302">
        <v>1.6900075492681931E-4</v>
      </c>
      <c r="J1447" s="303">
        <v>0</v>
      </c>
      <c r="K1447" s="304">
        <f t="shared" si="1371"/>
        <v>0.17391037168061727</v>
      </c>
      <c r="L1447" s="304">
        <f t="shared" si="1366"/>
        <v>1.0188228822510237</v>
      </c>
      <c r="M1447" s="304">
        <f t="shared" si="1367"/>
        <v>0.55953370939267122</v>
      </c>
      <c r="N1447" s="304">
        <f t="shared" si="1368"/>
        <v>0.557416854063017</v>
      </c>
      <c r="O1447" s="304">
        <f t="shared" si="1369"/>
        <v>1.5312527756434432E-3</v>
      </c>
      <c r="P1447" s="251">
        <f t="shared" si="1370"/>
        <v>1.600489218819947E-3</v>
      </c>
    </row>
    <row r="1448" spans="1:16" x14ac:dyDescent="0.3">
      <c r="A1448" s="247" t="s">
        <v>123</v>
      </c>
      <c r="B1448" s="248">
        <v>2021</v>
      </c>
      <c r="C1448" s="248" t="s">
        <v>1524</v>
      </c>
      <c r="D1448" s="300">
        <v>1.7617958886868228E-2</v>
      </c>
      <c r="E1448" s="300">
        <v>8.6346103938498037E-2</v>
      </c>
      <c r="F1448" s="300">
        <v>1.939297872539706E-2</v>
      </c>
      <c r="G1448" s="300">
        <v>1.9266596863132375E-2</v>
      </c>
      <c r="H1448" s="301">
        <v>1.4657889837827216E-4</v>
      </c>
      <c r="I1448" s="302">
        <v>1.5320654548347796E-4</v>
      </c>
      <c r="J1448" s="303">
        <v>0</v>
      </c>
      <c r="K1448" s="304">
        <f t="shared" si="1371"/>
        <v>0.15504565368940129</v>
      </c>
      <c r="L1448" s="304">
        <f t="shared" si="1366"/>
        <v>0.93636948638924111</v>
      </c>
      <c r="M1448" s="304">
        <f t="shared" si="1367"/>
        <v>0.55829020264883156</v>
      </c>
      <c r="N1448" s="304">
        <f t="shared" si="1368"/>
        <v>0.55626752722108208</v>
      </c>
      <c r="O1448" s="304">
        <f t="shared" si="1369"/>
        <v>1.386708436509473E-3</v>
      </c>
      <c r="P1448" s="251">
        <f t="shared" si="1370"/>
        <v>1.4494092350022219E-3</v>
      </c>
    </row>
    <row r="1449" spans="1:16" x14ac:dyDescent="0.3">
      <c r="A1449" s="247" t="s">
        <v>123</v>
      </c>
      <c r="B1449" s="248">
        <v>2022</v>
      </c>
      <c r="C1449" s="248" t="s">
        <v>1525</v>
      </c>
      <c r="D1449" s="300">
        <v>1.4789663904629387E-2</v>
      </c>
      <c r="E1449" s="300">
        <v>7.4381808529699306E-2</v>
      </c>
      <c r="F1449" s="300">
        <v>1.9312319830583423E-2</v>
      </c>
      <c r="G1449" s="300">
        <v>1.9191767674460371E-2</v>
      </c>
      <c r="H1449" s="301">
        <v>1.3361493988256977E-4</v>
      </c>
      <c r="I1449" s="302">
        <v>1.3965641465712913E-4</v>
      </c>
      <c r="J1449" s="303">
        <v>1</v>
      </c>
      <c r="K1449" s="304">
        <f t="shared" ref="K1449:P1449" si="1372">SUM(D1449:D1477)+$J1449*D1477</f>
        <v>0.1392282422454745</v>
      </c>
      <c r="L1449" s="304">
        <f t="shared" si="1372"/>
        <v>0.8678659986919508</v>
      </c>
      <c r="M1449" s="304">
        <f t="shared" si="1372"/>
        <v>0.55713056936572092</v>
      </c>
      <c r="N1449" s="304">
        <f t="shared" si="1372"/>
        <v>0.55519601704433474</v>
      </c>
      <c r="O1449" s="304">
        <f t="shared" si="1372"/>
        <v>1.2572750584137799E-3</v>
      </c>
      <c r="P1449" s="251">
        <f t="shared" si="1372"/>
        <v>1.3141234606278381E-3</v>
      </c>
    </row>
    <row r="1450" spans="1:16" x14ac:dyDescent="0.3">
      <c r="A1450" s="247" t="s">
        <v>123</v>
      </c>
      <c r="B1450" s="248">
        <v>2023</v>
      </c>
      <c r="C1450" s="248" t="s">
        <v>1526</v>
      </c>
      <c r="D1450" s="300">
        <v>1.2790360643997052E-2</v>
      </c>
      <c r="E1450" s="300">
        <v>6.4764127980826203E-2</v>
      </c>
      <c r="F1450" s="300">
        <v>1.9238148559903377E-2</v>
      </c>
      <c r="G1450" s="300">
        <v>1.9123049862927385E-2</v>
      </c>
      <c r="H1450" s="301">
        <v>1.2097017348942781E-4</v>
      </c>
      <c r="I1450" s="302">
        <v>1.2643990328570388E-4</v>
      </c>
      <c r="J1450" s="303">
        <v>2</v>
      </c>
      <c r="K1450" s="304">
        <f t="shared" ref="K1450:P1450" si="1373">SUM(D1450:D1477)+$J1450*D1477</f>
        <v>0.12623912578378657</v>
      </c>
      <c r="L1450" s="304">
        <f t="shared" si="1373"/>
        <v>0.81132680640345956</v>
      </c>
      <c r="M1450" s="304">
        <f t="shared" si="1373"/>
        <v>0.55605159497742385</v>
      </c>
      <c r="N1450" s="304">
        <f t="shared" si="1373"/>
        <v>0.55419933605625937</v>
      </c>
      <c r="O1450" s="304">
        <f t="shared" si="1373"/>
        <v>1.1408056388137885E-3</v>
      </c>
      <c r="P1450" s="251">
        <f t="shared" si="1373"/>
        <v>1.1923878170798032E-3</v>
      </c>
    </row>
    <row r="1451" spans="1:16" x14ac:dyDescent="0.3">
      <c r="A1451" s="247" t="s">
        <v>123</v>
      </c>
      <c r="B1451" s="248">
        <v>2024</v>
      </c>
      <c r="C1451" s="248" t="s">
        <v>1527</v>
      </c>
      <c r="D1451" s="300">
        <v>1.1079203442822143E-2</v>
      </c>
      <c r="E1451" s="300">
        <v>5.6653000181921362E-2</v>
      </c>
      <c r="F1451" s="300">
        <v>1.9169334416628502E-2</v>
      </c>
      <c r="G1451" s="300">
        <v>1.905925821232821E-2</v>
      </c>
      <c r="H1451" s="301">
        <v>1.0837696796912135E-4</v>
      </c>
      <c r="I1451" s="302">
        <v>1.1327728716062435E-4</v>
      </c>
      <c r="J1451" s="303">
        <v>3</v>
      </c>
      <c r="K1451" s="304">
        <f t="shared" ref="K1451:P1451" si="1374">SUM(D1451:D1477)+$J1451*D1477</f>
        <v>0.11524931258273097</v>
      </c>
      <c r="L1451" s="304">
        <f t="shared" si="1374"/>
        <v>0.76440529466384133</v>
      </c>
      <c r="M1451" s="304">
        <f t="shared" si="1374"/>
        <v>0.55504679185980677</v>
      </c>
      <c r="N1451" s="304">
        <f t="shared" si="1374"/>
        <v>0.55327137287971706</v>
      </c>
      <c r="O1451" s="304">
        <f t="shared" si="1374"/>
        <v>1.0369809856069394E-3</v>
      </c>
      <c r="P1451" s="251">
        <f t="shared" si="1374"/>
        <v>1.0838686849031938E-3</v>
      </c>
    </row>
    <row r="1452" spans="1:16" x14ac:dyDescent="0.3">
      <c r="A1452" s="247" t="s">
        <v>123</v>
      </c>
      <c r="B1452" s="248">
        <v>2025</v>
      </c>
      <c r="C1452" s="248" t="s">
        <v>1528</v>
      </c>
      <c r="D1452" s="300">
        <v>9.7108361538018276E-3</v>
      </c>
      <c r="E1452" s="300">
        <v>5.0186154302572075E-2</v>
      </c>
      <c r="F1452" s="300">
        <v>1.9111230369821749E-2</v>
      </c>
      <c r="G1452" s="300">
        <v>1.9005402512795908E-2</v>
      </c>
      <c r="H1452" s="301">
        <v>9.7539706037297124E-5</v>
      </c>
      <c r="I1452" s="302">
        <v>1.0195001586691961E-4</v>
      </c>
      <c r="J1452" s="303">
        <v>4</v>
      </c>
      <c r="K1452" s="304">
        <f t="shared" ref="K1452:P1452" si="1375">SUM(D1452:D1477)+$J1452*D1477</f>
        <v>0.10597065658285026</v>
      </c>
      <c r="L1452" s="304">
        <f t="shared" si="1375"/>
        <v>0.72559491072312798</v>
      </c>
      <c r="M1452" s="304">
        <f t="shared" si="1375"/>
        <v>0.55411080288546466</v>
      </c>
      <c r="N1452" s="304">
        <f t="shared" si="1375"/>
        <v>0.55240720135377375</v>
      </c>
      <c r="O1452" s="304">
        <f t="shared" si="1375"/>
        <v>9.4574953792039645E-4</v>
      </c>
      <c r="P1452" s="251">
        <f t="shared" si="1375"/>
        <v>9.8851216885166397E-4</v>
      </c>
    </row>
    <row r="1453" spans="1:16" x14ac:dyDescent="0.3">
      <c r="A1453" s="247" t="s">
        <v>123</v>
      </c>
      <c r="B1453" s="248">
        <v>2026</v>
      </c>
      <c r="C1453" s="248" t="s">
        <v>1529</v>
      </c>
      <c r="D1453" s="300">
        <v>8.5752433654963569E-3</v>
      </c>
      <c r="E1453" s="300">
        <v>4.491853117953528E-2</v>
      </c>
      <c r="F1453" s="300">
        <v>1.9050398737958572E-2</v>
      </c>
      <c r="G1453" s="300">
        <v>1.8949014090585165E-2</v>
      </c>
      <c r="H1453" s="301">
        <v>8.5831226362387763E-5</v>
      </c>
      <c r="I1453" s="302">
        <v>8.9712132525092853E-5</v>
      </c>
      <c r="J1453" s="303">
        <v>5</v>
      </c>
      <c r="K1453" s="304">
        <f t="shared" ref="K1453:P1453" si="1376">SUM(D1453:D1477)+$J1453*D1477</f>
        <v>9.8060367871989879E-2</v>
      </c>
      <c r="L1453" s="304">
        <f t="shared" si="1376"/>
        <v>0.69325137266176384</v>
      </c>
      <c r="M1453" s="304">
        <f t="shared" si="1376"/>
        <v>0.55323291795792939</v>
      </c>
      <c r="N1453" s="304">
        <f t="shared" si="1376"/>
        <v>0.55159688552736275</v>
      </c>
      <c r="O1453" s="304">
        <f t="shared" si="1376"/>
        <v>8.6535535216567786E-4</v>
      </c>
      <c r="P1453" s="251">
        <f t="shared" si="1376"/>
        <v>9.0448292409383896E-4</v>
      </c>
    </row>
    <row r="1454" spans="1:16" x14ac:dyDescent="0.3">
      <c r="A1454" s="247" t="s">
        <v>123</v>
      </c>
      <c r="B1454" s="248">
        <v>2027</v>
      </c>
      <c r="C1454" s="248" t="s">
        <v>1530</v>
      </c>
      <c r="D1454" s="300">
        <v>7.6065579467706956E-3</v>
      </c>
      <c r="E1454" s="300">
        <v>4.0482422195449681E-2</v>
      </c>
      <c r="F1454" s="300">
        <v>1.8978407353842978E-2</v>
      </c>
      <c r="G1454" s="300">
        <v>1.8882234029460758E-2</v>
      </c>
      <c r="H1454" s="301">
        <v>7.0794484813199745E-5</v>
      </c>
      <c r="I1454" s="302">
        <v>7.3995497666555629E-5</v>
      </c>
      <c r="J1454" s="303">
        <v>6</v>
      </c>
      <c r="K1454" s="304">
        <f t="shared" ref="K1454:P1454" si="1377">SUM(D1454:D1477)+$J1454*D1477</f>
        <v>9.1285671949434974E-2</v>
      </c>
      <c r="L1454" s="304">
        <f t="shared" si="1377"/>
        <v>0.66617545772343656</v>
      </c>
      <c r="M1454" s="304">
        <f t="shared" si="1377"/>
        <v>0.55241586466225712</v>
      </c>
      <c r="N1454" s="304">
        <f t="shared" si="1377"/>
        <v>0.55084295812316275</v>
      </c>
      <c r="O1454" s="304">
        <f t="shared" si="1377"/>
        <v>7.9666964608586847E-4</v>
      </c>
      <c r="P1454" s="251">
        <f t="shared" si="1377"/>
        <v>8.326915626778404E-4</v>
      </c>
    </row>
    <row r="1455" spans="1:16" x14ac:dyDescent="0.3">
      <c r="A1455" s="247" t="s">
        <v>123</v>
      </c>
      <c r="B1455" s="248">
        <v>2028</v>
      </c>
      <c r="C1455" s="248" t="s">
        <v>1531</v>
      </c>
      <c r="D1455" s="300">
        <v>6.8058982755046732E-3</v>
      </c>
      <c r="E1455" s="300">
        <v>3.6837669554834987E-2</v>
      </c>
      <c r="F1455" s="300">
        <v>1.8903217016686756E-2</v>
      </c>
      <c r="G1455" s="300">
        <v>1.881266104495671E-2</v>
      </c>
      <c r="H1455" s="301">
        <v>5.9545925965141118E-5</v>
      </c>
      <c r="I1455" s="302">
        <v>6.2238327917686639E-5</v>
      </c>
      <c r="J1455" s="303">
        <v>7</v>
      </c>
      <c r="K1455" s="304">
        <f t="shared" ref="K1455:P1455" si="1378">SUM(D1455:D1477)+$J1455*D1477</f>
        <v>8.5479661445605704E-2</v>
      </c>
      <c r="L1455" s="304">
        <f t="shared" si="1378"/>
        <v>0.64353565176919481</v>
      </c>
      <c r="M1455" s="304">
        <f t="shared" si="1378"/>
        <v>0.55167080275070046</v>
      </c>
      <c r="N1455" s="304">
        <f t="shared" si="1378"/>
        <v>0.5501558107800868</v>
      </c>
      <c r="O1455" s="304">
        <f t="shared" si="1378"/>
        <v>7.430206815552473E-4</v>
      </c>
      <c r="P1455" s="251">
        <f t="shared" si="1378"/>
        <v>7.7661683612037903E-4</v>
      </c>
    </row>
    <row r="1456" spans="1:16" x14ac:dyDescent="0.3">
      <c r="A1456" s="247" t="s">
        <v>123</v>
      </c>
      <c r="B1456" s="248">
        <v>2029</v>
      </c>
      <c r="C1456" s="248" t="s">
        <v>1532</v>
      </c>
      <c r="D1456" s="300">
        <v>6.0958913466390464E-3</v>
      </c>
      <c r="E1456" s="300">
        <v>3.3722229168003069E-2</v>
      </c>
      <c r="F1456" s="300">
        <v>1.8831911539204934E-2</v>
      </c>
      <c r="G1456" s="300">
        <v>1.8746800697678694E-2</v>
      </c>
      <c r="H1456" s="301">
        <v>5.1906914160346414E-5</v>
      </c>
      <c r="I1456" s="302">
        <v>5.4253916833889513E-5</v>
      </c>
      <c r="J1456" s="303">
        <v>8</v>
      </c>
      <c r="K1456" s="304">
        <f t="shared" ref="K1456:P1456" si="1379">SUM(D1456:D1477)+$J1456*D1477</f>
        <v>8.0474310613042499E-2</v>
      </c>
      <c r="L1456" s="304">
        <f t="shared" si="1379"/>
        <v>0.62454059845556786</v>
      </c>
      <c r="M1456" s="304">
        <f t="shared" si="1379"/>
        <v>0.55100093117630022</v>
      </c>
      <c r="N1456" s="304">
        <f t="shared" si="1379"/>
        <v>0.54953823642151511</v>
      </c>
      <c r="O1456" s="304">
        <f t="shared" si="1379"/>
        <v>7.0062027587268472E-4</v>
      </c>
      <c r="P1456" s="251">
        <f t="shared" si="1379"/>
        <v>7.3229927931178686E-4</v>
      </c>
    </row>
    <row r="1457" spans="1:16" x14ac:dyDescent="0.3">
      <c r="A1457" s="247" t="s">
        <v>123</v>
      </c>
      <c r="B1457" s="248">
        <v>2030</v>
      </c>
      <c r="C1457" s="248" t="s">
        <v>1533</v>
      </c>
      <c r="D1457" s="300">
        <v>5.5050557481876022E-3</v>
      </c>
      <c r="E1457" s="300">
        <v>3.1160069883585009E-2</v>
      </c>
      <c r="F1457" s="300">
        <v>1.8763188817510809E-2</v>
      </c>
      <c r="G1457" s="300">
        <v>1.8683321539778232E-2</v>
      </c>
      <c r="H1457" s="301">
        <v>4.4435327095888072E-5</v>
      </c>
      <c r="I1457" s="302">
        <v>4.6444494683663639E-5</v>
      </c>
      <c r="J1457" s="303">
        <v>9</v>
      </c>
      <c r="K1457" s="304">
        <f t="shared" ref="K1457:P1457" si="1380">SUM(D1457:D1477)+$J1457*D1477</f>
        <v>7.6178966709344903E-2</v>
      </c>
      <c r="L1457" s="304">
        <f t="shared" si="1380"/>
        <v>0.60866098552877268</v>
      </c>
      <c r="M1457" s="304">
        <f t="shared" si="1380"/>
        <v>0.55040236507938167</v>
      </c>
      <c r="N1457" s="304">
        <f t="shared" si="1380"/>
        <v>0.5489865224102215</v>
      </c>
      <c r="O1457" s="304">
        <f t="shared" si="1380"/>
        <v>6.6585888199491685E-4</v>
      </c>
      <c r="P1457" s="251">
        <f t="shared" si="1380"/>
        <v>6.9596613358699163E-4</v>
      </c>
    </row>
    <row r="1458" spans="1:16" x14ac:dyDescent="0.3">
      <c r="A1458" s="247" t="s">
        <v>123</v>
      </c>
      <c r="B1458" s="248">
        <v>2031</v>
      </c>
      <c r="C1458" s="248" t="s">
        <v>1534</v>
      </c>
      <c r="D1458" s="300">
        <v>4.9831069345206841E-3</v>
      </c>
      <c r="E1458" s="300">
        <v>2.8949224581537897E-2</v>
      </c>
      <c r="F1458" s="300">
        <v>1.8700318401975748E-2</v>
      </c>
      <c r="G1458" s="300">
        <v>1.8625346613127342E-2</v>
      </c>
      <c r="H1458" s="301">
        <v>4.0127125261986937E-5</v>
      </c>
      <c r="I1458" s="302">
        <v>4.1941499807961854E-5</v>
      </c>
      <c r="J1458" s="303">
        <v>10</v>
      </c>
      <c r="K1458" s="304">
        <f t="shared" ref="K1458:P1458" si="1381">SUM(D1458:D1477)+$J1458*D1477</f>
        <v>7.2474458404098746E-2</v>
      </c>
      <c r="L1458" s="304">
        <f t="shared" si="1381"/>
        <v>0.59534353188639555</v>
      </c>
      <c r="M1458" s="304">
        <f t="shared" si="1381"/>
        <v>0.54987252170415712</v>
      </c>
      <c r="N1458" s="304">
        <f t="shared" si="1381"/>
        <v>0.54849828755682817</v>
      </c>
      <c r="O1458" s="304">
        <f t="shared" si="1381"/>
        <v>6.3856907518160743E-4</v>
      </c>
      <c r="P1458" s="251">
        <f t="shared" si="1381"/>
        <v>6.6744241001242253E-4</v>
      </c>
    </row>
    <row r="1459" spans="1:16" x14ac:dyDescent="0.3">
      <c r="A1459" s="247" t="s">
        <v>123</v>
      </c>
      <c r="B1459" s="248">
        <v>2032</v>
      </c>
      <c r="C1459" s="248" t="s">
        <v>1535</v>
      </c>
      <c r="D1459" s="300">
        <v>4.5318843242863581E-3</v>
      </c>
      <c r="E1459" s="300">
        <v>2.7108376511409033E-2</v>
      </c>
      <c r="F1459" s="300">
        <v>1.8641158614055464E-2</v>
      </c>
      <c r="G1459" s="300">
        <v>1.8570785539876847E-2</v>
      </c>
      <c r="H1459" s="301">
        <v>3.5870763939837212E-5</v>
      </c>
      <c r="I1459" s="302">
        <v>3.7492676868029392E-5</v>
      </c>
      <c r="J1459" s="303">
        <v>11</v>
      </c>
      <c r="K1459" s="304">
        <f t="shared" ref="K1459:P1459" si="1382">SUM(D1459:D1477)+$J1459*D1477</f>
        <v>6.9291898912519495E-2</v>
      </c>
      <c r="L1459" s="304">
        <f t="shared" si="1382"/>
        <v>0.58423692354606571</v>
      </c>
      <c r="M1459" s="304">
        <f t="shared" si="1382"/>
        <v>0.54940554874446779</v>
      </c>
      <c r="N1459" s="304">
        <f t="shared" si="1382"/>
        <v>0.54806802763008577</v>
      </c>
      <c r="O1459" s="304">
        <f t="shared" si="1382"/>
        <v>6.1558747020219902E-4</v>
      </c>
      <c r="P1459" s="251">
        <f t="shared" si="1382"/>
        <v>6.4342168131355498E-4</v>
      </c>
    </row>
    <row r="1460" spans="1:16" x14ac:dyDescent="0.3">
      <c r="A1460" s="247" t="s">
        <v>123</v>
      </c>
      <c r="B1460" s="248">
        <v>2033</v>
      </c>
      <c r="C1460" s="248" t="s">
        <v>1536</v>
      </c>
      <c r="D1460" s="300">
        <v>4.1430813698929599E-3</v>
      </c>
      <c r="E1460" s="300">
        <v>2.5596646152047344E-2</v>
      </c>
      <c r="F1460" s="300">
        <v>1.8587540937878989E-2</v>
      </c>
      <c r="G1460" s="300">
        <v>1.852137743791539E-2</v>
      </c>
      <c r="H1460" s="301">
        <v>3.3076648383338149E-5</v>
      </c>
      <c r="I1460" s="302">
        <v>3.4572228631793938E-5</v>
      </c>
      <c r="J1460" s="303">
        <v>12</v>
      </c>
      <c r="K1460" s="304">
        <f t="shared" ref="K1460:P1460" si="1383">SUM(D1460:D1477)+$J1460*D1477</f>
        <v>6.656056203117458E-2</v>
      </c>
      <c r="L1460" s="304">
        <f t="shared" si="1383"/>
        <v>0.57497116327586462</v>
      </c>
      <c r="M1460" s="304">
        <f t="shared" si="1383"/>
        <v>0.54899773557269871</v>
      </c>
      <c r="N1460" s="304">
        <f t="shared" si="1383"/>
        <v>0.54769232877659402</v>
      </c>
      <c r="O1460" s="304">
        <f t="shared" si="1383"/>
        <v>5.9686222654494045E-4</v>
      </c>
      <c r="P1460" s="251">
        <f t="shared" si="1383"/>
        <v>6.2384977555462009E-4</v>
      </c>
    </row>
    <row r="1461" spans="1:16" x14ac:dyDescent="0.3">
      <c r="A1461" s="247" t="s">
        <v>123</v>
      </c>
      <c r="B1461" s="248">
        <v>2034</v>
      </c>
      <c r="C1461" s="248" t="s">
        <v>1537</v>
      </c>
      <c r="D1461" s="300">
        <v>3.7963117318722322E-3</v>
      </c>
      <c r="E1461" s="300">
        <v>2.4307756334975648E-2</v>
      </c>
      <c r="F1461" s="300">
        <v>1.8537721482544494E-2</v>
      </c>
      <c r="G1461" s="300">
        <v>1.8475466747657928E-2</v>
      </c>
      <c r="H1461" s="301">
        <v>3.0425510132820796E-5</v>
      </c>
      <c r="I1461" s="302">
        <v>3.1801216381900112E-5</v>
      </c>
      <c r="J1461" s="303">
        <v>13</v>
      </c>
      <c r="K1461" s="304">
        <f t="shared" ref="K1461:P1461" si="1384">SUM(D1461:D1477)+$J1461*D1477</f>
        <v>6.4218028104223071E-2</v>
      </c>
      <c r="L1461" s="304">
        <f t="shared" si="1384"/>
        <v>0.56721713336502533</v>
      </c>
      <c r="M1461" s="304">
        <f t="shared" si="1384"/>
        <v>0.54864354007710614</v>
      </c>
      <c r="N1461" s="304">
        <f t="shared" si="1384"/>
        <v>0.54736603802506356</v>
      </c>
      <c r="O1461" s="304">
        <f t="shared" si="1384"/>
        <v>5.8093109844418078E-4</v>
      </c>
      <c r="P1461" s="251">
        <f t="shared" si="1384"/>
        <v>6.0719831803192044E-4</v>
      </c>
    </row>
    <row r="1462" spans="1:16" x14ac:dyDescent="0.3">
      <c r="A1462" s="247" t="s">
        <v>123</v>
      </c>
      <c r="B1462" s="248">
        <v>2035</v>
      </c>
      <c r="C1462" s="248" t="s">
        <v>1538</v>
      </c>
      <c r="D1462" s="300">
        <v>3.486524123725679E-3</v>
      </c>
      <c r="E1462" s="300">
        <v>2.3212133707519643E-2</v>
      </c>
      <c r="F1462" s="300">
        <v>1.8491809634389799E-2</v>
      </c>
      <c r="G1462" s="300">
        <v>1.8433160888600669E-2</v>
      </c>
      <c r="H1462" s="301">
        <v>2.8057147873782463E-5</v>
      </c>
      <c r="I1462" s="302">
        <v>2.9325770670403875E-5</v>
      </c>
      <c r="J1462" s="303">
        <v>14</v>
      </c>
      <c r="K1462" s="304">
        <f t="shared" ref="K1462:P1462" si="1385">SUM(D1462:D1477)+$J1462*D1477</f>
        <v>6.2222263815292285E-2</v>
      </c>
      <c r="L1462" s="304">
        <f t="shared" si="1385"/>
        <v>0.56075199327125758</v>
      </c>
      <c r="M1462" s="304">
        <f t="shared" si="1385"/>
        <v>0.54833916403684801</v>
      </c>
      <c r="N1462" s="304">
        <f t="shared" si="1385"/>
        <v>0.54708565796379061</v>
      </c>
      <c r="O1462" s="304">
        <f t="shared" si="1385"/>
        <v>5.676511085939386E-4</v>
      </c>
      <c r="P1462" s="251">
        <f t="shared" si="1385"/>
        <v>5.9331787275911465E-4</v>
      </c>
    </row>
    <row r="1463" spans="1:16" x14ac:dyDescent="0.3">
      <c r="A1463" s="247" t="s">
        <v>123</v>
      </c>
      <c r="B1463" s="248">
        <v>2036</v>
      </c>
      <c r="C1463" s="248" t="s">
        <v>1539</v>
      </c>
      <c r="D1463" s="300">
        <v>3.2197934258992736E-3</v>
      </c>
      <c r="E1463" s="300">
        <v>2.2312174321552414E-2</v>
      </c>
      <c r="F1463" s="300">
        <v>1.8452113111256222E-2</v>
      </c>
      <c r="G1463" s="300">
        <v>1.8396583050302468E-2</v>
      </c>
      <c r="H1463" s="301">
        <v>2.6059709346567493E-5</v>
      </c>
      <c r="I1463" s="302">
        <v>2.7238012867694739E-5</v>
      </c>
      <c r="J1463" s="303">
        <v>15</v>
      </c>
      <c r="K1463" s="304">
        <f t="shared" ref="K1463:P1463" si="1386">SUM(D1463:D1477)+$J1463*D1477</f>
        <v>6.0536287134508045E-2</v>
      </c>
      <c r="L1463" s="304">
        <f t="shared" si="1386"/>
        <v>0.55538247580494593</v>
      </c>
      <c r="M1463" s="304">
        <f t="shared" si="1386"/>
        <v>0.54808069984474472</v>
      </c>
      <c r="N1463" s="304">
        <f t="shared" si="1386"/>
        <v>0.54684758376157494</v>
      </c>
      <c r="O1463" s="304">
        <f t="shared" si="1386"/>
        <v>5.5673948100273471E-4</v>
      </c>
      <c r="P1463" s="251">
        <f t="shared" si="1386"/>
        <v>5.8191287319780526E-4</v>
      </c>
    </row>
    <row r="1464" spans="1:16" x14ac:dyDescent="0.3">
      <c r="A1464" s="247" t="s">
        <v>123</v>
      </c>
      <c r="B1464" s="248">
        <v>2037</v>
      </c>
      <c r="C1464" s="248" t="s">
        <v>1540</v>
      </c>
      <c r="D1464" s="300">
        <v>2.9912735835271424E-3</v>
      </c>
      <c r="E1464" s="300">
        <v>2.1579041628987675E-2</v>
      </c>
      <c r="F1464" s="300">
        <v>1.8416828961596389E-2</v>
      </c>
      <c r="G1464" s="300">
        <v>1.8364078409067064E-2</v>
      </c>
      <c r="H1464" s="301">
        <v>2.446727047736207E-5</v>
      </c>
      <c r="I1464" s="302">
        <v>2.557357493938719E-5</v>
      </c>
      <c r="J1464" s="303">
        <v>16</v>
      </c>
      <c r="K1464" s="304">
        <f t="shared" ref="K1464:P1464" si="1387">SUM(D1464:D1477)+$J1464*D1477</f>
        <v>5.9117041151550212E-2</v>
      </c>
      <c r="L1464" s="304">
        <f t="shared" si="1387"/>
        <v>0.55091291772460138</v>
      </c>
      <c r="M1464" s="304">
        <f t="shared" si="1387"/>
        <v>0.54786193217577484</v>
      </c>
      <c r="N1464" s="304">
        <f t="shared" si="1387"/>
        <v>0.54664608739765752</v>
      </c>
      <c r="O1464" s="304">
        <f t="shared" si="1387"/>
        <v>5.4782529193874569E-4</v>
      </c>
      <c r="P1464" s="251">
        <f t="shared" si="1387"/>
        <v>5.7259563143920492E-4</v>
      </c>
    </row>
    <row r="1465" spans="1:16" x14ac:dyDescent="0.3">
      <c r="A1465" s="247" t="s">
        <v>123</v>
      </c>
      <c r="B1465" s="248">
        <v>2038</v>
      </c>
      <c r="C1465" s="248" t="s">
        <v>1541</v>
      </c>
      <c r="D1465" s="300">
        <v>2.7811129293260311E-3</v>
      </c>
      <c r="E1465" s="300">
        <v>2.0908000374770294E-2</v>
      </c>
      <c r="F1465" s="300">
        <v>1.8385365721383651E-2</v>
      </c>
      <c r="G1465" s="300">
        <v>1.8335096294453714E-2</v>
      </c>
      <c r="H1465" s="301">
        <v>2.3113189367548637E-5</v>
      </c>
      <c r="I1465" s="302">
        <v>2.4158262794353754E-5</v>
      </c>
      <c r="J1465" s="303">
        <v>17</v>
      </c>
      <c r="K1465" s="304">
        <f t="shared" ref="K1465:P1465" si="1388">SUM(D1465:D1477)+$J1465*D1477</f>
        <v>5.7926315010964513E-2</v>
      </c>
      <c r="L1465" s="304">
        <f t="shared" si="1388"/>
        <v>0.54717649233682164</v>
      </c>
      <c r="M1465" s="304">
        <f t="shared" si="1388"/>
        <v>0.54767844865646476</v>
      </c>
      <c r="N1465" s="304">
        <f t="shared" si="1388"/>
        <v>0.54647709567497538</v>
      </c>
      <c r="O1465" s="304">
        <f t="shared" si="1388"/>
        <v>5.4050354174396209E-4</v>
      </c>
      <c r="P1465" s="251">
        <f t="shared" si="1388"/>
        <v>5.6494282760891209E-4</v>
      </c>
    </row>
    <row r="1466" spans="1:16" x14ac:dyDescent="0.3">
      <c r="A1466" s="247" t="s">
        <v>123</v>
      </c>
      <c r="B1466" s="248">
        <v>2039</v>
      </c>
      <c r="C1466" s="248" t="s">
        <v>1542</v>
      </c>
      <c r="D1466" s="300">
        <v>2.5768154427536659E-3</v>
      </c>
      <c r="E1466" s="300">
        <v>2.0247774765427617E-2</v>
      </c>
      <c r="F1466" s="300">
        <v>1.8357371075680425E-2</v>
      </c>
      <c r="G1466" s="300">
        <v>1.8309312225197268E-2</v>
      </c>
      <c r="H1466" s="301">
        <v>2.1974185759742359E-5</v>
      </c>
      <c r="I1466" s="302">
        <v>2.2967757412155623E-5</v>
      </c>
      <c r="J1466" s="303">
        <v>18</v>
      </c>
      <c r="K1466" s="304">
        <f t="shared" ref="K1466:P1466" si="1389">SUM(D1466:D1477)+$J1466*D1477</f>
        <v>5.6945749524579932E-2</v>
      </c>
      <c r="L1466" s="304">
        <f t="shared" si="1389"/>
        <v>0.54411110820325925</v>
      </c>
      <c r="M1466" s="304">
        <f t="shared" si="1389"/>
        <v>0.54752642837736754</v>
      </c>
      <c r="N1466" s="304">
        <f t="shared" si="1389"/>
        <v>0.54633708606690667</v>
      </c>
      <c r="O1466" s="304">
        <f t="shared" si="1389"/>
        <v>5.3453587265899199E-4</v>
      </c>
      <c r="P1466" s="251">
        <f t="shared" si="1389"/>
        <v>5.5870533592365277E-4</v>
      </c>
    </row>
    <row r="1467" spans="1:16" x14ac:dyDescent="0.3">
      <c r="A1467" s="247" t="s">
        <v>123</v>
      </c>
      <c r="B1467" s="248">
        <v>2040</v>
      </c>
      <c r="C1467" s="248" t="s">
        <v>1543</v>
      </c>
      <c r="D1467" s="300">
        <v>2.3981851398564755E-3</v>
      </c>
      <c r="E1467" s="300">
        <v>1.9712841638301823E-2</v>
      </c>
      <c r="F1467" s="300">
        <v>1.8332853921938872E-2</v>
      </c>
      <c r="G1467" s="300">
        <v>1.8286731378049769E-2</v>
      </c>
      <c r="H1467" s="301">
        <v>2.0994693398713233E-5</v>
      </c>
      <c r="I1467" s="302">
        <v>2.194398049077358E-5</v>
      </c>
      <c r="J1467" s="303">
        <v>19</v>
      </c>
      <c r="K1467" s="304">
        <f t="shared" ref="K1467:P1467" si="1390">SUM(D1467:D1477)+$J1467*D1477</f>
        <v>5.6169481524767716E-2</v>
      </c>
      <c r="L1467" s="304">
        <f t="shared" si="1390"/>
        <v>0.54170594967903962</v>
      </c>
      <c r="M1467" s="304">
        <f t="shared" si="1390"/>
        <v>0.54740240274397345</v>
      </c>
      <c r="N1467" s="304">
        <f t="shared" si="1390"/>
        <v>0.54622286052809443</v>
      </c>
      <c r="O1467" s="304">
        <f t="shared" si="1390"/>
        <v>5.2970720718182825E-4</v>
      </c>
      <c r="P1467" s="251">
        <f t="shared" si="1390"/>
        <v>5.5365834962059154E-4</v>
      </c>
    </row>
    <row r="1468" spans="1:16" x14ac:dyDescent="0.3">
      <c r="A1468" s="247" t="s">
        <v>123</v>
      </c>
      <c r="B1468" s="248">
        <v>2041</v>
      </c>
      <c r="C1468" s="248" t="s">
        <v>1544</v>
      </c>
      <c r="D1468" s="300">
        <v>2.2622033004912334E-3</v>
      </c>
      <c r="E1468" s="300">
        <v>1.9296696172905629E-2</v>
      </c>
      <c r="F1468" s="300">
        <v>1.8313661086377254E-2</v>
      </c>
      <c r="G1468" s="300">
        <v>1.8269052409530223E-2</v>
      </c>
      <c r="H1468" s="301">
        <v>2.0180070699870576E-5</v>
      </c>
      <c r="I1468" s="302">
        <v>2.1092528519445091E-5</v>
      </c>
      <c r="J1468" s="303">
        <v>20</v>
      </c>
      <c r="K1468" s="304">
        <f t="shared" ref="K1468:P1468" si="1391">SUM(D1468:D1477)+$J1468*D1477</f>
        <v>5.5571843827852678E-2</v>
      </c>
      <c r="L1468" s="304">
        <f t="shared" si="1391"/>
        <v>0.53983572428194571</v>
      </c>
      <c r="M1468" s="304">
        <f t="shared" si="1391"/>
        <v>0.54730289426432099</v>
      </c>
      <c r="N1468" s="304">
        <f t="shared" si="1391"/>
        <v>0.54613121583642965</v>
      </c>
      <c r="O1468" s="304">
        <f t="shared" si="1391"/>
        <v>5.2585803406569355E-4</v>
      </c>
      <c r="P1468" s="251">
        <f t="shared" si="1391"/>
        <v>5.4963514023891231E-4</v>
      </c>
    </row>
    <row r="1469" spans="1:16" x14ac:dyDescent="0.3">
      <c r="A1469" s="247" t="s">
        <v>123</v>
      </c>
      <c r="B1469" s="248">
        <v>2042</v>
      </c>
      <c r="C1469" s="248" t="s">
        <v>1545</v>
      </c>
      <c r="D1469" s="300">
        <v>2.1453994311084017E-3</v>
      </c>
      <c r="E1469" s="300">
        <v>1.8918002678785746E-2</v>
      </c>
      <c r="F1469" s="300">
        <v>1.8297234021490565E-2</v>
      </c>
      <c r="G1469" s="300">
        <v>1.825392194363477E-2</v>
      </c>
      <c r="H1469" s="301">
        <v>1.949637427263233E-5</v>
      </c>
      <c r="I1469" s="302">
        <v>2.0377912277780314E-5</v>
      </c>
      <c r="J1469" s="303">
        <v>21</v>
      </c>
      <c r="K1469" s="304">
        <f t="shared" ref="K1469:P1469" si="1392">SUM(D1469:D1477)+$J1469*D1477</f>
        <v>5.5110187970302892E-2</v>
      </c>
      <c r="L1469" s="304">
        <f t="shared" si="1392"/>
        <v>0.53838164435024805</v>
      </c>
      <c r="M1469" s="304">
        <f t="shared" si="1392"/>
        <v>0.54722257862023027</v>
      </c>
      <c r="N1469" s="304">
        <f t="shared" si="1392"/>
        <v>0.54605725011328443</v>
      </c>
      <c r="O1469" s="304">
        <f t="shared" si="1392"/>
        <v>5.2282348364840144E-4</v>
      </c>
      <c r="P1469" s="251">
        <f t="shared" si="1392"/>
        <v>5.4646338282856167E-4</v>
      </c>
    </row>
    <row r="1470" spans="1:16" x14ac:dyDescent="0.3">
      <c r="A1470" s="247" t="s">
        <v>123</v>
      </c>
      <c r="B1470" s="248">
        <v>2043</v>
      </c>
      <c r="C1470" s="248" t="s">
        <v>1546</v>
      </c>
      <c r="D1470" s="300">
        <v>2.054210767330051E-3</v>
      </c>
      <c r="E1470" s="300">
        <v>1.8624965398360446E-2</v>
      </c>
      <c r="F1470" s="300">
        <v>1.8283293492924221E-2</v>
      </c>
      <c r="G1470" s="300">
        <v>1.8241083526301854E-2</v>
      </c>
      <c r="H1470" s="301">
        <v>1.8963621901683896E-5</v>
      </c>
      <c r="I1470" s="302">
        <v>1.9821074317058711E-5</v>
      </c>
      <c r="J1470" s="303">
        <v>22</v>
      </c>
      <c r="K1470" s="304">
        <f t="shared" ref="K1470:P1470" si="1393">SUM(D1470:D1477)+$J1470*D1477</f>
        <v>5.476533598213594E-2</v>
      </c>
      <c r="L1470" s="304">
        <f t="shared" si="1393"/>
        <v>0.53730625791267028</v>
      </c>
      <c r="M1470" s="304">
        <f t="shared" si="1393"/>
        <v>0.54715869004102602</v>
      </c>
      <c r="N1470" s="304">
        <f t="shared" si="1393"/>
        <v>0.54599841485603462</v>
      </c>
      <c r="O1470" s="304">
        <f t="shared" si="1393"/>
        <v>5.2047262965834772E-4</v>
      </c>
      <c r="P1470" s="251">
        <f t="shared" si="1393"/>
        <v>5.4400624165987579E-4</v>
      </c>
    </row>
    <row r="1471" spans="1:16" x14ac:dyDescent="0.3">
      <c r="A1471" s="247" t="s">
        <v>123</v>
      </c>
      <c r="B1471" s="248">
        <v>2044</v>
      </c>
      <c r="C1471" s="248" t="s">
        <v>1547</v>
      </c>
      <c r="D1471" s="300">
        <v>1.984314791585486E-3</v>
      </c>
      <c r="E1471" s="300">
        <v>1.8386201019022292E-2</v>
      </c>
      <c r="F1471" s="300">
        <v>1.8271480474470733E-2</v>
      </c>
      <c r="G1471" s="300">
        <v>1.823020489859983E-2</v>
      </c>
      <c r="H1471" s="301">
        <v>1.8543565419201729E-5</v>
      </c>
      <c r="I1471" s="302">
        <v>1.9382026010879653E-5</v>
      </c>
      <c r="J1471" s="303">
        <v>23</v>
      </c>
      <c r="K1471" s="304">
        <f t="shared" ref="K1471:P1471" si="1394">SUM(D1471:D1477)+$J1471*D1477</f>
        <v>5.4511672657747333E-2</v>
      </c>
      <c r="L1471" s="304">
        <f t="shared" si="1394"/>
        <v>0.53652390875551781</v>
      </c>
      <c r="M1471" s="304">
        <f t="shared" si="1394"/>
        <v>0.54710874199038817</v>
      </c>
      <c r="N1471" s="304">
        <f t="shared" si="1394"/>
        <v>0.54595241801611771</v>
      </c>
      <c r="O1471" s="304">
        <f t="shared" si="1394"/>
        <v>5.1865452803924244E-4</v>
      </c>
      <c r="P1471" s="251">
        <f t="shared" si="1394"/>
        <v>5.4210593845191142E-4</v>
      </c>
    </row>
    <row r="1472" spans="1:16" x14ac:dyDescent="0.3">
      <c r="A1472" s="247" t="s">
        <v>123</v>
      </c>
      <c r="B1472" s="248">
        <v>2045</v>
      </c>
      <c r="C1472" s="248" t="s">
        <v>1548</v>
      </c>
      <c r="D1472" s="300">
        <v>1.9359644243169491E-3</v>
      </c>
      <c r="E1472" s="300">
        <v>1.8221339949813977E-2</v>
      </c>
      <c r="F1472" s="300">
        <v>1.8261477412587646E-2</v>
      </c>
      <c r="G1472" s="300">
        <v>1.82209945927988E-2</v>
      </c>
      <c r="H1472" s="301">
        <v>1.8210048134209214E-5</v>
      </c>
      <c r="I1472" s="302">
        <v>1.903342149399362E-5</v>
      </c>
      <c r="J1472" s="303">
        <v>24</v>
      </c>
      <c r="K1472" s="304">
        <f t="shared" ref="K1472:P1472" si="1395">SUM(D1472:D1477)+$J1472*D1477</f>
        <v>5.4327905309103287E-2</v>
      </c>
      <c r="L1472" s="304">
        <f t="shared" si="1395"/>
        <v>0.53598032397770345</v>
      </c>
      <c r="M1472" s="304">
        <f t="shared" si="1395"/>
        <v>0.54707060695820386</v>
      </c>
      <c r="N1472" s="304">
        <f t="shared" si="1395"/>
        <v>0.54591729980390291</v>
      </c>
      <c r="O1472" s="304">
        <f t="shared" si="1395"/>
        <v>5.1725648290261916E-4</v>
      </c>
      <c r="P1472" s="251">
        <f t="shared" si="1395"/>
        <v>5.4064468355012618E-4</v>
      </c>
    </row>
    <row r="1473" spans="1:16" x14ac:dyDescent="0.3">
      <c r="A1473" s="247" t="s">
        <v>123</v>
      </c>
      <c r="B1473" s="248">
        <v>2046</v>
      </c>
      <c r="C1473" s="248" t="s">
        <v>1549</v>
      </c>
      <c r="D1473" s="300">
        <v>1.8929978156073334E-3</v>
      </c>
      <c r="E1473" s="300">
        <v>1.8081100257862019E-2</v>
      </c>
      <c r="F1473" s="300">
        <v>1.8253049826555623E-2</v>
      </c>
      <c r="G1473" s="300">
        <v>1.8213234887577975E-2</v>
      </c>
      <c r="H1473" s="301">
        <v>1.7933948446704562E-5</v>
      </c>
      <c r="I1473" s="302">
        <v>1.874484070300587E-5</v>
      </c>
      <c r="J1473" s="303">
        <v>25</v>
      </c>
      <c r="K1473" s="304">
        <f t="shared" ref="K1473:P1473" si="1396">SUM(D1473:D1477)+$J1473*D1477</f>
        <v>5.4192488327727786E-2</v>
      </c>
      <c r="L1473" s="304">
        <f t="shared" si="1396"/>
        <v>0.53560160026909753</v>
      </c>
      <c r="M1473" s="304">
        <f t="shared" si="1396"/>
        <v>0.54704247498790259</v>
      </c>
      <c r="N1473" s="304">
        <f t="shared" si="1396"/>
        <v>0.54589139189748914</v>
      </c>
      <c r="O1473" s="304">
        <f t="shared" si="1396"/>
        <v>5.1619195505098853E-4</v>
      </c>
      <c r="P1473" s="251">
        <f t="shared" si="1396"/>
        <v>5.3953203316522698E-4</v>
      </c>
    </row>
    <row r="1474" spans="1:16" x14ac:dyDescent="0.3">
      <c r="A1474" s="247" t="s">
        <v>123</v>
      </c>
      <c r="B1474" s="248">
        <v>2047</v>
      </c>
      <c r="C1474" s="248" t="s">
        <v>1550</v>
      </c>
      <c r="D1474" s="300">
        <v>1.8535396230899884E-3</v>
      </c>
      <c r="E1474" s="300">
        <v>1.7944500699758999E-2</v>
      </c>
      <c r="F1474" s="300">
        <v>1.8245970121368593E-2</v>
      </c>
      <c r="G1474" s="300">
        <v>1.8206715612204997E-2</v>
      </c>
      <c r="H1474" s="301">
        <v>1.768759467445732E-5</v>
      </c>
      <c r="I1474" s="302">
        <v>1.8487348520291651E-5</v>
      </c>
      <c r="J1474" s="303">
        <v>26</v>
      </c>
      <c r="K1474" s="304">
        <f t="shared" ref="K1474:P1474" si="1397">SUM(D1474:D1477)+$J1474*D1477</f>
        <v>5.4100037955061901E-2</v>
      </c>
      <c r="L1474" s="304">
        <f t="shared" si="1397"/>
        <v>0.53536311625244337</v>
      </c>
      <c r="M1474" s="304">
        <f t="shared" si="1397"/>
        <v>0.54702277060363336</v>
      </c>
      <c r="N1474" s="304">
        <f t="shared" si="1397"/>
        <v>0.54587324369629608</v>
      </c>
      <c r="O1474" s="304">
        <f t="shared" si="1397"/>
        <v>5.1540352688686248E-4</v>
      </c>
      <c r="P1474" s="251">
        <f t="shared" si="1397"/>
        <v>5.3870796357131543E-4</v>
      </c>
    </row>
    <row r="1475" spans="1:16" x14ac:dyDescent="0.3">
      <c r="A1475" s="247" t="s">
        <v>123</v>
      </c>
      <c r="B1475" s="248">
        <v>2048</v>
      </c>
      <c r="C1475" s="248" t="s">
        <v>1551</v>
      </c>
      <c r="D1475" s="300">
        <v>1.8217432833028458E-3</v>
      </c>
      <c r="E1475" s="300">
        <v>1.7831477263814351E-2</v>
      </c>
      <c r="F1475" s="300">
        <v>1.8240091760002568E-2</v>
      </c>
      <c r="G1475" s="300">
        <v>1.8201302568646532E-2</v>
      </c>
      <c r="H1475" s="301">
        <v>1.746741750664129E-5</v>
      </c>
      <c r="I1475" s="302">
        <v>1.8257218813359221E-5</v>
      </c>
      <c r="J1475" s="303">
        <v>27</v>
      </c>
      <c r="K1475" s="304">
        <f t="shared" ref="K1475:P1475" si="1398">SUM(D1475:D1477)+$J1475*D1477</f>
        <v>5.4047045774913351E-2</v>
      </c>
      <c r="L1475" s="304">
        <f t="shared" si="1398"/>
        <v>0.5352612317938924</v>
      </c>
      <c r="M1475" s="304">
        <f t="shared" si="1398"/>
        <v>0.54701014592455122</v>
      </c>
      <c r="N1475" s="304">
        <f t="shared" si="1398"/>
        <v>0.54586161477047612</v>
      </c>
      <c r="O1475" s="304">
        <f t="shared" si="1398"/>
        <v>5.1486145249498379E-4</v>
      </c>
      <c r="P1475" s="251">
        <f t="shared" si="1398"/>
        <v>5.3814138616011821E-4</v>
      </c>
    </row>
    <row r="1476" spans="1:16" x14ac:dyDescent="0.3">
      <c r="A1476" s="247" t="s">
        <v>123</v>
      </c>
      <c r="B1476" s="248">
        <v>2049</v>
      </c>
      <c r="C1476" s="248" t="s">
        <v>1552</v>
      </c>
      <c r="D1476" s="300">
        <v>1.8099740892500477E-3</v>
      </c>
      <c r="E1476" s="300">
        <v>1.7836499776255267E-2</v>
      </c>
      <c r="F1476" s="300">
        <v>1.8236381780529616E-2</v>
      </c>
      <c r="G1476" s="300">
        <v>1.8197884983049882E-2</v>
      </c>
      <c r="H1476" s="301">
        <v>1.7319467076143192E-5</v>
      </c>
      <c r="I1476" s="302">
        <v>1.8102576292116005E-5</v>
      </c>
      <c r="J1476" s="303">
        <v>28</v>
      </c>
      <c r="K1476" s="304">
        <f t="shared" ref="K1476:P1476" si="1399">SUM(D1476:D1477)+$J1476*D1477</f>
        <v>5.4025849934551951E-2</v>
      </c>
      <c r="L1476" s="304">
        <f t="shared" si="1399"/>
        <v>0.53527237077128598</v>
      </c>
      <c r="M1476" s="304">
        <f t="shared" si="1399"/>
        <v>0.54700339960683508</v>
      </c>
      <c r="N1476" s="304">
        <f t="shared" si="1399"/>
        <v>0.54585539888821466</v>
      </c>
      <c r="O1476" s="304">
        <f t="shared" si="1399"/>
        <v>5.1453955527092099E-4</v>
      </c>
      <c r="P1476" s="251">
        <f t="shared" si="1399"/>
        <v>5.378049384558533E-4</v>
      </c>
    </row>
    <row r="1477" spans="1:16" x14ac:dyDescent="0.3">
      <c r="A1477" s="247" t="s">
        <v>123</v>
      </c>
      <c r="B1477" s="248">
        <v>2050</v>
      </c>
      <c r="C1477" s="248" t="s">
        <v>1553</v>
      </c>
      <c r="D1477" s="300">
        <v>1.800547442941445E-3</v>
      </c>
      <c r="E1477" s="300">
        <v>1.7842616241207955E-2</v>
      </c>
      <c r="F1477" s="300">
        <v>1.8233345442286393E-2</v>
      </c>
      <c r="G1477" s="300">
        <v>1.819508668638499E-2</v>
      </c>
      <c r="H1477" s="301">
        <v>1.7145520282578545E-5</v>
      </c>
      <c r="I1477" s="302">
        <v>1.7920771109094391E-5</v>
      </c>
      <c r="J1477" s="303">
        <v>29</v>
      </c>
      <c r="K1477" s="304">
        <f t="shared" ref="K1477:P1477" si="1400">SUM(D1477:D1477)+$J1477*D1477</f>
        <v>5.4016423288243354E-2</v>
      </c>
      <c r="L1477" s="304">
        <f t="shared" si="1400"/>
        <v>0.53527848723623872</v>
      </c>
      <c r="M1477" s="304">
        <f t="shared" si="1400"/>
        <v>0.5470003632685918</v>
      </c>
      <c r="N1477" s="304">
        <f t="shared" si="1400"/>
        <v>0.54585260059154972</v>
      </c>
      <c r="O1477" s="304">
        <f t="shared" si="1400"/>
        <v>5.1436560847735631E-4</v>
      </c>
      <c r="P1477" s="251">
        <f t="shared" si="1400"/>
        <v>5.3762313327283177E-4</v>
      </c>
    </row>
    <row r="1478" spans="1:16" x14ac:dyDescent="0.3">
      <c r="A1478" s="247" t="s">
        <v>124</v>
      </c>
      <c r="B1478" s="248">
        <v>2015</v>
      </c>
      <c r="C1478" s="248" t="s">
        <v>2466</v>
      </c>
      <c r="D1478" s="300">
        <v>3.5957152013177548E-2</v>
      </c>
      <c r="E1478" s="300">
        <v>0.14870768687395336</v>
      </c>
      <c r="F1478" s="300">
        <v>1.9536002386097352E-2</v>
      </c>
      <c r="G1478" s="300">
        <v>1.9399044576150107E-2</v>
      </c>
      <c r="H1478" s="301">
        <v>1.3417124463835841E-4</v>
      </c>
      <c r="I1478" s="302">
        <v>1.4023786876264091E-4</v>
      </c>
      <c r="J1478" s="305">
        <v>0</v>
      </c>
      <c r="K1478" s="304">
        <f>SUM(D1478:D1507)</f>
        <v>0.24405476092549816</v>
      </c>
      <c r="L1478" s="304">
        <f t="shared" ref="L1478:L1484" si="1401">SUM(E1478:E1507)</f>
        <v>1.2019891808342413</v>
      </c>
      <c r="M1478" s="304">
        <f t="shared" ref="M1478:M1484" si="1402">SUM(F1478:F1507)</f>
        <v>0.56497239250321596</v>
      </c>
      <c r="N1478" s="304">
        <f t="shared" ref="N1478:N1484" si="1403">SUM(G1478:G1507)</f>
        <v>0.56241446226170144</v>
      </c>
      <c r="O1478" s="304">
        <f t="shared" ref="O1478:O1484" si="1404">SUM(H1478:H1507)</f>
        <v>1.3624475120774971E-3</v>
      </c>
      <c r="P1478" s="251">
        <f t="shared" ref="P1478:P1484" si="1405">SUM(I1478:I1507)</f>
        <v>1.4240513054767734E-3</v>
      </c>
    </row>
    <row r="1479" spans="1:16" x14ac:dyDescent="0.3">
      <c r="A1479" s="247" t="s">
        <v>124</v>
      </c>
      <c r="B1479" s="248">
        <v>2016</v>
      </c>
      <c r="C1479" s="248" t="s">
        <v>2467</v>
      </c>
      <c r="D1479" s="300">
        <v>2.9913280214975996E-2</v>
      </c>
      <c r="E1479" s="300">
        <v>0.1262639147267518</v>
      </c>
      <c r="F1479" s="300">
        <v>1.9503910141515562E-2</v>
      </c>
      <c r="G1479" s="300">
        <v>1.9368252095858247E-2</v>
      </c>
      <c r="H1479" s="301">
        <v>1.1477556849902631E-4</v>
      </c>
      <c r="I1479" s="302">
        <v>1.1996520932165659E-4</v>
      </c>
      <c r="J1479" s="303">
        <v>0</v>
      </c>
      <c r="K1479" s="304">
        <f t="shared" ref="K1479:K1484" si="1406">SUM(D1479:D1508)</f>
        <v>0.21005762127043501</v>
      </c>
      <c r="L1479" s="304">
        <f t="shared" si="1401"/>
        <v>1.070413176210574</v>
      </c>
      <c r="M1479" s="304">
        <f t="shared" si="1402"/>
        <v>0.56371135175758791</v>
      </c>
      <c r="N1479" s="304">
        <f t="shared" si="1403"/>
        <v>0.56124887098425003</v>
      </c>
      <c r="O1479" s="304">
        <f t="shared" si="1404"/>
        <v>1.2480410127693963E-3</v>
      </c>
      <c r="P1479" s="251">
        <f t="shared" si="1405"/>
        <v>1.3044718535239407E-3</v>
      </c>
    </row>
    <row r="1480" spans="1:16" x14ac:dyDescent="0.3">
      <c r="A1480" s="247" t="s">
        <v>124</v>
      </c>
      <c r="B1480" s="248">
        <v>2017</v>
      </c>
      <c r="C1480" s="248" t="s">
        <v>1554</v>
      </c>
      <c r="D1480" s="300">
        <v>2.4272019381788044E-2</v>
      </c>
      <c r="E1480" s="300">
        <v>0.10505662551706285</v>
      </c>
      <c r="F1480" s="300">
        <v>1.9492364753211672E-2</v>
      </c>
      <c r="G1480" s="300">
        <v>1.9356664653256007E-2</v>
      </c>
      <c r="H1480" s="301">
        <v>1.0145526879162678E-4</v>
      </c>
      <c r="I1480" s="302">
        <v>1.0604262136171993E-4</v>
      </c>
      <c r="J1480" s="303">
        <v>0</v>
      </c>
      <c r="K1480" s="304">
        <f t="shared" si="1406"/>
        <v>0.18208354215427955</v>
      </c>
      <c r="L1480" s="304">
        <f t="shared" si="1401"/>
        <v>0.96124950546820898</v>
      </c>
      <c r="M1480" s="304">
        <f t="shared" si="1402"/>
        <v>0.562475932380612</v>
      </c>
      <c r="N1480" s="304">
        <f t="shared" si="1403"/>
        <v>0.56010811837091967</v>
      </c>
      <c r="O1480" s="304">
        <f t="shared" si="1404"/>
        <v>1.1529292334149996E-3</v>
      </c>
      <c r="P1480" s="251">
        <f t="shared" si="1405"/>
        <v>1.2050595472063276E-3</v>
      </c>
    </row>
    <row r="1481" spans="1:16" x14ac:dyDescent="0.3">
      <c r="A1481" s="247" t="s">
        <v>124</v>
      </c>
      <c r="B1481" s="248">
        <v>2018</v>
      </c>
      <c r="C1481" s="248" t="s">
        <v>1555</v>
      </c>
      <c r="D1481" s="300">
        <v>1.9734747684303847E-2</v>
      </c>
      <c r="E1481" s="300">
        <v>8.7598943077177735E-2</v>
      </c>
      <c r="F1481" s="300">
        <v>1.95063772643965E-2</v>
      </c>
      <c r="G1481" s="300">
        <v>1.9368829460362454E-2</v>
      </c>
      <c r="H1481" s="301">
        <v>9.103970467106917E-5</v>
      </c>
      <c r="I1481" s="302">
        <v>9.5156114171661351E-5</v>
      </c>
      <c r="J1481" s="303">
        <v>0</v>
      </c>
      <c r="K1481" s="304">
        <f t="shared" si="1406"/>
        <v>0.15973268634452645</v>
      </c>
      <c r="L1481" s="304">
        <f t="shared" si="1401"/>
        <v>0.87326375335756679</v>
      </c>
      <c r="M1481" s="304">
        <f t="shared" si="1402"/>
        <v>0.56124676838169851</v>
      </c>
      <c r="N1481" s="304">
        <f t="shared" si="1403"/>
        <v>0.55897408671275972</v>
      </c>
      <c r="O1481" s="304">
        <f t="shared" si="1404"/>
        <v>1.0710617055750126E-3</v>
      </c>
      <c r="P1481" s="251">
        <f t="shared" si="1405"/>
        <v>1.1194903395759744E-3</v>
      </c>
    </row>
    <row r="1482" spans="1:16" x14ac:dyDescent="0.3">
      <c r="A1482" s="247" t="s">
        <v>124</v>
      </c>
      <c r="B1482" s="248">
        <v>2019</v>
      </c>
      <c r="C1482" s="248" t="s">
        <v>1556</v>
      </c>
      <c r="D1482" s="300">
        <v>1.6214568369141386E-2</v>
      </c>
      <c r="E1482" s="300">
        <v>7.3584811470420938E-2</v>
      </c>
      <c r="F1482" s="300">
        <v>1.9510377237381707E-2</v>
      </c>
      <c r="G1482" s="300">
        <v>1.9371970695844239E-2</v>
      </c>
      <c r="H1482" s="301">
        <v>8.2027743345299288E-5</v>
      </c>
      <c r="I1482" s="302">
        <v>8.5736676335484817E-5</v>
      </c>
      <c r="J1482" s="303">
        <v>0</v>
      </c>
      <c r="K1482" s="304">
        <f t="shared" si="1406"/>
        <v>0.14190479896810723</v>
      </c>
      <c r="L1482" s="304">
        <f t="shared" si="1401"/>
        <v>0.80271385760585001</v>
      </c>
      <c r="M1482" s="304">
        <f t="shared" si="1402"/>
        <v>0.55999927416975137</v>
      </c>
      <c r="N1482" s="304">
        <f t="shared" si="1403"/>
        <v>0.55782391776687146</v>
      </c>
      <c r="O1482" s="304">
        <f t="shared" si="1404"/>
        <v>9.9954876642517447E-4</v>
      </c>
      <c r="P1482" s="251">
        <f t="shared" si="1405"/>
        <v>1.0447439032693041E-3</v>
      </c>
    </row>
    <row r="1483" spans="1:16" x14ac:dyDescent="0.3">
      <c r="A1483" s="247" t="s">
        <v>124</v>
      </c>
      <c r="B1483" s="248">
        <v>2020</v>
      </c>
      <c r="C1483" s="248" t="s">
        <v>1557</v>
      </c>
      <c r="D1483" s="300">
        <v>1.3579043216454451E-2</v>
      </c>
      <c r="E1483" s="300">
        <v>6.2494039311367815E-2</v>
      </c>
      <c r="F1483" s="300">
        <v>1.9442875488491912E-2</v>
      </c>
      <c r="G1483" s="300">
        <v>1.9309554960387387E-2</v>
      </c>
      <c r="H1483" s="301">
        <v>7.4717100687754422E-5</v>
      </c>
      <c r="I1483" s="302">
        <v>7.80954725987178E-5</v>
      </c>
      <c r="J1483" s="303">
        <v>0</v>
      </c>
      <c r="K1483" s="304">
        <f t="shared" si="1406"/>
        <v>0.1275901135237803</v>
      </c>
      <c r="L1483" s="304">
        <f t="shared" si="1401"/>
        <v>0.74619544684840788</v>
      </c>
      <c r="M1483" s="304">
        <f t="shared" si="1402"/>
        <v>0.55874459818699052</v>
      </c>
      <c r="N1483" s="304">
        <f t="shared" si="1403"/>
        <v>0.55666768015513457</v>
      </c>
      <c r="O1483" s="304">
        <f t="shared" si="1404"/>
        <v>9.3699775277493588E-4</v>
      </c>
      <c r="P1483" s="251">
        <f t="shared" si="1405"/>
        <v>9.7936460754107424E-4</v>
      </c>
    </row>
    <row r="1484" spans="1:16" x14ac:dyDescent="0.3">
      <c r="A1484" s="247" t="s">
        <v>124</v>
      </c>
      <c r="B1484" s="248">
        <v>2021</v>
      </c>
      <c r="C1484" s="248" t="s">
        <v>1558</v>
      </c>
      <c r="D1484" s="300">
        <v>1.15711230160442E-2</v>
      </c>
      <c r="E1484" s="300">
        <v>5.3677385745573333E-2</v>
      </c>
      <c r="F1484" s="300">
        <v>1.932054836691692E-2</v>
      </c>
      <c r="G1484" s="300">
        <v>1.9196720069545214E-2</v>
      </c>
      <c r="H1484" s="301">
        <v>6.625430302596415E-5</v>
      </c>
      <c r="I1484" s="302">
        <v>6.9250027339717962E-5</v>
      </c>
      <c r="J1484" s="303">
        <v>0</v>
      </c>
      <c r="K1484" s="304">
        <f t="shared" si="1406"/>
        <v>0.11590532480501972</v>
      </c>
      <c r="L1484" s="304">
        <f t="shared" si="1401"/>
        <v>0.70078431562586307</v>
      </c>
      <c r="M1484" s="304">
        <f t="shared" si="1402"/>
        <v>0.55755482185793959</v>
      </c>
      <c r="N1484" s="304">
        <f t="shared" si="1403"/>
        <v>0.55557146442998007</v>
      </c>
      <c r="O1484" s="304">
        <f t="shared" si="1404"/>
        <v>8.8171777230882341E-4</v>
      </c>
      <c r="P1484" s="251">
        <f t="shared" si="1405"/>
        <v>9.2158511398177047E-4</v>
      </c>
    </row>
    <row r="1485" spans="1:16" x14ac:dyDescent="0.3">
      <c r="A1485" s="247" t="s">
        <v>124</v>
      </c>
      <c r="B1485" s="248">
        <v>2022</v>
      </c>
      <c r="C1485" s="248" t="s">
        <v>1559</v>
      </c>
      <c r="D1485" s="300">
        <v>9.8191172017691609E-3</v>
      </c>
      <c r="E1485" s="300">
        <v>4.6451263851539304E-2</v>
      </c>
      <c r="F1485" s="300">
        <v>1.9230445522682715E-2</v>
      </c>
      <c r="G1485" s="300">
        <v>1.9113549895503928E-2</v>
      </c>
      <c r="H1485" s="301">
        <v>5.9385315615710841E-5</v>
      </c>
      <c r="I1485" s="302">
        <v>6.2070456233434177E-5</v>
      </c>
      <c r="J1485" s="303">
        <v>1</v>
      </c>
      <c r="K1485" s="304">
        <f t="shared" ref="K1485:P1485" si="1407">SUM(D1485:D1513)+$J1485*D1513</f>
        <v>0.10622845628666938</v>
      </c>
      <c r="L1485" s="304">
        <f t="shared" si="1407"/>
        <v>0.66418983796911268</v>
      </c>
      <c r="M1485" s="304">
        <f t="shared" si="1407"/>
        <v>0.55648737265046366</v>
      </c>
      <c r="N1485" s="304">
        <f t="shared" si="1407"/>
        <v>0.5545880835956678</v>
      </c>
      <c r="O1485" s="304">
        <f t="shared" si="1407"/>
        <v>8.3490058950450117E-4</v>
      </c>
      <c r="P1485" s="251">
        <f t="shared" si="1407"/>
        <v>8.7265106568146635E-4</v>
      </c>
    </row>
    <row r="1486" spans="1:16" x14ac:dyDescent="0.3">
      <c r="A1486" s="247" t="s">
        <v>124</v>
      </c>
      <c r="B1486" s="248">
        <v>2023</v>
      </c>
      <c r="C1486" s="248" t="s">
        <v>1560</v>
      </c>
      <c r="D1486" s="300">
        <v>8.5237541181619608E-3</v>
      </c>
      <c r="E1486" s="300">
        <v>4.0762305341656042E-2</v>
      </c>
      <c r="F1486" s="300">
        <v>1.9162473167367706E-2</v>
      </c>
      <c r="G1486" s="300">
        <v>1.9050823323135804E-2</v>
      </c>
      <c r="H1486" s="301">
        <v>5.3781332967831637E-5</v>
      </c>
      <c r="I1486" s="302">
        <v>5.6213082984290187E-5</v>
      </c>
      <c r="J1486" s="303">
        <v>2</v>
      </c>
      <c r="K1486" s="304">
        <f t="shared" ref="K1486:P1486" si="1408">SUM(D1486:D1513)+$J1486*D1513</f>
        <v>9.8303593582594093E-2</v>
      </c>
      <c r="L1486" s="304">
        <f t="shared" si="1408"/>
        <v>0.63482148220639634</v>
      </c>
      <c r="M1486" s="304">
        <f t="shared" si="1408"/>
        <v>0.5555100262872219</v>
      </c>
      <c r="N1486" s="304">
        <f t="shared" si="1408"/>
        <v>0.5536878729353969</v>
      </c>
      <c r="O1486" s="304">
        <f t="shared" si="1408"/>
        <v>7.9495239411043214E-4</v>
      </c>
      <c r="P1486" s="251">
        <f t="shared" si="1408"/>
        <v>8.3089658848744586E-4</v>
      </c>
    </row>
    <row r="1487" spans="1:16" x14ac:dyDescent="0.3">
      <c r="A1487" s="247" t="s">
        <v>124</v>
      </c>
      <c r="B1487" s="248">
        <v>2024</v>
      </c>
      <c r="C1487" s="248" t="s">
        <v>1561</v>
      </c>
      <c r="D1487" s="300">
        <v>7.455217623259458E-3</v>
      </c>
      <c r="E1487" s="300">
        <v>3.6179444535163884E-2</v>
      </c>
      <c r="F1487" s="300">
        <v>1.9103839229639836E-2</v>
      </c>
      <c r="G1487" s="300">
        <v>1.8996711921438363E-2</v>
      </c>
      <c r="H1487" s="301">
        <v>4.884269010642281E-5</v>
      </c>
      <c r="I1487" s="302">
        <v>5.1051138544417268E-5</v>
      </c>
      <c r="J1487" s="303">
        <v>3</v>
      </c>
      <c r="K1487" s="304">
        <f t="shared" ref="K1487:P1487" si="1409">SUM(D1487:D1513)+$J1487*D1513</f>
        <v>9.1674093962125988E-2</v>
      </c>
      <c r="L1487" s="304">
        <f t="shared" si="1409"/>
        <v>0.61114208495356337</v>
      </c>
      <c r="M1487" s="304">
        <f t="shared" si="1409"/>
        <v>0.55460065227929511</v>
      </c>
      <c r="N1487" s="304">
        <f t="shared" si="1409"/>
        <v>0.55285038884749405</v>
      </c>
      <c r="O1487" s="304">
        <f t="shared" si="1409"/>
        <v>7.606081813642426E-4</v>
      </c>
      <c r="P1487" s="251">
        <f t="shared" si="1409"/>
        <v>7.949994845425696E-4</v>
      </c>
    </row>
    <row r="1488" spans="1:16" x14ac:dyDescent="0.3">
      <c r="A1488" s="247" t="s">
        <v>124</v>
      </c>
      <c r="B1488" s="248">
        <v>2025</v>
      </c>
      <c r="C1488" s="248" t="s">
        <v>1562</v>
      </c>
      <c r="D1488" s="300">
        <v>6.5731402388156815E-3</v>
      </c>
      <c r="E1488" s="300">
        <v>3.2539364201049151E-2</v>
      </c>
      <c r="F1488" s="300">
        <v>1.9052407778131032E-2</v>
      </c>
      <c r="G1488" s="300">
        <v>1.8949252797222368E-2</v>
      </c>
      <c r="H1488" s="301">
        <v>4.4563818214583137E-5</v>
      </c>
      <c r="I1488" s="302">
        <v>4.6578787811972593E-5</v>
      </c>
      <c r="J1488" s="303">
        <v>4</v>
      </c>
      <c r="K1488" s="304">
        <f t="shared" ref="K1488:P1488" si="1410">SUM(D1488:D1513)+$J1488*D1513</f>
        <v>8.61131308365604E-2</v>
      </c>
      <c r="L1488" s="304">
        <f t="shared" si="1410"/>
        <v>0.59204554850722269</v>
      </c>
      <c r="M1488" s="304">
        <f t="shared" si="1410"/>
        <v>0.55374991220909631</v>
      </c>
      <c r="N1488" s="304">
        <f t="shared" si="1410"/>
        <v>0.55206701616128862</v>
      </c>
      <c r="O1488" s="304">
        <f t="shared" si="1410"/>
        <v>7.3120261147946182E-4</v>
      </c>
      <c r="P1488" s="251">
        <f t="shared" si="1410"/>
        <v>7.6426432503756627E-4</v>
      </c>
    </row>
    <row r="1489" spans="1:16" x14ac:dyDescent="0.3">
      <c r="A1489" s="247" t="s">
        <v>124</v>
      </c>
      <c r="B1489" s="248">
        <v>2026</v>
      </c>
      <c r="C1489" s="248" t="s">
        <v>1563</v>
      </c>
      <c r="D1489" s="300">
        <v>5.8648883607108713E-3</v>
      </c>
      <c r="E1489" s="300">
        <v>2.9689468369810415E-2</v>
      </c>
      <c r="F1489" s="300">
        <v>1.8991569016131655E-2</v>
      </c>
      <c r="G1489" s="300">
        <v>1.8893174834285226E-2</v>
      </c>
      <c r="H1489" s="301">
        <v>4.0990206428526432E-5</v>
      </c>
      <c r="I1489" s="302">
        <v>4.2843603796127967E-5</v>
      </c>
      <c r="J1489" s="303">
        <v>5</v>
      </c>
      <c r="K1489" s="304">
        <f t="shared" ref="K1489:P1489" si="1411">SUM(D1489:D1513)+$J1489*D1513</f>
        <v>8.1434245095438604E-2</v>
      </c>
      <c r="L1489" s="304">
        <f t="shared" si="1411"/>
        <v>0.57658909239499634</v>
      </c>
      <c r="M1489" s="304">
        <f t="shared" si="1411"/>
        <v>0.55295060359040626</v>
      </c>
      <c r="N1489" s="304">
        <f t="shared" si="1411"/>
        <v>0.55133110259929929</v>
      </c>
      <c r="O1489" s="304">
        <f t="shared" si="1411"/>
        <v>7.0607591348652082E-4</v>
      </c>
      <c r="P1489" s="251">
        <f t="shared" si="1411"/>
        <v>7.3800151626500737E-4</v>
      </c>
    </row>
    <row r="1490" spans="1:16" x14ac:dyDescent="0.3">
      <c r="A1490" s="247" t="s">
        <v>124</v>
      </c>
      <c r="B1490" s="248">
        <v>2027</v>
      </c>
      <c r="C1490" s="248" t="s">
        <v>1564</v>
      </c>
      <c r="D1490" s="300">
        <v>5.2744843616195896E-3</v>
      </c>
      <c r="E1490" s="300">
        <v>2.7360814666632517E-2</v>
      </c>
      <c r="F1490" s="300">
        <v>1.8918200152177989E-2</v>
      </c>
      <c r="G1490" s="300">
        <v>1.8825538676461626E-2</v>
      </c>
      <c r="H1490" s="301">
        <v>3.6477720579632004E-5</v>
      </c>
      <c r="I1490" s="302">
        <v>3.8127083930413335E-5</v>
      </c>
      <c r="J1490" s="303">
        <v>6</v>
      </c>
      <c r="K1490" s="304">
        <f t="shared" ref="K1490:P1490" si="1412">SUM(D1490:D1513)+$J1490*D1513</f>
        <v>7.7463611232421584E-2</v>
      </c>
      <c r="L1490" s="304">
        <f t="shared" si="1412"/>
        <v>0.56398253211400884</v>
      </c>
      <c r="M1490" s="304">
        <f t="shared" si="1412"/>
        <v>0.55221213373371558</v>
      </c>
      <c r="N1490" s="304">
        <f t="shared" si="1412"/>
        <v>0.55065126700024702</v>
      </c>
      <c r="O1490" s="304">
        <f t="shared" si="1412"/>
        <v>6.845228272796362E-4</v>
      </c>
      <c r="P1490" s="251">
        <f t="shared" si="1412"/>
        <v>7.1547389150829319E-4</v>
      </c>
    </row>
    <row r="1491" spans="1:16" x14ac:dyDescent="0.3">
      <c r="A1491" s="247" t="s">
        <v>124</v>
      </c>
      <c r="B1491" s="248">
        <v>2028</v>
      </c>
      <c r="C1491" s="248" t="s">
        <v>1565</v>
      </c>
      <c r="D1491" s="300">
        <v>4.7659055376026802E-3</v>
      </c>
      <c r="E1491" s="300">
        <v>2.5431362143479432E-2</v>
      </c>
      <c r="F1491" s="300">
        <v>1.8839577722197583E-2</v>
      </c>
      <c r="G1491" s="300">
        <v>1.8753137363134061E-2</v>
      </c>
      <c r="H1491" s="301">
        <v>3.3633022875742819E-5</v>
      </c>
      <c r="I1491" s="302">
        <v>3.5153759997135043E-5</v>
      </c>
      <c r="J1491" s="303">
        <v>7</v>
      </c>
      <c r="K1491" s="304">
        <f t="shared" ref="K1491:P1491" si="1413">SUM(D1491:D1513)+$J1491*D1513</f>
        <v>7.4083381368495863E-2</v>
      </c>
      <c r="L1491" s="304">
        <f t="shared" si="1413"/>
        <v>0.55370462553619937</v>
      </c>
      <c r="M1491" s="304">
        <f t="shared" si="1413"/>
        <v>0.5515470327409786</v>
      </c>
      <c r="N1491" s="304">
        <f t="shared" si="1413"/>
        <v>0.55003906755901832</v>
      </c>
      <c r="O1491" s="304">
        <f t="shared" si="1413"/>
        <v>6.6748222692164625E-4</v>
      </c>
      <c r="P1491" s="251">
        <f t="shared" si="1413"/>
        <v>6.9766278661729381E-4</v>
      </c>
    </row>
    <row r="1492" spans="1:16" x14ac:dyDescent="0.3">
      <c r="A1492" s="247" t="s">
        <v>124</v>
      </c>
      <c r="B1492" s="248">
        <v>2029</v>
      </c>
      <c r="C1492" s="248" t="s">
        <v>1566</v>
      </c>
      <c r="D1492" s="300">
        <v>4.3339781660895844E-3</v>
      </c>
      <c r="E1492" s="300">
        <v>2.3831625388337805E-2</v>
      </c>
      <c r="F1492" s="300">
        <v>1.8770490573661886E-2</v>
      </c>
      <c r="G1492" s="300">
        <v>1.8689527302452737E-2</v>
      </c>
      <c r="H1492" s="301">
        <v>3.1396844645342752E-5</v>
      </c>
      <c r="I1492" s="302">
        <v>3.2816470199697556E-5</v>
      </c>
      <c r="J1492" s="303">
        <v>8</v>
      </c>
      <c r="K1492" s="304">
        <f t="shared" ref="K1492:P1492" si="1414">SUM(D1492:D1513)+$J1492*D1513</f>
        <v>7.1211730328587047E-2</v>
      </c>
      <c r="L1492" s="304">
        <f t="shared" si="1414"/>
        <v>0.54535617148154292</v>
      </c>
      <c r="M1492" s="304">
        <f t="shared" si="1414"/>
        <v>0.55096055417822209</v>
      </c>
      <c r="N1492" s="304">
        <f t="shared" si="1414"/>
        <v>0.54949926943111727</v>
      </c>
      <c r="O1492" s="304">
        <f t="shared" si="1414"/>
        <v>6.5328632426754532E-4</v>
      </c>
      <c r="P1492" s="251">
        <f t="shared" si="1414"/>
        <v>6.8282500565957239E-4</v>
      </c>
    </row>
    <row r="1493" spans="1:16" x14ac:dyDescent="0.3">
      <c r="A1493" s="247" t="s">
        <v>124</v>
      </c>
      <c r="B1493" s="248">
        <v>2030</v>
      </c>
      <c r="C1493" s="248" t="s">
        <v>1567</v>
      </c>
      <c r="D1493" s="300">
        <v>3.9775449665257869E-3</v>
      </c>
      <c r="E1493" s="300">
        <v>2.2568849321351517E-2</v>
      </c>
      <c r="F1493" s="300">
        <v>1.8708806905510723E-2</v>
      </c>
      <c r="G1493" s="300">
        <v>1.8632740054401232E-2</v>
      </c>
      <c r="H1493" s="301">
        <v>2.9566552914853484E-5</v>
      </c>
      <c r="I1493" s="302">
        <v>3.0903420033523695E-5</v>
      </c>
      <c r="J1493" s="303">
        <v>9</v>
      </c>
      <c r="K1493" s="304">
        <f t="shared" ref="K1493:P1493" si="1415">SUM(D1493:D1513)+$J1493*D1513</f>
        <v>6.8772006660191315E-2</v>
      </c>
      <c r="L1493" s="304">
        <f t="shared" si="1415"/>
        <v>0.53860745418202804</v>
      </c>
      <c r="M1493" s="304">
        <f t="shared" si="1415"/>
        <v>0.55044316276400129</v>
      </c>
      <c r="N1493" s="304">
        <f t="shared" si="1415"/>
        <v>0.54902308136389744</v>
      </c>
      <c r="O1493" s="304">
        <f t="shared" si="1415"/>
        <v>6.4132659984384452E-4</v>
      </c>
      <c r="P1493" s="251">
        <f t="shared" si="1415"/>
        <v>6.703245144992888E-4</v>
      </c>
    </row>
    <row r="1494" spans="1:16" x14ac:dyDescent="0.3">
      <c r="A1494" s="247" t="s">
        <v>124</v>
      </c>
      <c r="B1494" s="248">
        <v>2031</v>
      </c>
      <c r="C1494" s="248" t="s">
        <v>1568</v>
      </c>
      <c r="D1494" s="300">
        <v>3.6672608847150893E-3</v>
      </c>
      <c r="E1494" s="300">
        <v>2.1509782291120955E-2</v>
      </c>
      <c r="F1494" s="300">
        <v>1.8652083878742145E-2</v>
      </c>
      <c r="G1494" s="300">
        <v>1.8580529739118307E-2</v>
      </c>
      <c r="H1494" s="301">
        <v>2.8139065225371731E-5</v>
      </c>
      <c r="I1494" s="302">
        <v>2.9411389958620574E-5</v>
      </c>
      <c r="J1494" s="303">
        <v>10</v>
      </c>
      <c r="K1494" s="304">
        <f t="shared" ref="K1494:P1494" si="1416">SUM(D1494:D1513)+$J1494*D1513</f>
        <v>6.6688716191359396E-2</v>
      </c>
      <c r="L1494" s="304">
        <f t="shared" si="1416"/>
        <v>0.53312151294949961</v>
      </c>
      <c r="M1494" s="304">
        <f t="shared" si="1416"/>
        <v>0.54998745501793156</v>
      </c>
      <c r="N1494" s="304">
        <f t="shared" si="1416"/>
        <v>0.5486036805447293</v>
      </c>
      <c r="O1494" s="304">
        <f t="shared" si="1416"/>
        <v>6.3119716715063297E-4</v>
      </c>
      <c r="P1494" s="251">
        <f t="shared" si="1416"/>
        <v>6.5973707350517892E-4</v>
      </c>
    </row>
    <row r="1495" spans="1:16" x14ac:dyDescent="0.3">
      <c r="A1495" s="247" t="s">
        <v>124</v>
      </c>
      <c r="B1495" s="248">
        <v>2032</v>
      </c>
      <c r="C1495" s="248" t="s">
        <v>1569</v>
      </c>
      <c r="D1495" s="300">
        <v>3.3996677716218973E-3</v>
      </c>
      <c r="E1495" s="300">
        <v>2.0647076301390455E-2</v>
      </c>
      <c r="F1495" s="300">
        <v>1.8599846968166762E-2</v>
      </c>
      <c r="G1495" s="300">
        <v>1.853244743112754E-2</v>
      </c>
      <c r="H1495" s="301">
        <v>2.6793800816079742E-5</v>
      </c>
      <c r="I1495" s="302">
        <v>2.8005294767376852E-5</v>
      </c>
      <c r="J1495" s="303">
        <v>11</v>
      </c>
      <c r="K1495" s="304">
        <f t="shared" ref="K1495:P1495" si="1417">SUM(D1495:D1513)+$J1495*D1513</f>
        <v>6.4915709804338168E-2</v>
      </c>
      <c r="L1495" s="304">
        <f t="shared" si="1417"/>
        <v>0.52869463874720157</v>
      </c>
      <c r="M1495" s="304">
        <f t="shared" si="1417"/>
        <v>0.54958847029863034</v>
      </c>
      <c r="N1495" s="304">
        <f t="shared" si="1417"/>
        <v>0.54823649004084396</v>
      </c>
      <c r="O1495" s="304">
        <f t="shared" si="1417"/>
        <v>6.2249522214690323E-4</v>
      </c>
      <c r="P1495" s="251">
        <f t="shared" si="1417"/>
        <v>6.5064166258597218E-4</v>
      </c>
    </row>
    <row r="1496" spans="1:16" x14ac:dyDescent="0.3">
      <c r="A1496" s="247" t="s">
        <v>124</v>
      </c>
      <c r="B1496" s="248">
        <v>2033</v>
      </c>
      <c r="C1496" s="248" t="s">
        <v>1570</v>
      </c>
      <c r="D1496" s="300">
        <v>3.1691974863557819E-3</v>
      </c>
      <c r="E1496" s="300">
        <v>1.9952786385020387E-2</v>
      </c>
      <c r="F1496" s="300">
        <v>1.8552162984850729E-2</v>
      </c>
      <c r="G1496" s="300">
        <v>1.8488559471964202E-2</v>
      </c>
      <c r="H1496" s="301">
        <v>2.5662795501262881E-5</v>
      </c>
      <c r="I1496" s="302">
        <v>2.6823153079496308E-5</v>
      </c>
      <c r="J1496" s="303">
        <v>12</v>
      </c>
      <c r="K1496" s="304">
        <f t="shared" ref="K1496:P1496" si="1418">SUM(D1496:D1513)+$J1496*D1513</f>
        <v>6.3410296530410137E-2</v>
      </c>
      <c r="L1496" s="304">
        <f t="shared" si="1418"/>
        <v>0.52513047053463413</v>
      </c>
      <c r="M1496" s="304">
        <f t="shared" si="1418"/>
        <v>0.54924172248990466</v>
      </c>
      <c r="N1496" s="304">
        <f t="shared" si="1418"/>
        <v>0.54791738184494931</v>
      </c>
      <c r="O1496" s="304">
        <f t="shared" si="1418"/>
        <v>6.1513854155246541E-4</v>
      </c>
      <c r="P1496" s="251">
        <f t="shared" si="1418"/>
        <v>6.4295234685800913E-4</v>
      </c>
    </row>
    <row r="1497" spans="1:16" x14ac:dyDescent="0.3">
      <c r="A1497" s="247" t="s">
        <v>124</v>
      </c>
      <c r="B1497" s="248">
        <v>2034</v>
      </c>
      <c r="C1497" s="248" t="s">
        <v>1571</v>
      </c>
      <c r="D1497" s="300">
        <v>2.9666627489879135E-3</v>
      </c>
      <c r="E1497" s="300">
        <v>1.9380216077869647E-2</v>
      </c>
      <c r="F1497" s="300">
        <v>1.8508676518608123E-2</v>
      </c>
      <c r="G1497" s="300">
        <v>1.8448538172946494E-2</v>
      </c>
      <c r="H1497" s="301">
        <v>2.4700327203231829E-5</v>
      </c>
      <c r="I1497" s="302">
        <v>2.5817170530663152E-5</v>
      </c>
      <c r="J1497" s="303">
        <v>13</v>
      </c>
      <c r="K1497" s="304">
        <f t="shared" ref="K1497:P1497" si="1419">SUM(D1497:D1513)+$J1497*D1513</f>
        <v>6.2135353541748227E-2</v>
      </c>
      <c r="L1497" s="304">
        <f t="shared" si="1419"/>
        <v>0.52226059223843668</v>
      </c>
      <c r="M1497" s="304">
        <f t="shared" si="1419"/>
        <v>0.54894265866449499</v>
      </c>
      <c r="N1497" s="304">
        <f t="shared" si="1419"/>
        <v>0.5476421616082181</v>
      </c>
      <c r="O1497" s="304">
        <f t="shared" si="1419"/>
        <v>6.0891286627284455E-4</v>
      </c>
      <c r="P1497" s="251">
        <f t="shared" si="1419"/>
        <v>6.3644517281792677E-4</v>
      </c>
    </row>
    <row r="1498" spans="1:16" x14ac:dyDescent="0.3">
      <c r="A1498" s="247" t="s">
        <v>124</v>
      </c>
      <c r="B1498" s="248">
        <v>2035</v>
      </c>
      <c r="C1498" s="248" t="s">
        <v>1572</v>
      </c>
      <c r="D1498" s="300">
        <v>2.7906517987475198E-3</v>
      </c>
      <c r="E1498" s="300">
        <v>1.8919432710403208E-2</v>
      </c>
      <c r="F1498" s="300">
        <v>1.8469355271790888E-2</v>
      </c>
      <c r="G1498" s="300">
        <v>1.8412349207336965E-2</v>
      </c>
      <c r="H1498" s="301">
        <v>2.3827407883093834E-5</v>
      </c>
      <c r="I1498" s="302">
        <v>2.490477800770787E-5</v>
      </c>
      <c r="J1498" s="303">
        <v>14</v>
      </c>
      <c r="K1498" s="304">
        <f t="shared" ref="K1498:P1498" si="1420">SUM(D1498:D1513)+$J1498*D1513</f>
        <v>6.1062945290454182E-2</v>
      </c>
      <c r="L1498" s="304">
        <f t="shared" si="1420"/>
        <v>0.51996328424938998</v>
      </c>
      <c r="M1498" s="304">
        <f t="shared" si="1420"/>
        <v>0.54868708130532784</v>
      </c>
      <c r="N1498" s="304">
        <f t="shared" si="1420"/>
        <v>0.54740696267050459</v>
      </c>
      <c r="O1498" s="304">
        <f t="shared" si="1420"/>
        <v>6.0364965929125467E-4</v>
      </c>
      <c r="P1498" s="251">
        <f t="shared" si="1420"/>
        <v>6.3094398132667738E-4</v>
      </c>
    </row>
    <row r="1499" spans="1:16" x14ac:dyDescent="0.3">
      <c r="A1499" s="247" t="s">
        <v>124</v>
      </c>
      <c r="B1499" s="248">
        <v>2036</v>
      </c>
      <c r="C1499" s="248" t="s">
        <v>1573</v>
      </c>
      <c r="D1499" s="300">
        <v>2.6374786097167241E-3</v>
      </c>
      <c r="E1499" s="300">
        <v>1.8544708776998223E-2</v>
      </c>
      <c r="F1499" s="300">
        <v>1.8434669473438275E-2</v>
      </c>
      <c r="G1499" s="300">
        <v>1.8380426692314981E-2</v>
      </c>
      <c r="H1499" s="301">
        <v>2.3047282660957762E-5</v>
      </c>
      <c r="I1499" s="302">
        <v>2.4089374909376689E-5</v>
      </c>
      <c r="J1499" s="303">
        <v>15</v>
      </c>
      <c r="K1499" s="304">
        <f t="shared" ref="K1499:P1499" si="1421">SUM(D1499:D1513)+$J1499*D1513</f>
        <v>6.0166547989400535E-2</v>
      </c>
      <c r="L1499" s="304">
        <f t="shared" si="1421"/>
        <v>0.51812675962780985</v>
      </c>
      <c r="M1499" s="304">
        <f t="shared" si="1421"/>
        <v>0.54847082519297796</v>
      </c>
      <c r="N1499" s="304">
        <f t="shared" si="1421"/>
        <v>0.54720795269840061</v>
      </c>
      <c r="O1499" s="304">
        <f t="shared" si="1421"/>
        <v>5.9925937162980277E-4</v>
      </c>
      <c r="P1499" s="251">
        <f t="shared" si="1421"/>
        <v>6.2635518235838337E-4</v>
      </c>
    </row>
    <row r="1500" spans="1:16" x14ac:dyDescent="0.3">
      <c r="A1500" s="247" t="s">
        <v>124</v>
      </c>
      <c r="B1500" s="248">
        <v>2037</v>
      </c>
      <c r="C1500" s="248" t="s">
        <v>1574</v>
      </c>
      <c r="D1500" s="300">
        <v>2.509907318530348E-3</v>
      </c>
      <c r="E1500" s="300">
        <v>1.826281939449274E-2</v>
      </c>
      <c r="F1500" s="300">
        <v>1.8404089797766462E-2</v>
      </c>
      <c r="G1500" s="300">
        <v>1.8352283741778899E-2</v>
      </c>
      <c r="H1500" s="301">
        <v>2.2371989619180395E-5</v>
      </c>
      <c r="I1500" s="302">
        <v>2.3383547220897413E-5</v>
      </c>
      <c r="J1500" s="303">
        <v>16</v>
      </c>
      <c r="K1500" s="304">
        <f t="shared" ref="K1500:P1500" si="1422">SUM(D1500:D1513)+$J1500*D1513</f>
        <v>5.9423323877377678E-2</v>
      </c>
      <c r="L1500" s="304">
        <f t="shared" si="1422"/>
        <v>0.51666495893963449</v>
      </c>
      <c r="M1500" s="304">
        <f t="shared" si="1422"/>
        <v>0.54828925487898061</v>
      </c>
      <c r="N1500" s="304">
        <f t="shared" si="1422"/>
        <v>0.54704086524131856</v>
      </c>
      <c r="O1500" s="304">
        <f t="shared" si="1422"/>
        <v>5.9564920919048694E-4</v>
      </c>
      <c r="P1500" s="251">
        <f t="shared" si="1422"/>
        <v>6.2258178648842049E-4</v>
      </c>
    </row>
    <row r="1501" spans="1:16" x14ac:dyDescent="0.3">
      <c r="A1501" s="247" t="s">
        <v>124</v>
      </c>
      <c r="B1501" s="248">
        <v>2038</v>
      </c>
      <c r="C1501" s="248" t="s">
        <v>1575</v>
      </c>
      <c r="D1501" s="300">
        <v>2.3940601881135915E-3</v>
      </c>
      <c r="E1501" s="300">
        <v>1.8003841884842515E-2</v>
      </c>
      <c r="F1501" s="300">
        <v>1.8377193288173929E-2</v>
      </c>
      <c r="G1501" s="300">
        <v>1.8327530692714762E-2</v>
      </c>
      <c r="H1501" s="301">
        <v>2.1798380895197616E-5</v>
      </c>
      <c r="I1501" s="302">
        <v>2.278400706869299E-5</v>
      </c>
      <c r="J1501" s="303">
        <v>17</v>
      </c>
      <c r="K1501" s="304">
        <f t="shared" ref="K1501:P1501" si="1423">SUM(D1501:D1513)+$J1501*D1513</f>
        <v>5.8807671056541194E-2</v>
      </c>
      <c r="L1501" s="304">
        <f t="shared" si="1423"/>
        <v>0.51548504763396474</v>
      </c>
      <c r="M1501" s="304">
        <f t="shared" si="1423"/>
        <v>0.54813826424065526</v>
      </c>
      <c r="N1501" s="304">
        <f t="shared" si="1423"/>
        <v>0.54690192073477262</v>
      </c>
      <c r="O1501" s="304">
        <f t="shared" si="1423"/>
        <v>5.927143397929486E-4</v>
      </c>
      <c r="P1501" s="251">
        <f t="shared" si="1423"/>
        <v>6.1951421830693692E-4</v>
      </c>
    </row>
    <row r="1502" spans="1:16" x14ac:dyDescent="0.3">
      <c r="A1502" s="247" t="s">
        <v>124</v>
      </c>
      <c r="B1502" s="248">
        <v>2039</v>
      </c>
      <c r="C1502" s="248" t="s">
        <v>1576</v>
      </c>
      <c r="D1502" s="300">
        <v>2.2902763004412881E-3</v>
      </c>
      <c r="E1502" s="300">
        <v>1.777567140147944E-2</v>
      </c>
      <c r="F1502" s="300">
        <v>1.8353825970226646E-2</v>
      </c>
      <c r="G1502" s="300">
        <v>1.8306026778853852E-2</v>
      </c>
      <c r="H1502" s="301">
        <v>2.1314900792404609E-5</v>
      </c>
      <c r="I1502" s="302">
        <v>2.2278666848366137E-5</v>
      </c>
      <c r="J1502" s="303">
        <v>18</v>
      </c>
      <c r="K1502" s="304">
        <f t="shared" ref="K1502:P1502" si="1424">SUM(D1502:D1513)+$J1502*D1513</f>
        <v>5.8307865366121467E-2</v>
      </c>
      <c r="L1502" s="304">
        <f t="shared" si="1424"/>
        <v>0.51456411383794509</v>
      </c>
      <c r="M1502" s="304">
        <f t="shared" si="1424"/>
        <v>0.54801417011192233</v>
      </c>
      <c r="N1502" s="304">
        <f t="shared" si="1424"/>
        <v>0.54678772927729091</v>
      </c>
      <c r="O1502" s="304">
        <f t="shared" si="1424"/>
        <v>5.9035307911939295E-4</v>
      </c>
      <c r="P1502" s="251">
        <f t="shared" si="1424"/>
        <v>6.1704619027765778E-4</v>
      </c>
    </row>
    <row r="1503" spans="1:16" x14ac:dyDescent="0.3">
      <c r="A1503" s="247" t="s">
        <v>124</v>
      </c>
      <c r="B1503" s="248">
        <v>2040</v>
      </c>
      <c r="C1503" s="248" t="s">
        <v>1577</v>
      </c>
      <c r="D1503" s="300">
        <v>2.1999787796109348E-3</v>
      </c>
      <c r="E1503" s="300">
        <v>1.7596814833852642E-2</v>
      </c>
      <c r="F1503" s="300">
        <v>1.8333786167426609E-2</v>
      </c>
      <c r="G1503" s="300">
        <v>1.8287584750661404E-2</v>
      </c>
      <c r="H1503" s="301">
        <v>2.0900874663954508E-5</v>
      </c>
      <c r="I1503" s="302">
        <v>2.1845916123757942E-5</v>
      </c>
      <c r="J1503" s="303">
        <v>19</v>
      </c>
      <c r="K1503" s="304">
        <f t="shared" ref="K1503:P1503" si="1425">SUM(D1503:D1513)+$J1503*D1513</f>
        <v>5.7911843563374046E-2</v>
      </c>
      <c r="L1503" s="304">
        <f t="shared" si="1425"/>
        <v>0.51387135052528876</v>
      </c>
      <c r="M1503" s="304">
        <f t="shared" si="1425"/>
        <v>0.54791344330113667</v>
      </c>
      <c r="N1503" s="304">
        <f t="shared" si="1425"/>
        <v>0.54669504173367001</v>
      </c>
      <c r="O1503" s="304">
        <f t="shared" si="1425"/>
        <v>5.8847529854863024E-4</v>
      </c>
      <c r="P1503" s="251">
        <f t="shared" si="1425"/>
        <v>6.1508350246870552E-4</v>
      </c>
    </row>
    <row r="1504" spans="1:16" x14ac:dyDescent="0.3">
      <c r="A1504" s="247" t="s">
        <v>124</v>
      </c>
      <c r="B1504" s="248">
        <v>2041</v>
      </c>
      <c r="C1504" s="248" t="s">
        <v>1578</v>
      </c>
      <c r="D1504" s="300">
        <v>2.1276131546185423E-3</v>
      </c>
      <c r="E1504" s="300">
        <v>1.7455360490240563E-2</v>
      </c>
      <c r="F1504" s="300">
        <v>1.8317470657558406E-2</v>
      </c>
      <c r="G1504" s="300">
        <v>1.8272569846250444E-2</v>
      </c>
      <c r="H1504" s="301">
        <v>2.0559360024222688E-5</v>
      </c>
      <c r="I1504" s="302">
        <v>2.1488967031902632E-5</v>
      </c>
      <c r="J1504" s="303">
        <v>20</v>
      </c>
      <c r="K1504" s="304">
        <f t="shared" ref="K1504:P1504" si="1426">SUM(D1504:D1513)+$J1504*D1513</f>
        <v>5.760611928145698E-2</v>
      </c>
      <c r="L1504" s="304">
        <f t="shared" si="1426"/>
        <v>0.51335744378025905</v>
      </c>
      <c r="M1504" s="304">
        <f t="shared" si="1426"/>
        <v>0.54783275629315109</v>
      </c>
      <c r="N1504" s="304">
        <f t="shared" si="1426"/>
        <v>0.54662079621824156</v>
      </c>
      <c r="O1504" s="304">
        <f t="shared" si="1426"/>
        <v>5.8701154410631775E-4</v>
      </c>
      <c r="P1504" s="251">
        <f t="shared" si="1426"/>
        <v>6.1355356538436137E-4</v>
      </c>
    </row>
    <row r="1505" spans="1:16" x14ac:dyDescent="0.3">
      <c r="A1505" s="247" t="s">
        <v>124</v>
      </c>
      <c r="B1505" s="248">
        <v>2042</v>
      </c>
      <c r="C1505" s="248" t="s">
        <v>1579</v>
      </c>
      <c r="D1505" s="300">
        <v>2.0668384630441777E-3</v>
      </c>
      <c r="E1505" s="300">
        <v>1.7329897964488757E-2</v>
      </c>
      <c r="F1505" s="300">
        <v>1.8303780036623991E-2</v>
      </c>
      <c r="G1505" s="300">
        <v>1.8259971335585844E-2</v>
      </c>
      <c r="H1505" s="301">
        <v>2.0286352138750812E-5</v>
      </c>
      <c r="I1505" s="302">
        <v>2.1203612219345098E-5</v>
      </c>
      <c r="J1505" s="303">
        <v>21</v>
      </c>
      <c r="K1505" s="304">
        <f t="shared" ref="K1505:P1505" si="1427">SUM(D1505:D1513)+$J1505*D1513</f>
        <v>5.737276062453231E-2</v>
      </c>
      <c r="L1505" s="304">
        <f t="shared" si="1427"/>
        <v>0.51298499137884146</v>
      </c>
      <c r="M1505" s="304">
        <f t="shared" si="1427"/>
        <v>0.54776838479503365</v>
      </c>
      <c r="N1505" s="304">
        <f t="shared" si="1427"/>
        <v>0.54656156560722402</v>
      </c>
      <c r="O1505" s="304">
        <f t="shared" si="1427"/>
        <v>5.8588930430373697E-4</v>
      </c>
      <c r="P1505" s="251">
        <f t="shared" si="1427"/>
        <v>6.1238057739187264E-4</v>
      </c>
    </row>
    <row r="1506" spans="1:16" x14ac:dyDescent="0.3">
      <c r="A1506" s="247" t="s">
        <v>124</v>
      </c>
      <c r="B1506" s="248">
        <v>2043</v>
      </c>
      <c r="C1506" s="248" t="s">
        <v>1580</v>
      </c>
      <c r="D1506" s="300">
        <v>2.02033968858624E-3</v>
      </c>
      <c r="E1506" s="300">
        <v>1.7240485090930156E-2</v>
      </c>
      <c r="F1506" s="300">
        <v>1.8292349469426709E-2</v>
      </c>
      <c r="G1506" s="300">
        <v>1.8249452849496001E-2</v>
      </c>
      <c r="H1506" s="301">
        <v>2.0069104028110216E-5</v>
      </c>
      <c r="I1506" s="302">
        <v>2.097653186448397E-5</v>
      </c>
      <c r="J1506" s="303">
        <v>22</v>
      </c>
      <c r="K1506" s="304">
        <f t="shared" ref="K1506:P1506" si="1428">SUM(D1506:D1513)+$J1506*D1513</f>
        <v>5.7200176659181992E-2</v>
      </c>
      <c r="L1506" s="304">
        <f t="shared" si="1428"/>
        <v>0.51273800150317572</v>
      </c>
      <c r="M1506" s="304">
        <f t="shared" si="1428"/>
        <v>0.54771770391785068</v>
      </c>
      <c r="N1506" s="304">
        <f t="shared" si="1428"/>
        <v>0.54651493350687119</v>
      </c>
      <c r="O1506" s="304">
        <f t="shared" si="1428"/>
        <v>5.8504007238662815E-4</v>
      </c>
      <c r="P1506" s="251">
        <f t="shared" si="1428"/>
        <v>6.1149294421194121E-4</v>
      </c>
    </row>
    <row r="1507" spans="1:16" x14ac:dyDescent="0.3">
      <c r="A1507" s="247" t="s">
        <v>124</v>
      </c>
      <c r="B1507" s="248">
        <v>2044</v>
      </c>
      <c r="C1507" s="248" t="s">
        <v>1581</v>
      </c>
      <c r="D1507" s="300">
        <v>1.9848632619679299E-3</v>
      </c>
      <c r="E1507" s="300">
        <v>1.7172382689783855E-2</v>
      </c>
      <c r="F1507" s="300">
        <v>1.8282836314903409E-2</v>
      </c>
      <c r="G1507" s="300">
        <v>1.8240698872112816E-2</v>
      </c>
      <c r="H1507" s="301">
        <v>1.9897432617933853E-5</v>
      </c>
      <c r="I1507" s="302">
        <v>2.0797102423474793E-5</v>
      </c>
      <c r="J1507" s="303">
        <v>23</v>
      </c>
      <c r="K1507" s="304">
        <f t="shared" ref="K1507:P1507" si="1429">SUM(D1507:D1513)+$J1507*D1513</f>
        <v>5.7074091468289623E-2</v>
      </c>
      <c r="L1507" s="304">
        <f t="shared" si="1429"/>
        <v>0.51258042450106855</v>
      </c>
      <c r="M1507" s="304">
        <f t="shared" si="1429"/>
        <v>0.54767845360786505</v>
      </c>
      <c r="N1507" s="304">
        <f t="shared" si="1429"/>
        <v>0.54647881989260816</v>
      </c>
      <c r="O1507" s="304">
        <f t="shared" si="1429"/>
        <v>5.8440808858015994E-4</v>
      </c>
      <c r="P1507" s="251">
        <f t="shared" si="1429"/>
        <v>6.1083239138687122E-4</v>
      </c>
    </row>
    <row r="1508" spans="1:16" x14ac:dyDescent="0.3">
      <c r="A1508" s="247" t="s">
        <v>124</v>
      </c>
      <c r="B1508" s="248">
        <v>2045</v>
      </c>
      <c r="C1508" s="248" t="s">
        <v>1582</v>
      </c>
      <c r="D1508" s="300">
        <v>1.960012358114402E-3</v>
      </c>
      <c r="E1508" s="300">
        <v>1.7131682250285763E-2</v>
      </c>
      <c r="F1508" s="300">
        <v>1.827496164046943E-2</v>
      </c>
      <c r="G1508" s="300">
        <v>1.8233453298698774E-2</v>
      </c>
      <c r="H1508" s="301">
        <v>1.9764745330257408E-5</v>
      </c>
      <c r="I1508" s="302">
        <v>2.0658416809808203E-5</v>
      </c>
      <c r="J1508" s="303">
        <v>24</v>
      </c>
      <c r="K1508" s="304">
        <f t="shared" ref="K1508:P1508" si="1430">SUM(D1508:D1513)+$J1508*D1513</f>
        <v>5.6983482704015556E-2</v>
      </c>
      <c r="L1508" s="304">
        <f t="shared" si="1430"/>
        <v>0.51249094990010757</v>
      </c>
      <c r="M1508" s="304">
        <f t="shared" si="1430"/>
        <v>0.54764871645240265</v>
      </c>
      <c r="N1508" s="304">
        <f t="shared" si="1430"/>
        <v>0.54645146025572822</v>
      </c>
      <c r="O1508" s="304">
        <f t="shared" si="1430"/>
        <v>5.8394777618386807E-4</v>
      </c>
      <c r="P1508" s="251">
        <f t="shared" si="1430"/>
        <v>6.1035126800281024E-4</v>
      </c>
    </row>
    <row r="1509" spans="1:16" x14ac:dyDescent="0.3">
      <c r="A1509" s="247" t="s">
        <v>124</v>
      </c>
      <c r="B1509" s="248">
        <v>2046</v>
      </c>
      <c r="C1509" s="248" t="s">
        <v>1583</v>
      </c>
      <c r="D1509" s="300">
        <v>1.9392010988205435E-3</v>
      </c>
      <c r="E1509" s="300">
        <v>1.7100243984386917E-2</v>
      </c>
      <c r="F1509" s="300">
        <v>1.8268490764539635E-2</v>
      </c>
      <c r="G1509" s="300">
        <v>1.8227499482527929E-2</v>
      </c>
      <c r="H1509" s="301">
        <v>1.9663789144629429E-5</v>
      </c>
      <c r="I1509" s="302">
        <v>2.0552903004043782E-5</v>
      </c>
      <c r="J1509" s="303">
        <v>25</v>
      </c>
      <c r="K1509" s="304">
        <f t="shared" ref="K1509:P1509" si="1431">SUM(D1509:D1513)+$J1509*D1513</f>
        <v>5.6917724843595023E-2</v>
      </c>
      <c r="L1509" s="304">
        <f t="shared" si="1431"/>
        <v>0.51244217573864481</v>
      </c>
      <c r="M1509" s="304">
        <f t="shared" si="1431"/>
        <v>0.54762685397137423</v>
      </c>
      <c r="N1509" s="304">
        <f t="shared" si="1431"/>
        <v>0.54643134619226252</v>
      </c>
      <c r="O1509" s="304">
        <f t="shared" si="1431"/>
        <v>5.8362015107525254E-4</v>
      </c>
      <c r="P1509" s="251">
        <f t="shared" si="1431"/>
        <v>6.1000883023241579E-4</v>
      </c>
    </row>
    <row r="1510" spans="1:16" x14ac:dyDescent="0.3">
      <c r="A1510" s="247" t="s">
        <v>124</v>
      </c>
      <c r="B1510" s="248">
        <v>2047</v>
      </c>
      <c r="C1510" s="248" t="s">
        <v>1584</v>
      </c>
      <c r="D1510" s="300">
        <v>1.9211635720349075E-3</v>
      </c>
      <c r="E1510" s="300">
        <v>1.7070873406420925E-2</v>
      </c>
      <c r="F1510" s="300">
        <v>1.8263200754298339E-2</v>
      </c>
      <c r="G1510" s="300">
        <v>1.8222632995096046E-2</v>
      </c>
      <c r="H1510" s="301">
        <v>1.9587740951640088E-5</v>
      </c>
      <c r="I1510" s="302">
        <v>2.0473413731366409E-5</v>
      </c>
      <c r="J1510" s="303">
        <v>26</v>
      </c>
      <c r="K1510" s="304">
        <f t="shared" ref="K1510:P1510" si="1432">SUM(D1510:D1513)+$J1510*D1513</f>
        <v>5.6872778242468343E-2</v>
      </c>
      <c r="L1510" s="304">
        <f t="shared" si="1432"/>
        <v>0.51242483984308085</v>
      </c>
      <c r="M1510" s="304">
        <f t="shared" si="1432"/>
        <v>0.54761146236627567</v>
      </c>
      <c r="N1510" s="304">
        <f t="shared" si="1432"/>
        <v>0.54641718594496747</v>
      </c>
      <c r="O1510" s="304">
        <f t="shared" si="1432"/>
        <v>5.8339348215226514E-4</v>
      </c>
      <c r="P1510" s="251">
        <f t="shared" si="1432"/>
        <v>6.0977190626778591E-4</v>
      </c>
    </row>
    <row r="1511" spans="1:16" x14ac:dyDescent="0.3">
      <c r="A1511" s="247" t="s">
        <v>124</v>
      </c>
      <c r="B1511" s="248">
        <v>2048</v>
      </c>
      <c r="C1511" s="248" t="s">
        <v>1585</v>
      </c>
      <c r="D1511" s="300">
        <v>1.9068603078845809E-3</v>
      </c>
      <c r="E1511" s="300">
        <v>1.7049047325461007E-2</v>
      </c>
      <c r="F1511" s="300">
        <v>1.8258883052449219E-2</v>
      </c>
      <c r="G1511" s="300">
        <v>1.82186605144741E-2</v>
      </c>
      <c r="H1511" s="301">
        <v>1.9526765521231328E-5</v>
      </c>
      <c r="I1511" s="302">
        <v>2.0409677864991099E-5</v>
      </c>
      <c r="J1511" s="303">
        <v>27</v>
      </c>
      <c r="K1511" s="304">
        <f t="shared" ref="K1511:P1511" si="1433">SUM(D1511:D1513)+$J1511*D1513</f>
        <v>5.6845869168127311E-2</v>
      </c>
      <c r="L1511" s="304">
        <f t="shared" si="1433"/>
        <v>0.51243687452548292</v>
      </c>
      <c r="M1511" s="304">
        <f t="shared" si="1433"/>
        <v>0.5476013607714183</v>
      </c>
      <c r="N1511" s="304">
        <f t="shared" si="1433"/>
        <v>0.54640789218510444</v>
      </c>
      <c r="O1511" s="304">
        <f t="shared" si="1433"/>
        <v>5.8324286142226705E-4</v>
      </c>
      <c r="P1511" s="251">
        <f t="shared" si="1433"/>
        <v>6.0961447157583336E-4</v>
      </c>
    </row>
    <row r="1512" spans="1:16" x14ac:dyDescent="0.3">
      <c r="A1512" s="247" t="s">
        <v>124</v>
      </c>
      <c r="B1512" s="248">
        <v>2049</v>
      </c>
      <c r="C1512" s="248" t="s">
        <v>1586</v>
      </c>
      <c r="D1512" s="300">
        <v>1.899882924814461E-3</v>
      </c>
      <c r="E1512" s="300">
        <v>1.7066400712978734E-2</v>
      </c>
      <c r="F1512" s="300">
        <v>1.8255701254620681E-2</v>
      </c>
      <c r="G1512" s="300">
        <v>1.8215733084107337E-2</v>
      </c>
      <c r="H1512" s="301">
        <v>1.9476729695060663E-5</v>
      </c>
      <c r="I1512" s="302">
        <v>2.0357380607254713E-5</v>
      </c>
      <c r="J1512" s="303">
        <v>28</v>
      </c>
      <c r="K1512" s="304">
        <f t="shared" ref="K1512:P1512" si="1434">SUM(D1512:D1513)+$J1512*D1513</f>
        <v>5.6833263357936592E-2</v>
      </c>
      <c r="L1512" s="304">
        <f t="shared" si="1434"/>
        <v>0.5124707352888449</v>
      </c>
      <c r="M1512" s="304">
        <f t="shared" si="1434"/>
        <v>0.5475955768784101</v>
      </c>
      <c r="N1512" s="304">
        <f t="shared" si="1434"/>
        <v>0.54640257090586331</v>
      </c>
      <c r="O1512" s="304">
        <f t="shared" si="1434"/>
        <v>5.8315321612267769E-4</v>
      </c>
      <c r="P1512" s="251">
        <f t="shared" si="1434"/>
        <v>6.0952077275025604E-4</v>
      </c>
    </row>
    <row r="1513" spans="1:16" x14ac:dyDescent="0.3">
      <c r="A1513" s="247" t="s">
        <v>124</v>
      </c>
      <c r="B1513" s="248">
        <v>2050</v>
      </c>
      <c r="C1513" s="248" t="s">
        <v>1587</v>
      </c>
      <c r="D1513" s="300">
        <v>1.8942544976938665E-3</v>
      </c>
      <c r="E1513" s="300">
        <v>1.7082908088822971E-2</v>
      </c>
      <c r="F1513" s="300">
        <v>1.8253099159441014E-2</v>
      </c>
      <c r="G1513" s="300">
        <v>1.8213339235232964E-2</v>
      </c>
      <c r="H1513" s="301">
        <v>1.9437120221641965E-5</v>
      </c>
      <c r="I1513" s="302">
        <v>2.0315979039413842E-5</v>
      </c>
      <c r="J1513" s="303">
        <v>29</v>
      </c>
      <c r="K1513" s="304">
        <f t="shared" ref="K1513:P1513" si="1435">SUM(D1513:D1513)+$J1513*D1513</f>
        <v>5.6827634930815996E-2</v>
      </c>
      <c r="L1513" s="304">
        <f t="shared" si="1435"/>
        <v>0.51248724266468915</v>
      </c>
      <c r="M1513" s="304">
        <f t="shared" si="1435"/>
        <v>0.54759297478323044</v>
      </c>
      <c r="N1513" s="304">
        <f t="shared" si="1435"/>
        <v>0.54640017705698884</v>
      </c>
      <c r="O1513" s="304">
        <f t="shared" si="1435"/>
        <v>5.8311360664925894E-4</v>
      </c>
      <c r="P1513" s="251">
        <f t="shared" si="1435"/>
        <v>6.0947937118241522E-4</v>
      </c>
    </row>
    <row r="1514" spans="1:16" x14ac:dyDescent="0.3">
      <c r="A1514" s="247" t="s">
        <v>125</v>
      </c>
      <c r="B1514" s="248">
        <v>2015</v>
      </c>
      <c r="C1514" s="248" t="s">
        <v>2468</v>
      </c>
      <c r="D1514" s="300">
        <v>5.6534300286731592E-2</v>
      </c>
      <c r="E1514" s="300">
        <v>0.25019370075605191</v>
      </c>
      <c r="F1514" s="300">
        <v>1.9875982335427762E-2</v>
      </c>
      <c r="G1514" s="300">
        <v>1.9716118671536484E-2</v>
      </c>
      <c r="H1514" s="301">
        <v>1.9624729129499031E-4</v>
      </c>
      <c r="I1514" s="302">
        <v>2.0512072294465207E-4</v>
      </c>
      <c r="J1514" s="305">
        <v>0</v>
      </c>
      <c r="K1514" s="304">
        <f>SUM(D1514:D1543)</f>
        <v>0.36977413312748092</v>
      </c>
      <c r="L1514" s="304">
        <f t="shared" ref="L1514:L1520" si="1436">SUM(E1514:E1543)</f>
        <v>1.9487777545507292</v>
      </c>
      <c r="M1514" s="304">
        <f t="shared" ref="M1514:M1520" si="1437">SUM(F1514:F1543)</f>
        <v>0.56515777601822847</v>
      </c>
      <c r="N1514" s="304">
        <f t="shared" ref="N1514:N1520" si="1438">SUM(G1514:G1543)</f>
        <v>0.56261155489087511</v>
      </c>
      <c r="O1514" s="304">
        <f t="shared" ref="O1514:O1520" si="1439">SUM(H1514:H1543)</f>
        <v>1.9048711458818286E-3</v>
      </c>
      <c r="P1514" s="251">
        <f t="shared" ref="P1514:P1520" si="1440">SUM(I1514:I1543)</f>
        <v>1.9910009759347758E-3</v>
      </c>
    </row>
    <row r="1515" spans="1:16" x14ac:dyDescent="0.3">
      <c r="A1515" s="247" t="s">
        <v>125</v>
      </c>
      <c r="B1515" s="248">
        <v>2016</v>
      </c>
      <c r="C1515" s="248" t="s">
        <v>2469</v>
      </c>
      <c r="D1515" s="300">
        <v>4.6854154718704959E-2</v>
      </c>
      <c r="E1515" s="300">
        <v>0.21479427848968166</v>
      </c>
      <c r="F1515" s="300">
        <v>1.9703740454193399E-2</v>
      </c>
      <c r="G1515" s="300">
        <v>1.9555303010450983E-2</v>
      </c>
      <c r="H1515" s="301">
        <v>1.6531247171344793E-4</v>
      </c>
      <c r="I1515" s="302">
        <v>1.7278716833695718E-4</v>
      </c>
      <c r="J1515" s="303">
        <v>0</v>
      </c>
      <c r="K1515" s="304">
        <f t="shared" ref="K1515:K1520" si="1441">SUM(D1515:D1544)</f>
        <v>0.31502984998817452</v>
      </c>
      <c r="L1515" s="304">
        <f t="shared" si="1436"/>
        <v>1.7168192378390994</v>
      </c>
      <c r="M1515" s="304">
        <f t="shared" si="1437"/>
        <v>0.56350899949427236</v>
      </c>
      <c r="N1515" s="304">
        <f t="shared" si="1438"/>
        <v>0.56108489298070607</v>
      </c>
      <c r="O1515" s="304">
        <f t="shared" si="1439"/>
        <v>1.7261672731897506E-3</v>
      </c>
      <c r="P1515" s="251">
        <f t="shared" si="1440"/>
        <v>1.8042169057460823E-3</v>
      </c>
    </row>
    <row r="1516" spans="1:16" x14ac:dyDescent="0.3">
      <c r="A1516" s="247" t="s">
        <v>125</v>
      </c>
      <c r="B1516" s="248">
        <v>2017</v>
      </c>
      <c r="C1516" s="248" t="s">
        <v>1588</v>
      </c>
      <c r="D1516" s="300">
        <v>3.8662269021070943E-2</v>
      </c>
      <c r="E1516" s="300">
        <v>0.18340097917468176</v>
      </c>
      <c r="F1516" s="300">
        <v>1.9595291574680852E-2</v>
      </c>
      <c r="G1516" s="300">
        <v>1.9454082777574138E-2</v>
      </c>
      <c r="H1516" s="301">
        <v>1.5057676562261265E-4</v>
      </c>
      <c r="I1516" s="302">
        <v>1.5738518156959146E-4</v>
      </c>
      <c r="J1516" s="303">
        <v>0</v>
      </c>
      <c r="K1516" s="304">
        <f t="shared" si="1441"/>
        <v>0.26992324492557401</v>
      </c>
      <c r="L1516" s="304">
        <f t="shared" si="1436"/>
        <v>1.5201132389484613</v>
      </c>
      <c r="M1516" s="304">
        <f t="shared" si="1437"/>
        <v>0.56202352730195593</v>
      </c>
      <c r="N1516" s="304">
        <f t="shared" si="1438"/>
        <v>0.55971082101589065</v>
      </c>
      <c r="O1516" s="304">
        <f t="shared" si="1439"/>
        <v>1.5781773186355989E-3</v>
      </c>
      <c r="P1516" s="251">
        <f t="shared" si="1440"/>
        <v>1.6495355024819191E-3</v>
      </c>
    </row>
    <row r="1517" spans="1:16" x14ac:dyDescent="0.3">
      <c r="A1517" s="247" t="s">
        <v>125</v>
      </c>
      <c r="B1517" s="248">
        <v>2018</v>
      </c>
      <c r="C1517" s="248" t="s">
        <v>1589</v>
      </c>
      <c r="D1517" s="300">
        <v>3.199743340817017E-2</v>
      </c>
      <c r="E1517" s="300">
        <v>0.1564725755850605</v>
      </c>
      <c r="F1517" s="300">
        <v>1.9527752477478802E-2</v>
      </c>
      <c r="G1517" s="300">
        <v>1.9390871163724979E-2</v>
      </c>
      <c r="H1517" s="301">
        <v>1.3824085717601851E-4</v>
      </c>
      <c r="I1517" s="302">
        <v>1.4449150102809313E-4</v>
      </c>
      <c r="J1517" s="303">
        <v>0</v>
      </c>
      <c r="K1517" s="304">
        <f t="shared" si="1441"/>
        <v>0.23297008517526036</v>
      </c>
      <c r="L1517" s="304">
        <f t="shared" si="1436"/>
        <v>1.3546614190843311</v>
      </c>
      <c r="M1517" s="304">
        <f t="shared" si="1437"/>
        <v>0.56063901300453156</v>
      </c>
      <c r="N1517" s="304">
        <f t="shared" si="1438"/>
        <v>0.55843107424897009</v>
      </c>
      <c r="O1517" s="304">
        <f t="shared" si="1439"/>
        <v>1.444748150750327E-3</v>
      </c>
      <c r="P1517" s="251">
        <f t="shared" si="1440"/>
        <v>1.510073253381765E-3</v>
      </c>
    </row>
    <row r="1518" spans="1:16" x14ac:dyDescent="0.3">
      <c r="A1518" s="247" t="s">
        <v>125</v>
      </c>
      <c r="B1518" s="248">
        <v>2019</v>
      </c>
      <c r="C1518" s="248" t="s">
        <v>1590</v>
      </c>
      <c r="D1518" s="300">
        <v>2.6500121399226459E-2</v>
      </c>
      <c r="E1518" s="300">
        <v>0.13354794299710435</v>
      </c>
      <c r="F1518" s="300">
        <v>1.9478259040845564E-2</v>
      </c>
      <c r="G1518" s="300">
        <v>1.9344471558345833E-2</v>
      </c>
      <c r="H1518" s="301">
        <v>1.2661263346737557E-4</v>
      </c>
      <c r="I1518" s="302">
        <v>1.3233749601468736E-4</v>
      </c>
      <c r="J1518" s="303">
        <v>0</v>
      </c>
      <c r="K1518" s="304">
        <f t="shared" si="1441"/>
        <v>0.2026497920067705</v>
      </c>
      <c r="L1518" s="304">
        <f t="shared" si="1436"/>
        <v>1.2160159221348503</v>
      </c>
      <c r="M1518" s="304">
        <f t="shared" si="1437"/>
        <v>0.55931576906117075</v>
      </c>
      <c r="N1518" s="304">
        <f t="shared" si="1438"/>
        <v>0.55720876895718796</v>
      </c>
      <c r="O1518" s="304">
        <f t="shared" si="1439"/>
        <v>1.3234879643225551E-3</v>
      </c>
      <c r="P1518" s="251">
        <f t="shared" si="1440"/>
        <v>1.3833302126877495E-3</v>
      </c>
    </row>
    <row r="1519" spans="1:16" x14ac:dyDescent="0.3">
      <c r="A1519" s="247" t="s">
        <v>125</v>
      </c>
      <c r="B1519" s="248">
        <v>2020</v>
      </c>
      <c r="C1519" s="248" t="s">
        <v>1591</v>
      </c>
      <c r="D1519" s="300">
        <v>2.2290756100113968E-2</v>
      </c>
      <c r="E1519" s="300">
        <v>0.11432630948216396</v>
      </c>
      <c r="F1519" s="300">
        <v>1.9412748991416446E-2</v>
      </c>
      <c r="G1519" s="300">
        <v>1.9283631969644683E-2</v>
      </c>
      <c r="H1519" s="301">
        <v>1.1552050474083117E-4</v>
      </c>
      <c r="I1519" s="302">
        <v>1.2074382911221076E-4</v>
      </c>
      <c r="J1519" s="303">
        <v>0</v>
      </c>
      <c r="K1519" s="304">
        <f t="shared" si="1441"/>
        <v>0.17781501545131465</v>
      </c>
      <c r="L1519" s="304">
        <f t="shared" si="1436"/>
        <v>1.1003033010813701</v>
      </c>
      <c r="M1519" s="304">
        <f t="shared" si="1437"/>
        <v>0.55803794981151689</v>
      </c>
      <c r="N1519" s="304">
        <f t="shared" si="1438"/>
        <v>0.55602911836892999</v>
      </c>
      <c r="O1519" s="304">
        <f t="shared" si="1439"/>
        <v>1.2137507781180151E-3</v>
      </c>
      <c r="P1519" s="251">
        <f t="shared" si="1440"/>
        <v>1.2686311918548561E-3</v>
      </c>
    </row>
    <row r="1520" spans="1:16" x14ac:dyDescent="0.3">
      <c r="A1520" s="247" t="s">
        <v>125</v>
      </c>
      <c r="B1520" s="248">
        <v>2021</v>
      </c>
      <c r="C1520" s="248" t="s">
        <v>1592</v>
      </c>
      <c r="D1520" s="300">
        <v>1.8989337757733753E-2</v>
      </c>
      <c r="E1520" s="300">
        <v>9.8171041111843896E-2</v>
      </c>
      <c r="F1520" s="300">
        <v>1.9324483636735574E-2</v>
      </c>
      <c r="G1520" s="300">
        <v>1.9202028158398426E-2</v>
      </c>
      <c r="H1520" s="301">
        <v>1.0608378162604798E-4</v>
      </c>
      <c r="I1520" s="302">
        <v>1.1088042038769352E-4</v>
      </c>
      <c r="J1520" s="303">
        <v>0</v>
      </c>
      <c r="K1520" s="304">
        <f t="shared" si="1441"/>
        <v>0.15718038657823916</v>
      </c>
      <c r="L1520" s="304">
        <f t="shared" si="1436"/>
        <v>1.0038231121460439</v>
      </c>
      <c r="M1520" s="304">
        <f t="shared" si="1437"/>
        <v>0.55682234899268701</v>
      </c>
      <c r="N1520" s="304">
        <f t="shared" si="1438"/>
        <v>0.5549072765808245</v>
      </c>
      <c r="O1520" s="304">
        <f t="shared" si="1439"/>
        <v>1.1150025206301062E-3</v>
      </c>
      <c r="P1520" s="251">
        <f t="shared" si="1440"/>
        <v>1.1654179754833685E-3</v>
      </c>
    </row>
    <row r="1521" spans="1:16" x14ac:dyDescent="0.3">
      <c r="A1521" s="247" t="s">
        <v>125</v>
      </c>
      <c r="B1521" s="248">
        <v>2022</v>
      </c>
      <c r="C1521" s="248" t="s">
        <v>1593</v>
      </c>
      <c r="D1521" s="300">
        <v>1.5860939432454032E-2</v>
      </c>
      <c r="E1521" s="300">
        <v>8.4166185765367926E-2</v>
      </c>
      <c r="F1521" s="300">
        <v>1.9240768940561495E-2</v>
      </c>
      <c r="G1521" s="300">
        <v>1.9124571040492314E-2</v>
      </c>
      <c r="H1521" s="301">
        <v>9.7682059949424457E-5</v>
      </c>
      <c r="I1521" s="302">
        <v>1.0209881038216698E-4</v>
      </c>
      <c r="J1521" s="303">
        <v>1</v>
      </c>
      <c r="K1521" s="304">
        <f t="shared" ref="K1521:P1521" si="1442">SUM(D1521:D1549)+$J1521*D1549</f>
        <v>0.1398471760475439</v>
      </c>
      <c r="L1521" s="304">
        <f t="shared" si="1442"/>
        <v>0.92349819158103807</v>
      </c>
      <c r="M1521" s="304">
        <f t="shared" si="1442"/>
        <v>0.55569501352853812</v>
      </c>
      <c r="N1521" s="304">
        <f t="shared" si="1442"/>
        <v>0.55386703860396536</v>
      </c>
      <c r="O1521" s="304">
        <f t="shared" si="1442"/>
        <v>1.0256909862569805E-3</v>
      </c>
      <c r="P1521" s="251">
        <f t="shared" si="1442"/>
        <v>1.0720681678363978E-3</v>
      </c>
    </row>
    <row r="1522" spans="1:16" x14ac:dyDescent="0.3">
      <c r="A1522" s="247" t="s">
        <v>125</v>
      </c>
      <c r="B1522" s="248">
        <v>2023</v>
      </c>
      <c r="C1522" s="248" t="s">
        <v>1594</v>
      </c>
      <c r="D1522" s="300">
        <v>1.362532339123089E-2</v>
      </c>
      <c r="E1522" s="300">
        <v>7.2888297302351232E-2</v>
      </c>
      <c r="F1522" s="300">
        <v>1.9164838064936653E-2</v>
      </c>
      <c r="G1522" s="300">
        <v>1.9054347641698638E-2</v>
      </c>
      <c r="H1522" s="301">
        <v>8.7864462582843623E-5</v>
      </c>
      <c r="I1522" s="302">
        <v>9.1837306631042086E-5</v>
      </c>
      <c r="J1522" s="303">
        <v>2</v>
      </c>
      <c r="K1522" s="304">
        <f t="shared" ref="K1522:P1522" si="1443">SUM(D1522:D1549)+$J1522*D1549</f>
        <v>0.1256423638421284</v>
      </c>
      <c r="L1522" s="304">
        <f t="shared" si="1443"/>
        <v>0.85717812636250834</v>
      </c>
      <c r="M1522" s="304">
        <f t="shared" si="1443"/>
        <v>0.55465139276056308</v>
      </c>
      <c r="N1522" s="304">
        <f t="shared" si="1443"/>
        <v>0.55290425774501217</v>
      </c>
      <c r="O1522" s="304">
        <f t="shared" si="1443"/>
        <v>9.4478117356047828E-4</v>
      </c>
      <c r="P1522" s="251">
        <f t="shared" si="1443"/>
        <v>9.8749997019495364E-4</v>
      </c>
    </row>
    <row r="1523" spans="1:16" x14ac:dyDescent="0.3">
      <c r="A1523" s="247" t="s">
        <v>125</v>
      </c>
      <c r="B1523" s="248">
        <v>2024</v>
      </c>
      <c r="C1523" s="248" t="s">
        <v>1595</v>
      </c>
      <c r="D1523" s="300">
        <v>1.1748790566393923E-2</v>
      </c>
      <c r="E1523" s="300">
        <v>6.3476122695004786E-2</v>
      </c>
      <c r="F1523" s="300">
        <v>1.9097684491794439E-2</v>
      </c>
      <c r="G1523" s="300">
        <v>1.8992228638017788E-2</v>
      </c>
      <c r="H1523" s="301">
        <v>7.8849644603466121E-5</v>
      </c>
      <c r="I1523" s="302">
        <v>8.2414869904650417E-5</v>
      </c>
      <c r="J1523" s="303">
        <v>3</v>
      </c>
      <c r="K1523" s="304">
        <f t="shared" ref="K1523:P1523" si="1444">SUM(D1523:D1549)+$J1523*D1549</f>
        <v>0.11367316767793602</v>
      </c>
      <c r="L1523" s="304">
        <f t="shared" si="1444"/>
        <v>0.80213594960699508</v>
      </c>
      <c r="M1523" s="304">
        <f t="shared" si="1444"/>
        <v>0.553683702868213</v>
      </c>
      <c r="N1523" s="304">
        <f t="shared" si="1444"/>
        <v>0.5520117002848528</v>
      </c>
      <c r="O1523" s="304">
        <f t="shared" si="1444"/>
        <v>8.7368895823055715E-4</v>
      </c>
      <c r="P1523" s="251">
        <f t="shared" si="1444"/>
        <v>9.1319327630463474E-4</v>
      </c>
    </row>
    <row r="1524" spans="1:16" x14ac:dyDescent="0.3">
      <c r="A1524" s="247" t="s">
        <v>125</v>
      </c>
      <c r="B1524" s="248">
        <v>2025</v>
      </c>
      <c r="C1524" s="248" t="s">
        <v>1596</v>
      </c>
      <c r="D1524" s="300">
        <v>1.0220009804690495E-2</v>
      </c>
      <c r="E1524" s="300">
        <v>5.5843299060101145E-2</v>
      </c>
      <c r="F1524" s="300">
        <v>1.9040888801444701E-2</v>
      </c>
      <c r="G1524" s="300">
        <v>1.8939698611697874E-2</v>
      </c>
      <c r="H1524" s="301">
        <v>7.1151647648297117E-5</v>
      </c>
      <c r="I1524" s="302">
        <v>7.4368810715628165E-5</v>
      </c>
      <c r="J1524" s="303">
        <v>4</v>
      </c>
      <c r="K1524" s="304">
        <f t="shared" ref="K1524:P1524" si="1445">SUM(D1524:D1549)+$J1524*D1549</f>
        <v>0.10358050433858061</v>
      </c>
      <c r="L1524" s="304">
        <f t="shared" si="1445"/>
        <v>0.75650594745882849</v>
      </c>
      <c r="M1524" s="304">
        <f t="shared" si="1445"/>
        <v>0.55278316654900506</v>
      </c>
      <c r="N1524" s="304">
        <f t="shared" si="1445"/>
        <v>0.55118126182837435</v>
      </c>
      <c r="O1524" s="304">
        <f t="shared" si="1445"/>
        <v>8.1161156088001339E-4</v>
      </c>
      <c r="P1524" s="251">
        <f t="shared" si="1445"/>
        <v>8.4830901914070714E-4</v>
      </c>
    </row>
    <row r="1525" spans="1:16" x14ac:dyDescent="0.3">
      <c r="A1525" s="247" t="s">
        <v>125</v>
      </c>
      <c r="B1525" s="248">
        <v>2026</v>
      </c>
      <c r="C1525" s="248" t="s">
        <v>1597</v>
      </c>
      <c r="D1525" s="300">
        <v>8.7132767295439069E-3</v>
      </c>
      <c r="E1525" s="300">
        <v>4.94396699860409E-2</v>
      </c>
      <c r="F1525" s="300">
        <v>1.8952236168348558E-2</v>
      </c>
      <c r="G1525" s="300">
        <v>1.8857860214785183E-2</v>
      </c>
      <c r="H1525" s="301">
        <v>6.2820764750198536E-5</v>
      </c>
      <c r="I1525" s="302">
        <v>6.5661240774269412E-5</v>
      </c>
      <c r="J1525" s="303">
        <v>5</v>
      </c>
      <c r="K1525" s="304">
        <f t="shared" ref="K1525:P1525" si="1446">SUM(D1525:D1549)+$J1525*D1549</f>
        <v>9.5016621760928621E-2</v>
      </c>
      <c r="L1525" s="304">
        <f t="shared" si="1446"/>
        <v>0.71850876894556537</v>
      </c>
      <c r="M1525" s="304">
        <f t="shared" si="1446"/>
        <v>0.55193942592014689</v>
      </c>
      <c r="N1525" s="304">
        <f t="shared" si="1446"/>
        <v>0.55040335339821567</v>
      </c>
      <c r="O1525" s="304">
        <f t="shared" si="1446"/>
        <v>7.5723216048463864E-4</v>
      </c>
      <c r="P1525" s="251">
        <f t="shared" si="1446"/>
        <v>7.9147082116580198E-4</v>
      </c>
    </row>
    <row r="1526" spans="1:16" x14ac:dyDescent="0.3">
      <c r="A1526" s="247" t="s">
        <v>125</v>
      </c>
      <c r="B1526" s="248">
        <v>2027</v>
      </c>
      <c r="C1526" s="248" t="s">
        <v>1598</v>
      </c>
      <c r="D1526" s="300">
        <v>7.6666983212259803E-3</v>
      </c>
      <c r="E1526" s="300">
        <v>4.4213170967319186E-2</v>
      </c>
      <c r="F1526" s="300">
        <v>1.8889440989761509E-2</v>
      </c>
      <c r="G1526" s="300">
        <v>1.8799749160336512E-2</v>
      </c>
      <c r="H1526" s="301">
        <v>5.3236545665013801E-5</v>
      </c>
      <c r="I1526" s="302">
        <v>5.5643663039560439E-5</v>
      </c>
      <c r="J1526" s="303">
        <v>6</v>
      </c>
      <c r="K1526" s="304">
        <f t="shared" ref="K1526:P1526" si="1447">SUM(D1526:D1549)+$J1526*D1549</f>
        <v>8.795947225842321E-2</v>
      </c>
      <c r="L1526" s="304">
        <f t="shared" si="1447"/>
        <v>0.68691521950636236</v>
      </c>
      <c r="M1526" s="304">
        <f t="shared" si="1447"/>
        <v>0.55118433792438482</v>
      </c>
      <c r="N1526" s="304">
        <f t="shared" si="1447"/>
        <v>0.54970728336496977</v>
      </c>
      <c r="O1526" s="304">
        <f t="shared" si="1447"/>
        <v>7.1118364298736224E-4</v>
      </c>
      <c r="P1526" s="251">
        <f t="shared" si="1447"/>
        <v>7.4334019313225541E-4</v>
      </c>
    </row>
    <row r="1527" spans="1:16" x14ac:dyDescent="0.3">
      <c r="A1527" s="247" t="s">
        <v>125</v>
      </c>
      <c r="B1527" s="248">
        <v>2028</v>
      </c>
      <c r="C1527" s="248" t="s">
        <v>1599</v>
      </c>
      <c r="D1527" s="300">
        <v>6.8177407173748966E-3</v>
      </c>
      <c r="E1527" s="300">
        <v>3.9976069207208399E-2</v>
      </c>
      <c r="F1527" s="300">
        <v>1.8824776222831185E-2</v>
      </c>
      <c r="G1527" s="300">
        <v>1.8740027178096391E-2</v>
      </c>
      <c r="H1527" s="301">
        <v>4.645216304946169E-5</v>
      </c>
      <c r="I1527" s="302">
        <v>4.8552519282962108E-5</v>
      </c>
      <c r="J1527" s="303">
        <v>7</v>
      </c>
      <c r="K1527" s="304">
        <f t="shared" ref="K1527:P1527" si="1448">SUM(D1527:D1549)+$J1527*D1549</f>
        <v>8.1948901164235755E-2</v>
      </c>
      <c r="L1527" s="304">
        <f t="shared" si="1448"/>
        <v>0.66054816908588132</v>
      </c>
      <c r="M1527" s="304">
        <f t="shared" si="1448"/>
        <v>0.55049204510720984</v>
      </c>
      <c r="N1527" s="304">
        <f t="shared" si="1448"/>
        <v>0.54906932438617262</v>
      </c>
      <c r="O1527" s="304">
        <f t="shared" si="1448"/>
        <v>6.7471934457527083E-4</v>
      </c>
      <c r="P1527" s="251">
        <f t="shared" si="1448"/>
        <v>7.0522714283341784E-4</v>
      </c>
    </row>
    <row r="1528" spans="1:16" x14ac:dyDescent="0.3">
      <c r="A1528" s="247" t="s">
        <v>125</v>
      </c>
      <c r="B1528" s="248">
        <v>2029</v>
      </c>
      <c r="C1528" s="248" t="s">
        <v>1600</v>
      </c>
      <c r="D1528" s="300">
        <v>6.0715602298997522E-3</v>
      </c>
      <c r="E1528" s="300">
        <v>3.6343358264421796E-2</v>
      </c>
      <c r="F1528" s="300">
        <v>1.8762421078105378E-2</v>
      </c>
      <c r="G1528" s="300">
        <v>1.8682496476125306E-2</v>
      </c>
      <c r="H1528" s="301">
        <v>4.1379856355007893E-5</v>
      </c>
      <c r="I1528" s="302">
        <v>4.3250865315242814E-5</v>
      </c>
      <c r="J1528" s="303">
        <v>8</v>
      </c>
      <c r="K1528" s="304">
        <f t="shared" ref="K1528:P1528" si="1449">SUM(D1528:D1549)+$J1528*D1549</f>
        <v>7.6787287673899349E-2</v>
      </c>
      <c r="L1528" s="304">
        <f t="shared" si="1449"/>
        <v>0.638418220425511</v>
      </c>
      <c r="M1528" s="304">
        <f t="shared" si="1449"/>
        <v>0.5498644170569652</v>
      </c>
      <c r="N1528" s="304">
        <f t="shared" si="1449"/>
        <v>0.54849108738961538</v>
      </c>
      <c r="O1528" s="304">
        <f t="shared" si="1449"/>
        <v>6.4503942877873141E-4</v>
      </c>
      <c r="P1528" s="251">
        <f t="shared" si="1449"/>
        <v>6.7420523629117888E-4</v>
      </c>
    </row>
    <row r="1529" spans="1:16" x14ac:dyDescent="0.3">
      <c r="A1529" s="247" t="s">
        <v>125</v>
      </c>
      <c r="B1529" s="248">
        <v>2030</v>
      </c>
      <c r="C1529" s="248" t="s">
        <v>1601</v>
      </c>
      <c r="D1529" s="300">
        <v>5.4551300528627522E-3</v>
      </c>
      <c r="E1529" s="300">
        <v>3.3341471036768655E-2</v>
      </c>
      <c r="F1529" s="300">
        <v>1.8703086613407315E-2</v>
      </c>
      <c r="G1529" s="300">
        <v>1.8627775061462667E-2</v>
      </c>
      <c r="H1529" s="301">
        <v>3.7124055932276252E-5</v>
      </c>
      <c r="I1529" s="302">
        <v>3.8802640957447666E-5</v>
      </c>
      <c r="J1529" s="303">
        <v>9</v>
      </c>
      <c r="K1529" s="304">
        <f t="shared" ref="K1529:P1529" si="1450">SUM(D1529:D1549)+$J1529*D1549</f>
        <v>7.2371854671038099E-2</v>
      </c>
      <c r="L1529" s="304">
        <f t="shared" si="1450"/>
        <v>0.61992098270792728</v>
      </c>
      <c r="M1529" s="304">
        <f t="shared" si="1450"/>
        <v>0.54929914415144632</v>
      </c>
      <c r="N1529" s="304">
        <f t="shared" si="1450"/>
        <v>0.54797038109502938</v>
      </c>
      <c r="O1529" s="304">
        <f t="shared" si="1450"/>
        <v>6.2043181967664563E-4</v>
      </c>
      <c r="P1529" s="251">
        <f t="shared" si="1450"/>
        <v>6.4848498371665897E-4</v>
      </c>
    </row>
    <row r="1530" spans="1:16" x14ac:dyDescent="0.3">
      <c r="A1530" s="247" t="s">
        <v>125</v>
      </c>
      <c r="B1530" s="248">
        <v>2031</v>
      </c>
      <c r="C1530" s="248" t="s">
        <v>1602</v>
      </c>
      <c r="D1530" s="300">
        <v>4.9106234898555201E-3</v>
      </c>
      <c r="E1530" s="300">
        <v>3.0727873352237124E-2</v>
      </c>
      <c r="F1530" s="300">
        <v>1.8646840891740735E-2</v>
      </c>
      <c r="G1530" s="300">
        <v>1.8575939226826779E-2</v>
      </c>
      <c r="H1530" s="301">
        <v>3.406120352725888E-5</v>
      </c>
      <c r="I1530" s="302">
        <v>3.5601299570057474E-5</v>
      </c>
      <c r="J1530" s="303">
        <v>10</v>
      </c>
      <c r="K1530" s="304">
        <f t="shared" ref="K1530:P1530" si="1451">SUM(D1530:D1549)+$J1530*D1549</f>
        <v>6.8572851845213861E-2</v>
      </c>
      <c r="L1530" s="304">
        <f t="shared" si="1451"/>
        <v>0.60442563221799661</v>
      </c>
      <c r="M1530" s="304">
        <f t="shared" si="1451"/>
        <v>0.54879320571062551</v>
      </c>
      <c r="N1530" s="304">
        <f t="shared" si="1451"/>
        <v>0.54750439621510594</v>
      </c>
      <c r="O1530" s="304">
        <f t="shared" si="1451"/>
        <v>6.0008001099729163E-4</v>
      </c>
      <c r="P1530" s="251">
        <f t="shared" si="1451"/>
        <v>6.2721295549993431E-4</v>
      </c>
    </row>
    <row r="1531" spans="1:16" x14ac:dyDescent="0.3">
      <c r="A1531" s="247" t="s">
        <v>125</v>
      </c>
      <c r="B1531" s="248">
        <v>2032</v>
      </c>
      <c r="C1531" s="248" t="s">
        <v>1603</v>
      </c>
      <c r="D1531" s="300">
        <v>4.4499071076295107E-3</v>
      </c>
      <c r="E1531" s="300">
        <v>2.8601684356515122E-2</v>
      </c>
      <c r="F1531" s="300">
        <v>1.8594147990451053E-2</v>
      </c>
      <c r="G1531" s="300">
        <v>1.8527381117175494E-2</v>
      </c>
      <c r="H1531" s="301">
        <v>3.1249165383502634E-5</v>
      </c>
      <c r="I1531" s="302">
        <v>3.2662111996287963E-5</v>
      </c>
      <c r="J1531" s="303">
        <v>11</v>
      </c>
      <c r="K1531" s="304">
        <f t="shared" ref="K1531:P1531" si="1452">SUM(D1531:D1549)+$J1531*D1549</f>
        <v>6.5318355582396848E-2</v>
      </c>
      <c r="L1531" s="304">
        <f t="shared" si="1452"/>
        <v>0.59154387941259756</v>
      </c>
      <c r="M1531" s="304">
        <f t="shared" si="1452"/>
        <v>0.54834351299147133</v>
      </c>
      <c r="N1531" s="304">
        <f t="shared" si="1452"/>
        <v>0.54709024716981847</v>
      </c>
      <c r="O1531" s="304">
        <f t="shared" si="1452"/>
        <v>5.8279105472295516E-4</v>
      </c>
      <c r="P1531" s="251">
        <f t="shared" si="1452"/>
        <v>6.0914226867059978E-4</v>
      </c>
    </row>
    <row r="1532" spans="1:16" x14ac:dyDescent="0.3">
      <c r="A1532" s="247" t="s">
        <v>125</v>
      </c>
      <c r="B1532" s="248">
        <v>2033</v>
      </c>
      <c r="C1532" s="248" t="s">
        <v>1604</v>
      </c>
      <c r="D1532" s="300">
        <v>4.0555307850961737E-3</v>
      </c>
      <c r="E1532" s="300">
        <v>2.6855064279498284E-2</v>
      </c>
      <c r="F1532" s="300">
        <v>1.8545370353689992E-2</v>
      </c>
      <c r="G1532" s="300">
        <v>1.8482449814506988E-2</v>
      </c>
      <c r="H1532" s="301">
        <v>2.9136110451294842E-5</v>
      </c>
      <c r="I1532" s="302">
        <v>3.0453513362553891E-5</v>
      </c>
      <c r="J1532" s="303">
        <v>12</v>
      </c>
      <c r="K1532" s="304">
        <f t="shared" ref="K1532:P1532" si="1453">SUM(D1532:D1549)+$J1532*D1549</f>
        <v>6.2524575701805835E-2</v>
      </c>
      <c r="L1532" s="304">
        <f t="shared" si="1453"/>
        <v>0.58078831560292066</v>
      </c>
      <c r="M1532" s="304">
        <f t="shared" si="1453"/>
        <v>0.54794651317360665</v>
      </c>
      <c r="N1532" s="304">
        <f t="shared" si="1453"/>
        <v>0.5467246562341822</v>
      </c>
      <c r="O1532" s="304">
        <f t="shared" si="1453"/>
        <v>5.6831413659237467E-4</v>
      </c>
      <c r="P1532" s="251">
        <f t="shared" si="1453"/>
        <v>5.9401076941503468E-4</v>
      </c>
    </row>
    <row r="1533" spans="1:16" x14ac:dyDescent="0.3">
      <c r="A1533" s="247" t="s">
        <v>125</v>
      </c>
      <c r="B1533" s="248">
        <v>2034</v>
      </c>
      <c r="C1533" s="248" t="s">
        <v>1605</v>
      </c>
      <c r="D1533" s="300">
        <v>3.698285364706917E-3</v>
      </c>
      <c r="E1533" s="300">
        <v>2.5328235243799638E-2</v>
      </c>
      <c r="F1533" s="300">
        <v>1.8499352478163974E-2</v>
      </c>
      <c r="G1533" s="300">
        <v>1.8440064813769041E-2</v>
      </c>
      <c r="H1533" s="301">
        <v>2.7257791804081557E-5</v>
      </c>
      <c r="I1533" s="302">
        <v>2.8490274704152227E-5</v>
      </c>
      <c r="J1533" s="303">
        <v>13</v>
      </c>
      <c r="K1533" s="304">
        <f t="shared" ref="K1533:P1533" si="1454">SUM(D1533:D1549)+$J1533*D1549</f>
        <v>6.0125172143748178E-2</v>
      </c>
      <c r="L1533" s="304">
        <f t="shared" si="1454"/>
        <v>0.5717793718702604</v>
      </c>
      <c r="M1533" s="304">
        <f t="shared" si="1454"/>
        <v>0.54759829099250323</v>
      </c>
      <c r="N1533" s="304">
        <f t="shared" si="1454"/>
        <v>0.54640399660121441</v>
      </c>
      <c r="O1533" s="304">
        <f t="shared" si="1454"/>
        <v>5.5595027339400214E-4</v>
      </c>
      <c r="P1533" s="251">
        <f t="shared" si="1454"/>
        <v>5.8108786879320392E-4</v>
      </c>
    </row>
    <row r="1534" spans="1:16" x14ac:dyDescent="0.3">
      <c r="A1534" s="247" t="s">
        <v>125</v>
      </c>
      <c r="B1534" s="248">
        <v>2035</v>
      </c>
      <c r="C1534" s="248" t="s">
        <v>1606</v>
      </c>
      <c r="D1534" s="300">
        <v>3.387574958771278E-3</v>
      </c>
      <c r="E1534" s="300">
        <v>2.4067291544184136E-2</v>
      </c>
      <c r="F1534" s="300">
        <v>1.8456672661532832E-2</v>
      </c>
      <c r="G1534" s="300">
        <v>1.8400755301731419E-2</v>
      </c>
      <c r="H1534" s="301">
        <v>2.5556471901668516E-5</v>
      </c>
      <c r="I1534" s="302">
        <v>2.6712026733151179E-5</v>
      </c>
      <c r="J1534" s="303">
        <v>14</v>
      </c>
      <c r="K1534" s="304">
        <f t="shared" ref="K1534:P1534" si="1455">SUM(D1534:D1549)+$J1534*D1549</f>
        <v>5.8083014006079764E-2</v>
      </c>
      <c r="L1534" s="304">
        <f t="shared" si="1455"/>
        <v>0.56429725717329893</v>
      </c>
      <c r="M1534" s="304">
        <f t="shared" si="1455"/>
        <v>0.54729608668692575</v>
      </c>
      <c r="N1534" s="304">
        <f t="shared" si="1455"/>
        <v>0.54612572196898457</v>
      </c>
      <c r="O1534" s="304">
        <f t="shared" si="1455"/>
        <v>5.454647288428428E-4</v>
      </c>
      <c r="P1534" s="251">
        <f t="shared" si="1455"/>
        <v>5.7012820682977459E-4</v>
      </c>
    </row>
    <row r="1535" spans="1:16" x14ac:dyDescent="0.3">
      <c r="A1535" s="247" t="s">
        <v>125</v>
      </c>
      <c r="B1535" s="248">
        <v>2036</v>
      </c>
      <c r="C1535" s="248" t="s">
        <v>1607</v>
      </c>
      <c r="D1535" s="300">
        <v>3.1119289511047192E-3</v>
      </c>
      <c r="E1535" s="300">
        <v>2.2994806016685864E-2</v>
      </c>
      <c r="F1535" s="300">
        <v>1.8419001874628547E-2</v>
      </c>
      <c r="G1535" s="300">
        <v>1.8366057973957323E-2</v>
      </c>
      <c r="H1535" s="301">
        <v>2.3996403222027282E-5</v>
      </c>
      <c r="I1535" s="302">
        <v>2.5081412916359571E-5</v>
      </c>
      <c r="J1535" s="303">
        <v>15</v>
      </c>
      <c r="K1535" s="304">
        <f t="shared" ref="K1535:P1535" si="1456">SUM(D1535:D1549)+$J1535*D1549</f>
        <v>5.6351566274346995E-2</v>
      </c>
      <c r="L1535" s="304">
        <f t="shared" si="1456"/>
        <v>0.55807608617595283</v>
      </c>
      <c r="M1535" s="304">
        <f t="shared" si="1456"/>
        <v>0.54703656219797936</v>
      </c>
      <c r="N1535" s="304">
        <f t="shared" si="1456"/>
        <v>0.54588675684879251</v>
      </c>
      <c r="O1535" s="304">
        <f t="shared" si="1456"/>
        <v>5.3668050419409673E-4</v>
      </c>
      <c r="P1535" s="251">
        <f t="shared" si="1456"/>
        <v>5.6094679283734633E-4</v>
      </c>
    </row>
    <row r="1536" spans="1:16" x14ac:dyDescent="0.3">
      <c r="A1536" s="247" t="s">
        <v>125</v>
      </c>
      <c r="B1536" s="248">
        <v>2037</v>
      </c>
      <c r="C1536" s="248" t="s">
        <v>1608</v>
      </c>
      <c r="D1536" s="300">
        <v>2.8789361302059484E-3</v>
      </c>
      <c r="E1536" s="300">
        <v>2.2135468218291859E-2</v>
      </c>
      <c r="F1536" s="300">
        <v>1.8384991590290757E-2</v>
      </c>
      <c r="G1536" s="300">
        <v>1.8334736238664849E-2</v>
      </c>
      <c r="H1536" s="301">
        <v>2.2693241481894473E-5</v>
      </c>
      <c r="I1536" s="302">
        <v>2.3719327914771418E-5</v>
      </c>
      <c r="J1536" s="303">
        <v>16</v>
      </c>
      <c r="K1536" s="304">
        <f t="shared" ref="K1536:P1536" si="1457">SUM(D1536:D1549)+$J1536*D1549</f>
        <v>5.4895764550280779E-2</v>
      </c>
      <c r="L1536" s="304">
        <f t="shared" si="1457"/>
        <v>0.55292740070610513</v>
      </c>
      <c r="M1536" s="304">
        <f t="shared" si="1457"/>
        <v>0.54681470849593738</v>
      </c>
      <c r="N1536" s="304">
        <f t="shared" si="1457"/>
        <v>0.54568248905637451</v>
      </c>
      <c r="O1536" s="304">
        <f t="shared" si="1457"/>
        <v>5.2945634822499168E-4</v>
      </c>
      <c r="P1536" s="251">
        <f t="shared" si="1457"/>
        <v>5.533959926617097E-4</v>
      </c>
    </row>
    <row r="1537" spans="1:16" x14ac:dyDescent="0.3">
      <c r="A1537" s="247" t="s">
        <v>125</v>
      </c>
      <c r="B1537" s="248">
        <v>2038</v>
      </c>
      <c r="C1537" s="248" t="s">
        <v>1609</v>
      </c>
      <c r="D1537" s="300">
        <v>2.6616555905694087E-3</v>
      </c>
      <c r="E1537" s="300">
        <v>2.1334851534782796E-2</v>
      </c>
      <c r="F1537" s="300">
        <v>1.8354090689751384E-2</v>
      </c>
      <c r="G1537" s="300">
        <v>1.8306280069905537E-2</v>
      </c>
      <c r="H1537" s="301">
        <v>2.1570506406481034E-5</v>
      </c>
      <c r="I1537" s="302">
        <v>2.2545827475220927E-5</v>
      </c>
      <c r="J1537" s="303">
        <v>17</v>
      </c>
      <c r="K1537" s="304">
        <f t="shared" ref="K1537:P1537" si="1458">SUM(D1537:D1549)+$J1537*D1549</f>
        <v>5.3672955647113343E-2</v>
      </c>
      <c r="L1537" s="304">
        <f t="shared" si="1458"/>
        <v>0.54863805303465141</v>
      </c>
      <c r="M1537" s="304">
        <f t="shared" si="1458"/>
        <v>0.5466268650782331</v>
      </c>
      <c r="N1537" s="304">
        <f t="shared" si="1458"/>
        <v>0.54550954299924881</v>
      </c>
      <c r="O1537" s="304">
        <f t="shared" si="1458"/>
        <v>5.2353535399601945E-4</v>
      </c>
      <c r="P1537" s="251">
        <f t="shared" si="1458"/>
        <v>5.4720727748766129E-4</v>
      </c>
    </row>
    <row r="1538" spans="1:16" x14ac:dyDescent="0.3">
      <c r="A1538" s="247" t="s">
        <v>125</v>
      </c>
      <c r="B1538" s="248">
        <v>2039</v>
      </c>
      <c r="C1538" s="248" t="s">
        <v>1610</v>
      </c>
      <c r="D1538" s="300">
        <v>2.4556790792151398E-3</v>
      </c>
      <c r="E1538" s="300">
        <v>2.0576213046127362E-2</v>
      </c>
      <c r="F1538" s="300">
        <v>1.8326303588736211E-2</v>
      </c>
      <c r="G1538" s="300">
        <v>1.8280694334284364E-2</v>
      </c>
      <c r="H1538" s="301">
        <v>2.0633957651155567E-5</v>
      </c>
      <c r="I1538" s="302">
        <v>2.1566935672618019E-5</v>
      </c>
      <c r="J1538" s="303">
        <v>18</v>
      </c>
      <c r="K1538" s="304">
        <f t="shared" ref="K1538:P1538" si="1459">SUM(D1538:D1549)+$J1538*D1549</f>
        <v>5.2667427283582445E-2</v>
      </c>
      <c r="L1538" s="304">
        <f t="shared" si="1459"/>
        <v>0.54514932204670663</v>
      </c>
      <c r="M1538" s="304">
        <f t="shared" si="1459"/>
        <v>0.5464699225610683</v>
      </c>
      <c r="N1538" s="304">
        <f t="shared" si="1459"/>
        <v>0.54536505311088257</v>
      </c>
      <c r="O1538" s="304">
        <f t="shared" si="1459"/>
        <v>5.1873709484246073E-4</v>
      </c>
      <c r="P1538" s="251">
        <f t="shared" si="1459"/>
        <v>5.4219206275316328E-4</v>
      </c>
    </row>
    <row r="1539" spans="1:16" x14ac:dyDescent="0.3">
      <c r="A1539" s="247" t="s">
        <v>125</v>
      </c>
      <c r="B1539" s="248">
        <v>2040</v>
      </c>
      <c r="C1539" s="248" t="s">
        <v>1611</v>
      </c>
      <c r="D1539" s="300">
        <v>2.2708531710456336E-3</v>
      </c>
      <c r="E1539" s="300">
        <v>1.9957953948724422E-2</v>
      </c>
      <c r="F1539" s="300">
        <v>1.8301582388157704E-2</v>
      </c>
      <c r="G1539" s="300">
        <v>1.8257932383048868E-2</v>
      </c>
      <c r="H1539" s="301">
        <v>1.9828999107375931E-5</v>
      </c>
      <c r="I1539" s="302">
        <v>2.0725579392355645E-5</v>
      </c>
      <c r="J1539" s="303">
        <v>19</v>
      </c>
      <c r="K1539" s="304">
        <f t="shared" ref="K1539:P1539" si="1460">SUM(D1539:D1549)+$J1539*D1549</f>
        <v>5.1867875431405808E-2</v>
      </c>
      <c r="L1539" s="304">
        <f t="shared" si="1460"/>
        <v>0.54241922954741728</v>
      </c>
      <c r="M1539" s="304">
        <f t="shared" si="1460"/>
        <v>0.54634076714491864</v>
      </c>
      <c r="N1539" s="304">
        <f t="shared" si="1460"/>
        <v>0.5452461489581375</v>
      </c>
      <c r="O1539" s="304">
        <f t="shared" si="1460"/>
        <v>5.1487538444422746E-4</v>
      </c>
      <c r="P1539" s="251">
        <f t="shared" si="1460"/>
        <v>5.3815573982126828E-4</v>
      </c>
    </row>
    <row r="1540" spans="1:16" x14ac:dyDescent="0.3">
      <c r="A1540" s="247" t="s">
        <v>125</v>
      </c>
      <c r="B1540" s="248">
        <v>2041</v>
      </c>
      <c r="C1540" s="248" t="s">
        <v>1612</v>
      </c>
      <c r="D1540" s="300">
        <v>2.1288690958199651E-3</v>
      </c>
      <c r="E1540" s="300">
        <v>1.9473266655857007E-2</v>
      </c>
      <c r="F1540" s="300">
        <v>1.8281944169136033E-2</v>
      </c>
      <c r="G1540" s="300">
        <v>1.8239849478973235E-2</v>
      </c>
      <c r="H1540" s="301">
        <v>1.9150253640983289E-5</v>
      </c>
      <c r="I1540" s="302">
        <v>2.0016144346506315E-5</v>
      </c>
      <c r="J1540" s="303">
        <v>20</v>
      </c>
      <c r="K1540" s="304">
        <f t="shared" ref="K1540:P1540" si="1461">SUM(D1540:D1549)+$J1540*D1549</f>
        <v>5.1253149487398689E-2</v>
      </c>
      <c r="L1540" s="304">
        <f t="shared" si="1461"/>
        <v>0.54030739614553103</v>
      </c>
      <c r="M1540" s="304">
        <f t="shared" si="1461"/>
        <v>0.54623633292934748</v>
      </c>
      <c r="N1540" s="304">
        <f t="shared" si="1461"/>
        <v>0.54515000675662795</v>
      </c>
      <c r="O1540" s="304">
        <f t="shared" si="1461"/>
        <v>5.1181863258977379E-4</v>
      </c>
      <c r="P1540" s="251">
        <f t="shared" si="1461"/>
        <v>5.3496077316963564E-4</v>
      </c>
    </row>
    <row r="1541" spans="1:16" x14ac:dyDescent="0.3">
      <c r="A1541" s="247" t="s">
        <v>125</v>
      </c>
      <c r="B1541" s="248">
        <v>2042</v>
      </c>
      <c r="C1541" s="248" t="s">
        <v>1613</v>
      </c>
      <c r="D1541" s="300">
        <v>2.0058929752186224E-3</v>
      </c>
      <c r="E1541" s="300">
        <v>1.9026247943976411E-2</v>
      </c>
      <c r="F1541" s="300">
        <v>1.8264924832483816E-2</v>
      </c>
      <c r="G1541" s="300">
        <v>1.8224180029911597E-2</v>
      </c>
      <c r="H1541" s="301">
        <v>1.8606773938393612E-5</v>
      </c>
      <c r="I1541" s="302">
        <v>1.9448094115673816E-5</v>
      </c>
      <c r="J1541" s="303">
        <v>21</v>
      </c>
      <c r="K1541" s="304">
        <f t="shared" ref="K1541:P1541" si="1462">SUM(D1541:D1549)+$J1541*D1549</f>
        <v>5.0780407618617233E-2</v>
      </c>
      <c r="L1541" s="304">
        <f t="shared" si="1462"/>
        <v>0.5386802500365121</v>
      </c>
      <c r="M1541" s="304">
        <f t="shared" si="1462"/>
        <v>0.54615153693279794</v>
      </c>
      <c r="N1541" s="304">
        <f t="shared" si="1462"/>
        <v>0.54507194745919396</v>
      </c>
      <c r="O1541" s="304">
        <f t="shared" si="1462"/>
        <v>5.0944062620171277E-4</v>
      </c>
      <c r="P1541" s="251">
        <f t="shared" si="1462"/>
        <v>5.3247524156385217E-4</v>
      </c>
    </row>
    <row r="1542" spans="1:16" x14ac:dyDescent="0.3">
      <c r="A1542" s="247" t="s">
        <v>125</v>
      </c>
      <c r="B1542" s="248">
        <v>2043</v>
      </c>
      <c r="C1542" s="248" t="s">
        <v>1614</v>
      </c>
      <c r="D1542" s="300">
        <v>1.9111052273000962E-3</v>
      </c>
      <c r="E1542" s="300">
        <v>1.868633733292914E-2</v>
      </c>
      <c r="F1542" s="300">
        <v>1.8250313987609377E-2</v>
      </c>
      <c r="G1542" s="300">
        <v>1.8210728451733486E-2</v>
      </c>
      <c r="H1542" s="301">
        <v>1.8159544075667017E-5</v>
      </c>
      <c r="I1542" s="302">
        <v>1.8980640340469191E-5</v>
      </c>
      <c r="J1542" s="303">
        <v>22</v>
      </c>
      <c r="K1542" s="304">
        <f t="shared" ref="K1542:P1542" si="1463">SUM(D1542:D1549)+$J1542*D1549</f>
        <v>5.0430641870437116E-2</v>
      </c>
      <c r="L1542" s="304">
        <f t="shared" si="1463"/>
        <v>0.53750012263937375</v>
      </c>
      <c r="M1542" s="304">
        <f t="shared" si="1463"/>
        <v>0.54608376027290062</v>
      </c>
      <c r="N1542" s="304">
        <f t="shared" si="1463"/>
        <v>0.54500955761082159</v>
      </c>
      <c r="O1542" s="304">
        <f t="shared" si="1463"/>
        <v>5.0760609951624146E-4</v>
      </c>
      <c r="P1542" s="251">
        <f t="shared" si="1463"/>
        <v>5.3055776018890138E-4</v>
      </c>
    </row>
    <row r="1543" spans="1:16" x14ac:dyDescent="0.3">
      <c r="A1543" s="247" t="s">
        <v>125</v>
      </c>
      <c r="B1543" s="248">
        <v>2044</v>
      </c>
      <c r="C1543" s="248" t="s">
        <v>1615</v>
      </c>
      <c r="D1543" s="300">
        <v>1.8394492635135581E-3</v>
      </c>
      <c r="E1543" s="300">
        <v>1.8417989195947726E-2</v>
      </c>
      <c r="F1543" s="300">
        <v>1.8237838639886473E-2</v>
      </c>
      <c r="G1543" s="300">
        <v>1.8199244323998155E-2</v>
      </c>
      <c r="H1543" s="301">
        <v>1.7815217112730075E-5</v>
      </c>
      <c r="I1543" s="302">
        <v>1.8620740997743035E-5</v>
      </c>
      <c r="J1543" s="303">
        <v>23</v>
      </c>
      <c r="K1543" s="304">
        <f t="shared" ref="K1543:P1543" si="1464">SUM(D1543:D1549)+$J1543*D1549</f>
        <v>5.0175663870175524E-2</v>
      </c>
      <c r="L1543" s="304">
        <f t="shared" si="1464"/>
        <v>0.53665990585328271</v>
      </c>
      <c r="M1543" s="304">
        <f t="shared" si="1464"/>
        <v>0.54603059445787783</v>
      </c>
      <c r="N1543" s="304">
        <f t="shared" si="1464"/>
        <v>0.54496061934062734</v>
      </c>
      <c r="O1543" s="304">
        <f t="shared" si="1464"/>
        <v>5.0621880269349675E-4</v>
      </c>
      <c r="P1543" s="251">
        <f t="shared" si="1464"/>
        <v>5.2910773258915515E-4</v>
      </c>
    </row>
    <row r="1544" spans="1:16" x14ac:dyDescent="0.3">
      <c r="A1544" s="247" t="s">
        <v>125</v>
      </c>
      <c r="B1544" s="248">
        <v>2045</v>
      </c>
      <c r="C1544" s="248" t="s">
        <v>1616</v>
      </c>
      <c r="D1544" s="300">
        <v>1.7900171474252451E-3</v>
      </c>
      <c r="E1544" s="300">
        <v>1.823518404442228E-2</v>
      </c>
      <c r="F1544" s="300">
        <v>1.8227205811471619E-2</v>
      </c>
      <c r="G1544" s="300">
        <v>1.8189456761367444E-2</v>
      </c>
      <c r="H1544" s="301">
        <v>1.7543418602912415E-5</v>
      </c>
      <c r="I1544" s="302">
        <v>1.8336652755958181E-5</v>
      </c>
      <c r="J1544" s="303">
        <v>24</v>
      </c>
      <c r="K1544" s="304">
        <f t="shared" ref="K1544:P1544" si="1465">SUM(D1544:D1549)+$J1544*D1549</f>
        <v>4.9992341833700479E-2</v>
      </c>
      <c r="L1544" s="304">
        <f t="shared" si="1465"/>
        <v>0.53608803720417308</v>
      </c>
      <c r="M1544" s="304">
        <f t="shared" si="1465"/>
        <v>0.54598990399057779</v>
      </c>
      <c r="N1544" s="304">
        <f t="shared" si="1465"/>
        <v>0.54492316519816841</v>
      </c>
      <c r="O1544" s="304">
        <f t="shared" si="1465"/>
        <v>5.0517583283368891E-4</v>
      </c>
      <c r="P1544" s="251">
        <f t="shared" si="1465"/>
        <v>5.280176043321351E-4</v>
      </c>
    </row>
    <row r="1545" spans="1:16" x14ac:dyDescent="0.3">
      <c r="A1545" s="247" t="s">
        <v>125</v>
      </c>
      <c r="B1545" s="248">
        <v>2046</v>
      </c>
      <c r="C1545" s="248" t="s">
        <v>1617</v>
      </c>
      <c r="D1545" s="300">
        <v>1.7475496561043941E-3</v>
      </c>
      <c r="E1545" s="300">
        <v>1.8088279599043459E-2</v>
      </c>
      <c r="F1545" s="300">
        <v>1.821826826187687E-2</v>
      </c>
      <c r="G1545" s="300">
        <v>1.818123104563547E-2</v>
      </c>
      <c r="H1545" s="301">
        <v>1.7322517159296135E-5</v>
      </c>
      <c r="I1545" s="302">
        <v>1.8105765072793679E-5</v>
      </c>
      <c r="J1545" s="303">
        <v>25</v>
      </c>
      <c r="K1545" s="304">
        <f t="shared" ref="K1545:P1545" si="1466">SUM(D1545:D1549)+$J1545*D1549</f>
        <v>4.9858451913313735E-2</v>
      </c>
      <c r="L1545" s="304">
        <f t="shared" si="1466"/>
        <v>0.53569897370658881</v>
      </c>
      <c r="M1545" s="304">
        <f t="shared" si="1466"/>
        <v>0.5459598463516927</v>
      </c>
      <c r="N1545" s="304">
        <f t="shared" si="1466"/>
        <v>0.5448954986183403</v>
      </c>
      <c r="O1545" s="304">
        <f t="shared" si="1466"/>
        <v>5.0440466148369883E-4</v>
      </c>
      <c r="P1545" s="251">
        <f t="shared" si="1466"/>
        <v>5.2721156431689983E-4</v>
      </c>
    </row>
    <row r="1546" spans="1:16" x14ac:dyDescent="0.3">
      <c r="A1546" s="247" t="s">
        <v>125</v>
      </c>
      <c r="B1546" s="248">
        <v>2047</v>
      </c>
      <c r="C1546" s="248" t="s">
        <v>1618</v>
      </c>
      <c r="D1546" s="300">
        <v>1.7091092707571746E-3</v>
      </c>
      <c r="E1546" s="300">
        <v>1.7949159310551768E-2</v>
      </c>
      <c r="F1546" s="300">
        <v>1.8210777277256503E-2</v>
      </c>
      <c r="G1546" s="300">
        <v>1.8174336010653554E-2</v>
      </c>
      <c r="H1546" s="301">
        <v>1.7147597737340649E-5</v>
      </c>
      <c r="I1546" s="302">
        <v>1.792293246943773E-5</v>
      </c>
      <c r="J1546" s="303">
        <v>26</v>
      </c>
      <c r="K1546" s="304">
        <f t="shared" ref="K1546:P1546" si="1467">SUM(D1546:D1549)+$J1546*D1549</f>
        <v>4.9767029484247854E-2</v>
      </c>
      <c r="L1546" s="304">
        <f t="shared" si="1467"/>
        <v>0.53545681465438344</v>
      </c>
      <c r="M1546" s="304">
        <f t="shared" si="1467"/>
        <v>0.54593872626240236</v>
      </c>
      <c r="N1546" s="304">
        <f t="shared" si="1467"/>
        <v>0.54487605775424397</v>
      </c>
      <c r="O1546" s="304">
        <f t="shared" si="1467"/>
        <v>5.0385439157732501E-4</v>
      </c>
      <c r="P1546" s="251">
        <f t="shared" si="1467"/>
        <v>5.266364119848291E-4</v>
      </c>
    </row>
    <row r="1547" spans="1:16" x14ac:dyDescent="0.3">
      <c r="A1547" s="247" t="s">
        <v>125</v>
      </c>
      <c r="B1547" s="248">
        <v>2048</v>
      </c>
      <c r="C1547" s="248" t="s">
        <v>1619</v>
      </c>
      <c r="D1547" s="300">
        <v>1.6771402396803328E-3</v>
      </c>
      <c r="E1547" s="300">
        <v>1.7827078635579439E-2</v>
      </c>
      <c r="F1547" s="300">
        <v>1.8204508534118074E-2</v>
      </c>
      <c r="G1547" s="300">
        <v>1.8168565871942828E-2</v>
      </c>
      <c r="H1547" s="301">
        <v>1.6980670748246621E-5</v>
      </c>
      <c r="I1547" s="302">
        <v>1.7748460334077491E-5</v>
      </c>
      <c r="J1547" s="303">
        <v>27</v>
      </c>
      <c r="K1547" s="304">
        <f t="shared" ref="K1547:P1547" si="1468">SUM(D1547:D1549)+$J1547*D1549</f>
        <v>4.9714047440529187E-2</v>
      </c>
      <c r="L1547" s="304">
        <f t="shared" si="1468"/>
        <v>0.53535377589066979</v>
      </c>
      <c r="M1547" s="304">
        <f t="shared" si="1468"/>
        <v>0.54592509715773241</v>
      </c>
      <c r="N1547" s="304">
        <f t="shared" si="1468"/>
        <v>0.54486351192512972</v>
      </c>
      <c r="O1547" s="304">
        <f t="shared" si="1468"/>
        <v>5.0347904109290667E-4</v>
      </c>
      <c r="P1547" s="251">
        <f t="shared" si="1468"/>
        <v>5.2624409225611435E-4</v>
      </c>
    </row>
    <row r="1548" spans="1:16" x14ac:dyDescent="0.3">
      <c r="A1548" s="247" t="s">
        <v>125</v>
      </c>
      <c r="B1548" s="248">
        <v>2049</v>
      </c>
      <c r="C1548" s="248" t="s">
        <v>1620</v>
      </c>
      <c r="D1548" s="300">
        <v>1.6653448437706348E-3</v>
      </c>
      <c r="E1548" s="300">
        <v>1.7835321943623982E-2</v>
      </c>
      <c r="F1548" s="300">
        <v>1.8200439791191726E-2</v>
      </c>
      <c r="G1548" s="300">
        <v>1.8164820970087724E-2</v>
      </c>
      <c r="H1548" s="301">
        <v>1.6875447262836055E-5</v>
      </c>
      <c r="I1548" s="302">
        <v>1.7638475181794018E-5</v>
      </c>
      <c r="J1548" s="303">
        <v>28</v>
      </c>
      <c r="K1548" s="304">
        <f t="shared" ref="K1548:P1548" si="1469">SUM(D1548:D1549)+$J1548*D1549</f>
        <v>4.9693034427887361E-2</v>
      </c>
      <c r="L1548" s="304">
        <f t="shared" si="1469"/>
        <v>0.53537281780192847</v>
      </c>
      <c r="M1548" s="304">
        <f t="shared" si="1469"/>
        <v>0.54591773679620081</v>
      </c>
      <c r="N1548" s="304">
        <f t="shared" si="1469"/>
        <v>0.54485673623472608</v>
      </c>
      <c r="O1548" s="304">
        <f t="shared" si="1469"/>
        <v>5.0327061759758223E-4</v>
      </c>
      <c r="P1548" s="251">
        <f t="shared" si="1469"/>
        <v>5.2602624466275975E-4</v>
      </c>
    </row>
    <row r="1549" spans="1:16" x14ac:dyDescent="0.3">
      <c r="A1549" s="247" t="s">
        <v>125</v>
      </c>
      <c r="B1549" s="248">
        <v>2050</v>
      </c>
      <c r="C1549" s="248" t="s">
        <v>1621</v>
      </c>
      <c r="D1549" s="300">
        <v>1.6561272270385079E-3</v>
      </c>
      <c r="E1549" s="300">
        <v>1.7846120546838085E-2</v>
      </c>
      <c r="F1549" s="300">
        <v>1.8197148172586521E-2</v>
      </c>
      <c r="G1549" s="300">
        <v>1.8161790181539256E-2</v>
      </c>
      <c r="H1549" s="301">
        <v>1.6772247252922283E-5</v>
      </c>
      <c r="I1549" s="302">
        <v>1.7530612740722957E-5</v>
      </c>
      <c r="J1549" s="303">
        <v>29</v>
      </c>
      <c r="K1549" s="304">
        <f t="shared" ref="K1549:P1549" si="1470">SUM(D1549:D1549)+$J1549*D1549</f>
        <v>4.9683816811155232E-2</v>
      </c>
      <c r="L1549" s="304">
        <f t="shared" si="1470"/>
        <v>0.53538361640514254</v>
      </c>
      <c r="M1549" s="304">
        <f t="shared" si="1470"/>
        <v>0.54591444517759569</v>
      </c>
      <c r="N1549" s="304">
        <f t="shared" si="1470"/>
        <v>0.54485370544617773</v>
      </c>
      <c r="O1549" s="304">
        <f t="shared" si="1470"/>
        <v>5.0316741758766855E-4</v>
      </c>
      <c r="P1549" s="251">
        <f t="shared" si="1470"/>
        <v>5.2591838222168865E-4</v>
      </c>
    </row>
    <row r="1550" spans="1:16" x14ac:dyDescent="0.3">
      <c r="A1550" s="247" t="s">
        <v>126</v>
      </c>
      <c r="B1550" s="248">
        <v>2015</v>
      </c>
      <c r="C1550" s="248" t="s">
        <v>2470</v>
      </c>
      <c r="D1550" s="300">
        <v>4.4387639324458814E-2</v>
      </c>
      <c r="E1550" s="300">
        <v>0.17588992137911982</v>
      </c>
      <c r="F1550" s="300">
        <v>1.959525997507728E-2</v>
      </c>
      <c r="G1550" s="300">
        <v>1.9453950580490566E-2</v>
      </c>
      <c r="H1550" s="301">
        <v>1.2327718050443473E-4</v>
      </c>
      <c r="I1550" s="302">
        <v>1.2885123012197066E-4</v>
      </c>
      <c r="J1550" s="305">
        <v>0</v>
      </c>
      <c r="K1550" s="304">
        <f>SUM(D1550:D1579)</f>
        <v>0.29419013105782127</v>
      </c>
      <c r="L1550" s="304">
        <f t="shared" ref="L1550:L1556" si="1471">SUM(E1550:E1579)</f>
        <v>1.4046960073811237</v>
      </c>
      <c r="M1550" s="304">
        <f t="shared" ref="M1550:M1556" si="1472">SUM(F1550:F1579)</f>
        <v>0.56525158555597199</v>
      </c>
      <c r="N1550" s="304">
        <f t="shared" ref="N1550:N1556" si="1473">SUM(G1550:G1579)</f>
        <v>0.56267177775132071</v>
      </c>
      <c r="O1550" s="304">
        <f t="shared" ref="O1550:O1556" si="1474">SUM(H1550:H1579)</f>
        <v>1.320778260106296E-3</v>
      </c>
      <c r="P1550" s="251">
        <f t="shared" ref="P1550:P1556" si="1475">SUM(I1550:I1579)</f>
        <v>1.3804979964714349E-3</v>
      </c>
    </row>
    <row r="1551" spans="1:16" x14ac:dyDescent="0.3">
      <c r="A1551" s="247" t="s">
        <v>126</v>
      </c>
      <c r="B1551" s="248">
        <v>2016</v>
      </c>
      <c r="C1551" s="248" t="s">
        <v>2471</v>
      </c>
      <c r="D1551" s="300">
        <v>3.6503974955075104E-2</v>
      </c>
      <c r="E1551" s="300">
        <v>0.14882194707081722</v>
      </c>
      <c r="F1551" s="300">
        <v>1.9499725107985352E-2</v>
      </c>
      <c r="G1551" s="300">
        <v>1.9364576693118946E-2</v>
      </c>
      <c r="H1551" s="301">
        <v>1.0564064969998275E-4</v>
      </c>
      <c r="I1551" s="302">
        <v>1.1041725359111116E-4</v>
      </c>
      <c r="J1551" s="303">
        <v>0</v>
      </c>
      <c r="K1551" s="304">
        <f t="shared" ref="K1551:K1556" si="1476">SUM(D1551:D1580)</f>
        <v>0.25170977501419656</v>
      </c>
      <c r="L1551" s="304">
        <f t="shared" si="1471"/>
        <v>1.2463196830235017</v>
      </c>
      <c r="M1551" s="304">
        <f t="shared" si="1472"/>
        <v>0.56392481830359176</v>
      </c>
      <c r="N1551" s="304">
        <f t="shared" si="1473"/>
        <v>0.5614452037404668</v>
      </c>
      <c r="O1551" s="304">
        <f t="shared" si="1474"/>
        <v>1.2139634779274502E-3</v>
      </c>
      <c r="P1551" s="251">
        <f t="shared" si="1475"/>
        <v>1.2688535163249361E-3</v>
      </c>
    </row>
    <row r="1552" spans="1:16" x14ac:dyDescent="0.3">
      <c r="A1552" s="247" t="s">
        <v>126</v>
      </c>
      <c r="B1552" s="248">
        <v>2017</v>
      </c>
      <c r="C1552" s="248" t="s">
        <v>1622</v>
      </c>
      <c r="D1552" s="300">
        <v>2.9984885613669066E-2</v>
      </c>
      <c r="E1552" s="300">
        <v>0.12543932997066373</v>
      </c>
      <c r="F1552" s="300">
        <v>1.9456552075137253E-2</v>
      </c>
      <c r="G1552" s="300">
        <v>1.9323900282837272E-2</v>
      </c>
      <c r="H1552" s="301">
        <v>9.5724329522413486E-5</v>
      </c>
      <c r="I1552" s="302">
        <v>1.0005255782779502E-4</v>
      </c>
      <c r="J1552" s="303">
        <v>0</v>
      </c>
      <c r="K1552" s="304">
        <f t="shared" si="1476"/>
        <v>0.21708402051050588</v>
      </c>
      <c r="L1552" s="304">
        <f t="shared" si="1471"/>
        <v>1.1149299881425432</v>
      </c>
      <c r="M1552" s="304">
        <f t="shared" si="1472"/>
        <v>0.56268662555460736</v>
      </c>
      <c r="N1552" s="304">
        <f t="shared" si="1473"/>
        <v>0.56030159975865912</v>
      </c>
      <c r="O1552" s="304">
        <f t="shared" si="1474"/>
        <v>1.1246680005581543E-3</v>
      </c>
      <c r="P1552" s="251">
        <f t="shared" si="1475"/>
        <v>1.175520492753182E-3</v>
      </c>
    </row>
    <row r="1553" spans="1:16" x14ac:dyDescent="0.3">
      <c r="A1553" s="247" t="s">
        <v>126</v>
      </c>
      <c r="B1553" s="248">
        <v>2018</v>
      </c>
      <c r="C1553" s="248" t="s">
        <v>1623</v>
      </c>
      <c r="D1553" s="300">
        <v>2.4526461938972711E-2</v>
      </c>
      <c r="E1553" s="300">
        <v>0.10565680046490257</v>
      </c>
      <c r="F1553" s="300">
        <v>1.9446821222956646E-2</v>
      </c>
      <c r="G1553" s="300">
        <v>1.9314189723316937E-2</v>
      </c>
      <c r="H1553" s="301">
        <v>8.7937825640944117E-5</v>
      </c>
      <c r="I1553" s="302">
        <v>9.1913983506226735E-5</v>
      </c>
      <c r="J1553" s="303">
        <v>0</v>
      </c>
      <c r="K1553" s="304">
        <f t="shared" si="1476"/>
        <v>0.18895313221043322</v>
      </c>
      <c r="L1553" s="304">
        <f t="shared" si="1471"/>
        <v>1.0068552411148672</v>
      </c>
      <c r="M1553" s="304">
        <f t="shared" si="1472"/>
        <v>0.56148602627014721</v>
      </c>
      <c r="N1553" s="304">
        <f t="shared" si="1473"/>
        <v>0.5591935376660857</v>
      </c>
      <c r="O1553" s="304">
        <f t="shared" si="1474"/>
        <v>1.045198255928789E-3</v>
      </c>
      <c r="P1553" s="251">
        <f t="shared" si="1475"/>
        <v>1.0924574852044055E-3</v>
      </c>
    </row>
    <row r="1554" spans="1:16" x14ac:dyDescent="0.3">
      <c r="A1554" s="247" t="s">
        <v>126</v>
      </c>
      <c r="B1554" s="248">
        <v>2019</v>
      </c>
      <c r="C1554" s="248" t="s">
        <v>1624</v>
      </c>
      <c r="D1554" s="300">
        <v>2.0092000933901493E-2</v>
      </c>
      <c r="E1554" s="300">
        <v>8.9333089049337372E-2</v>
      </c>
      <c r="F1554" s="300">
        <v>1.9445340993432154E-2</v>
      </c>
      <c r="G1554" s="300">
        <v>1.9312246062197759E-2</v>
      </c>
      <c r="H1554" s="301">
        <v>8.1388356280055589E-5</v>
      </c>
      <c r="I1554" s="302">
        <v>8.5068378315481555E-5</v>
      </c>
      <c r="J1554" s="303">
        <v>0</v>
      </c>
      <c r="K1554" s="304">
        <f t="shared" si="1476"/>
        <v>0.16626193762902908</v>
      </c>
      <c r="L1554" s="304">
        <f t="shared" si="1471"/>
        <v>0.91851144116926364</v>
      </c>
      <c r="M1554" s="304">
        <f t="shared" si="1472"/>
        <v>0.56029067016508671</v>
      </c>
      <c r="N1554" s="304">
        <f t="shared" si="1473"/>
        <v>0.55809105700469175</v>
      </c>
      <c r="O1554" s="304">
        <f t="shared" si="1474"/>
        <v>9.7343778309951434E-4</v>
      </c>
      <c r="P1554" s="251">
        <f t="shared" si="1475"/>
        <v>1.0174523200540202E-3</v>
      </c>
    </row>
    <row r="1555" spans="1:16" x14ac:dyDescent="0.3">
      <c r="A1555" s="247" t="s">
        <v>126</v>
      </c>
      <c r="B1555" s="248">
        <v>2020</v>
      </c>
      <c r="C1555" s="248" t="s">
        <v>1625</v>
      </c>
      <c r="D1555" s="300">
        <v>1.6854441453055178E-2</v>
      </c>
      <c r="E1555" s="300">
        <v>7.6152300439006518E-2</v>
      </c>
      <c r="F1555" s="300">
        <v>1.9409072822790158E-2</v>
      </c>
      <c r="G1555" s="300">
        <v>1.9278595099427098E-2</v>
      </c>
      <c r="H1555" s="301">
        <v>7.6162637551075173E-5</v>
      </c>
      <c r="I1555" s="302">
        <v>7.9606378009643237E-5</v>
      </c>
      <c r="J1555" s="303">
        <v>0</v>
      </c>
      <c r="K1555" s="304">
        <f t="shared" si="1476"/>
        <v>0.14799736400045271</v>
      </c>
      <c r="L1555" s="304">
        <f t="shared" si="1471"/>
        <v>0.84650070411467393</v>
      </c>
      <c r="M1555" s="304">
        <f t="shared" si="1472"/>
        <v>0.55909375856444044</v>
      </c>
      <c r="N1555" s="304">
        <f t="shared" si="1473"/>
        <v>0.55698772693844534</v>
      </c>
      <c r="O1555" s="304">
        <f t="shared" si="1474"/>
        <v>9.0816777289800979E-4</v>
      </c>
      <c r="P1555" s="251">
        <f t="shared" si="1475"/>
        <v>9.492310891054803E-4</v>
      </c>
    </row>
    <row r="1556" spans="1:16" x14ac:dyDescent="0.3">
      <c r="A1556" s="247" t="s">
        <v>126</v>
      </c>
      <c r="B1556" s="248">
        <v>2021</v>
      </c>
      <c r="C1556" s="248" t="s">
        <v>1626</v>
      </c>
      <c r="D1556" s="300">
        <v>1.4320198332255424E-2</v>
      </c>
      <c r="E1556" s="300">
        <v>6.5380544808235672E-2</v>
      </c>
      <c r="F1556" s="300">
        <v>1.9330101158890785E-2</v>
      </c>
      <c r="G1556" s="300">
        <v>1.9205686965218322E-2</v>
      </c>
      <c r="H1556" s="301">
        <v>6.9944640101999352E-5</v>
      </c>
      <c r="I1556" s="302">
        <v>7.3107227799168326E-5</v>
      </c>
      <c r="J1556" s="303">
        <v>0</v>
      </c>
      <c r="K1556" s="304">
        <f t="shared" si="1476"/>
        <v>0.13296411832867222</v>
      </c>
      <c r="L1556" s="304">
        <f t="shared" si="1471"/>
        <v>0.7876805620687134</v>
      </c>
      <c r="M1556" s="304">
        <f t="shared" si="1472"/>
        <v>0.55793070598149586</v>
      </c>
      <c r="N1556" s="304">
        <f t="shared" si="1473"/>
        <v>0.55591583085039398</v>
      </c>
      <c r="O1556" s="304">
        <f t="shared" si="1474"/>
        <v>8.4807135057938024E-4</v>
      </c>
      <c r="P1556" s="251">
        <f t="shared" si="1475"/>
        <v>8.8641737100333506E-4</v>
      </c>
    </row>
    <row r="1557" spans="1:16" x14ac:dyDescent="0.3">
      <c r="A1557" s="247" t="s">
        <v>126</v>
      </c>
      <c r="B1557" s="248">
        <v>2022</v>
      </c>
      <c r="C1557" s="248" t="s">
        <v>1627</v>
      </c>
      <c r="D1557" s="300">
        <v>1.2104074882814916E-2</v>
      </c>
      <c r="E1557" s="300">
        <v>5.6454963375691065E-2</v>
      </c>
      <c r="F1557" s="300">
        <v>1.9255193468423182E-2</v>
      </c>
      <c r="G1557" s="300">
        <v>1.9136512952214468E-2</v>
      </c>
      <c r="H1557" s="301">
        <v>6.4365568714851496E-5</v>
      </c>
      <c r="I1557" s="302">
        <v>6.72758985494172E-5</v>
      </c>
      <c r="J1557" s="303">
        <v>1</v>
      </c>
      <c r="K1557" s="304">
        <f t="shared" ref="K1557:P1557" si="1477">SUM(D1557:D1585)+$J1557*D1585</f>
        <v>0.12046511577769153</v>
      </c>
      <c r="L1557" s="304">
        <f t="shared" si="1477"/>
        <v>0.73963217565352357</v>
      </c>
      <c r="M1557" s="304">
        <f t="shared" si="1477"/>
        <v>0.55684662506245053</v>
      </c>
      <c r="N1557" s="304">
        <f t="shared" si="1477"/>
        <v>0.55491684289655141</v>
      </c>
      <c r="O1557" s="304">
        <f t="shared" si="1477"/>
        <v>7.9419292570982638E-4</v>
      </c>
      <c r="P1557" s="251">
        <f t="shared" si="1477"/>
        <v>8.3010280311166483E-4</v>
      </c>
    </row>
    <row r="1558" spans="1:16" x14ac:dyDescent="0.3">
      <c r="A1558" s="247" t="s">
        <v>126</v>
      </c>
      <c r="B1558" s="248">
        <v>2023</v>
      </c>
      <c r="C1558" s="248" t="s">
        <v>1628</v>
      </c>
      <c r="D1558" s="300">
        <v>1.0463527742595586E-2</v>
      </c>
      <c r="E1558" s="300">
        <v>4.9346513442998403E-2</v>
      </c>
      <c r="F1558" s="300">
        <v>1.9188223928857009E-2</v>
      </c>
      <c r="G1558" s="300">
        <v>1.9074692757707252E-2</v>
      </c>
      <c r="H1558" s="301">
        <v>5.8465984875171018E-5</v>
      </c>
      <c r="I1558" s="302">
        <v>6.1109557273297807E-5</v>
      </c>
      <c r="J1558" s="303">
        <v>2</v>
      </c>
      <c r="K1558" s="304">
        <f t="shared" ref="K1558:P1558" si="1478">SUM(D1558:D1585)+$J1558*D1585</f>
        <v>0.1101822366761513</v>
      </c>
      <c r="L1558" s="304">
        <f t="shared" si="1478"/>
        <v>0.70050937067087837</v>
      </c>
      <c r="M1558" s="304">
        <f t="shared" si="1478"/>
        <v>0.55583745183387279</v>
      </c>
      <c r="N1558" s="304">
        <f t="shared" si="1478"/>
        <v>0.55398702895571283</v>
      </c>
      <c r="O1558" s="304">
        <f t="shared" si="1478"/>
        <v>7.4589357222742047E-4</v>
      </c>
      <c r="P1558" s="251">
        <f t="shared" si="1478"/>
        <v>7.7961956446974574E-4</v>
      </c>
    </row>
    <row r="1559" spans="1:16" x14ac:dyDescent="0.3">
      <c r="A1559" s="247" t="s">
        <v>126</v>
      </c>
      <c r="B1559" s="248">
        <v>2024</v>
      </c>
      <c r="C1559" s="248" t="s">
        <v>1629</v>
      </c>
      <c r="D1559" s="300">
        <v>9.0942478885559491E-3</v>
      </c>
      <c r="E1559" s="300">
        <v>4.3517931462437799E-2</v>
      </c>
      <c r="F1559" s="300">
        <v>1.9127468717258306E-2</v>
      </c>
      <c r="G1559" s="300">
        <v>1.9018579773466427E-2</v>
      </c>
      <c r="H1559" s="301">
        <v>5.2410793155333405E-5</v>
      </c>
      <c r="I1559" s="302">
        <v>5.4780574074832756E-5</v>
      </c>
      <c r="J1559" s="303">
        <v>3</v>
      </c>
      <c r="K1559" s="304">
        <f t="shared" ref="K1559:P1559" si="1479">SUM(D1559:D1585)+$J1559*D1585</f>
        <v>0.10153990471483043</v>
      </c>
      <c r="L1559" s="304">
        <f t="shared" si="1479"/>
        <v>0.66849501562092584</v>
      </c>
      <c r="M1559" s="304">
        <f t="shared" si="1479"/>
        <v>0.55489524814486124</v>
      </c>
      <c r="N1559" s="304">
        <f t="shared" si="1479"/>
        <v>0.55311903520938122</v>
      </c>
      <c r="O1559" s="304">
        <f t="shared" si="1479"/>
        <v>7.0349380258469523E-4</v>
      </c>
      <c r="P1559" s="251">
        <f t="shared" si="1479"/>
        <v>7.3530266710394583E-4</v>
      </c>
    </row>
    <row r="1560" spans="1:16" x14ac:dyDescent="0.3">
      <c r="A1560" s="247" t="s">
        <v>126</v>
      </c>
      <c r="B1560" s="248">
        <v>2025</v>
      </c>
      <c r="C1560" s="248" t="s">
        <v>1630</v>
      </c>
      <c r="D1560" s="300">
        <v>7.9802086950524279E-3</v>
      </c>
      <c r="E1560" s="300">
        <v>3.8875359495900437E-2</v>
      </c>
      <c r="F1560" s="300">
        <v>1.9075613384418322E-2</v>
      </c>
      <c r="G1560" s="300">
        <v>1.8970723117305535E-2</v>
      </c>
      <c r="H1560" s="301">
        <v>4.7985943432705916E-5</v>
      </c>
      <c r="I1560" s="302">
        <v>5.0155652815263079E-5</v>
      </c>
      <c r="J1560" s="303">
        <v>4</v>
      </c>
      <c r="K1560" s="304">
        <f t="shared" ref="K1560:P1560" si="1480">SUM(D1560:D1585)+$J1560*D1585</f>
        <v>9.426685260754919E-2</v>
      </c>
      <c r="L1560" s="304">
        <f t="shared" si="1480"/>
        <v>0.64230924255153377</v>
      </c>
      <c r="M1560" s="304">
        <f t="shared" si="1480"/>
        <v>0.55401379966744846</v>
      </c>
      <c r="N1560" s="304">
        <f t="shared" si="1480"/>
        <v>0.55230715444729062</v>
      </c>
      <c r="O1560" s="304">
        <f t="shared" si="1480"/>
        <v>6.671492246618073E-4</v>
      </c>
      <c r="P1560" s="251">
        <f t="shared" si="1480"/>
        <v>6.9731475293661116E-4</v>
      </c>
    </row>
    <row r="1561" spans="1:16" x14ac:dyDescent="0.3">
      <c r="A1561" s="247" t="s">
        <v>126</v>
      </c>
      <c r="B1561" s="248">
        <v>2026</v>
      </c>
      <c r="C1561" s="248" t="s">
        <v>1631</v>
      </c>
      <c r="D1561" s="300">
        <v>7.0736721818416516E-3</v>
      </c>
      <c r="E1561" s="300">
        <v>3.518385471948085E-2</v>
      </c>
      <c r="F1561" s="300">
        <v>1.9019153970897842E-2</v>
      </c>
      <c r="G1561" s="300">
        <v>1.8918622577374387E-2</v>
      </c>
      <c r="H1561" s="301">
        <v>4.3168316660748944E-5</v>
      </c>
      <c r="I1561" s="302">
        <v>4.5120194518992529E-5</v>
      </c>
      <c r="J1561" s="303">
        <v>5</v>
      </c>
      <c r="K1561" s="304">
        <f t="shared" ref="K1561:P1561" si="1481">SUM(D1561:D1585)+$J1561*D1585</f>
        <v>8.8107839693771478E-2</v>
      </c>
      <c r="L1561" s="304">
        <f t="shared" si="1481"/>
        <v>0.62076604144867942</v>
      </c>
      <c r="M1561" s="304">
        <f t="shared" si="1481"/>
        <v>0.55318420652287559</v>
      </c>
      <c r="N1561" s="304">
        <f t="shared" si="1481"/>
        <v>0.55154313034136071</v>
      </c>
      <c r="O1561" s="304">
        <f t="shared" si="1481"/>
        <v>6.3522949646154718E-4</v>
      </c>
      <c r="P1561" s="251">
        <f t="shared" si="1481"/>
        <v>6.6395176002884593E-4</v>
      </c>
    </row>
    <row r="1562" spans="1:16" x14ac:dyDescent="0.3">
      <c r="A1562" s="247" t="s">
        <v>126</v>
      </c>
      <c r="B1562" s="248">
        <v>2027</v>
      </c>
      <c r="C1562" s="248" t="s">
        <v>1632</v>
      </c>
      <c r="D1562" s="300">
        <v>6.3056468293824558E-3</v>
      </c>
      <c r="E1562" s="300">
        <v>3.2124008392524814E-2</v>
      </c>
      <c r="F1562" s="300">
        <v>1.8953212971771053E-2</v>
      </c>
      <c r="G1562" s="300">
        <v>1.8857787133309732E-2</v>
      </c>
      <c r="H1562" s="301">
        <v>3.7907999694314968E-5</v>
      </c>
      <c r="I1562" s="302">
        <v>3.96220321088333E-5</v>
      </c>
      <c r="J1562" s="303">
        <v>6</v>
      </c>
      <c r="K1562" s="304">
        <f t="shared" ref="K1562:P1562" si="1482">SUM(D1562:D1585)+$J1562*D1585</f>
        <v>8.2855363293204531E-2</v>
      </c>
      <c r="L1562" s="304">
        <f t="shared" si="1482"/>
        <v>0.6029143451222444</v>
      </c>
      <c r="M1562" s="304">
        <f t="shared" si="1482"/>
        <v>0.55241107279182322</v>
      </c>
      <c r="N1562" s="304">
        <f t="shared" si="1482"/>
        <v>0.55083120677536224</v>
      </c>
      <c r="O1562" s="304">
        <f t="shared" si="1482"/>
        <v>6.0812739503324361E-4</v>
      </c>
      <c r="P1562" s="251">
        <f t="shared" si="1482"/>
        <v>6.3562422541735145E-4</v>
      </c>
    </row>
    <row r="1563" spans="1:16" x14ac:dyDescent="0.3">
      <c r="A1563" s="247" t="s">
        <v>126</v>
      </c>
      <c r="B1563" s="248">
        <v>2028</v>
      </c>
      <c r="C1563" s="248" t="s">
        <v>1633</v>
      </c>
      <c r="D1563" s="300">
        <v>5.6668804208928683E-3</v>
      </c>
      <c r="E1563" s="300">
        <v>2.9630646493937721E-2</v>
      </c>
      <c r="F1563" s="300">
        <v>1.8881114375995656E-2</v>
      </c>
      <c r="G1563" s="300">
        <v>1.8791350004712316E-2</v>
      </c>
      <c r="H1563" s="301">
        <v>3.4178195183868251E-5</v>
      </c>
      <c r="I1563" s="302">
        <v>3.5723579788287303E-5</v>
      </c>
      <c r="J1563" s="303">
        <v>7</v>
      </c>
      <c r="K1563" s="304">
        <f t="shared" ref="K1563:P1563" si="1483">SUM(D1563:D1585)+$J1563*D1585</f>
        <v>7.8370912245096763E-2</v>
      </c>
      <c r="L1563" s="304">
        <f t="shared" si="1483"/>
        <v>0.58812249512276549</v>
      </c>
      <c r="M1563" s="304">
        <f t="shared" si="1483"/>
        <v>0.55170388005989768</v>
      </c>
      <c r="N1563" s="304">
        <f t="shared" si="1483"/>
        <v>0.5501801186534282</v>
      </c>
      <c r="O1563" s="304">
        <f t="shared" si="1483"/>
        <v>5.8628561057137425E-4</v>
      </c>
      <c r="P1563" s="251">
        <f t="shared" si="1483"/>
        <v>6.1279485321601612E-4</v>
      </c>
    </row>
    <row r="1564" spans="1:16" x14ac:dyDescent="0.3">
      <c r="A1564" s="247" t="s">
        <v>126</v>
      </c>
      <c r="B1564" s="248">
        <v>2029</v>
      </c>
      <c r="C1564" s="248" t="s">
        <v>1634</v>
      </c>
      <c r="D1564" s="300">
        <v>5.1153280528437343E-3</v>
      </c>
      <c r="E1564" s="300">
        <v>2.7544784830199936E-2</v>
      </c>
      <c r="F1564" s="300">
        <v>1.8812072327057644E-2</v>
      </c>
      <c r="G1564" s="300">
        <v>1.8727752515887743E-2</v>
      </c>
      <c r="H1564" s="301">
        <v>3.1206970020919036E-5</v>
      </c>
      <c r="I1564" s="302">
        <v>3.2618011330780476E-5</v>
      </c>
      <c r="J1564" s="303">
        <v>8</v>
      </c>
      <c r="K1564" s="304">
        <f t="shared" ref="K1564:P1564" si="1484">SUM(D1564:D1585)+$J1564*D1585</f>
        <v>7.4525227605478597E-2</v>
      </c>
      <c r="L1564" s="304">
        <f t="shared" si="1484"/>
        <v>0.57582400702187364</v>
      </c>
      <c r="M1564" s="304">
        <f t="shared" si="1484"/>
        <v>0.55106878592374753</v>
      </c>
      <c r="N1564" s="304">
        <f t="shared" si="1484"/>
        <v>0.5495954676600916</v>
      </c>
      <c r="O1564" s="304">
        <f t="shared" si="1484"/>
        <v>5.6817363061995171E-4</v>
      </c>
      <c r="P1564" s="251">
        <f t="shared" si="1484"/>
        <v>5.9386393333522684E-4</v>
      </c>
    </row>
    <row r="1565" spans="1:16" x14ac:dyDescent="0.3">
      <c r="A1565" s="247" t="s">
        <v>126</v>
      </c>
      <c r="B1565" s="248">
        <v>2030</v>
      </c>
      <c r="C1565" s="248" t="s">
        <v>1635</v>
      </c>
      <c r="D1565" s="300">
        <v>4.6518573216586014E-3</v>
      </c>
      <c r="E1565" s="300">
        <v>2.5835528632991777E-2</v>
      </c>
      <c r="F1565" s="300">
        <v>1.8746876824513932E-2</v>
      </c>
      <c r="G1565" s="300">
        <v>1.8667706752716656E-2</v>
      </c>
      <c r="H1565" s="301">
        <v>2.8618038970745152E-5</v>
      </c>
      <c r="I1565" s="302">
        <v>2.9912021229366722E-5</v>
      </c>
      <c r="J1565" s="303">
        <v>9</v>
      </c>
      <c r="K1565" s="304">
        <f t="shared" ref="K1565:P1565" si="1485">SUM(D1565:D1585)+$J1565*D1585</f>
        <v>7.1231095333909561E-2</v>
      </c>
      <c r="L1565" s="304">
        <f t="shared" si="1485"/>
        <v>0.5656113805847196</v>
      </c>
      <c r="M1565" s="304">
        <f t="shared" si="1485"/>
        <v>0.55050273383653547</v>
      </c>
      <c r="N1565" s="304">
        <f t="shared" si="1485"/>
        <v>0.54907441415557967</v>
      </c>
      <c r="O1565" s="304">
        <f t="shared" si="1485"/>
        <v>5.5303287583147826E-4</v>
      </c>
      <c r="P1565" s="251">
        <f t="shared" si="1485"/>
        <v>5.7803858191194442E-4</v>
      </c>
    </row>
    <row r="1566" spans="1:16" x14ac:dyDescent="0.3">
      <c r="A1566" s="247" t="s">
        <v>126</v>
      </c>
      <c r="B1566" s="248">
        <v>2031</v>
      </c>
      <c r="C1566" s="248" t="s">
        <v>1636</v>
      </c>
      <c r="D1566" s="300">
        <v>4.2461011713152575E-3</v>
      </c>
      <c r="E1566" s="300">
        <v>2.4382644537522737E-2</v>
      </c>
      <c r="F1566" s="300">
        <v>1.8685934200455362E-2</v>
      </c>
      <c r="G1566" s="300">
        <v>1.8611605324575873E-2</v>
      </c>
      <c r="H1566" s="301">
        <v>2.6897768071176495E-5</v>
      </c>
      <c r="I1566" s="302">
        <v>2.8113966875634898E-5</v>
      </c>
      <c r="J1566" s="303">
        <v>10</v>
      </c>
      <c r="K1566" s="304">
        <f t="shared" ref="K1566:P1566" si="1486">SUM(D1566:D1585)+$J1566*D1585</f>
        <v>6.8400433793525658E-2</v>
      </c>
      <c r="L1566" s="304">
        <f t="shared" si="1486"/>
        <v>0.55710801034477364</v>
      </c>
      <c r="M1566" s="304">
        <f t="shared" si="1486"/>
        <v>0.550001877251867</v>
      </c>
      <c r="N1566" s="304">
        <f t="shared" si="1486"/>
        <v>0.54861340641423872</v>
      </c>
      <c r="O1566" s="304">
        <f t="shared" si="1486"/>
        <v>5.4048105209317872E-4</v>
      </c>
      <c r="P1566" s="251">
        <f t="shared" si="1486"/>
        <v>5.6491922059007571E-4</v>
      </c>
    </row>
    <row r="1567" spans="1:16" x14ac:dyDescent="0.3">
      <c r="A1567" s="247" t="s">
        <v>126</v>
      </c>
      <c r="B1567" s="248">
        <v>2032</v>
      </c>
      <c r="C1567" s="248" t="s">
        <v>1637</v>
      </c>
      <c r="D1567" s="300">
        <v>3.8960333004949021E-3</v>
      </c>
      <c r="E1567" s="300">
        <v>2.318683818406592E-2</v>
      </c>
      <c r="F1567" s="300">
        <v>1.8628850112602836E-2</v>
      </c>
      <c r="G1567" s="300">
        <v>1.8559044739345689E-2</v>
      </c>
      <c r="H1567" s="301">
        <v>2.4983325310166084E-5</v>
      </c>
      <c r="I1567" s="302">
        <v>2.6112960962302835E-5</v>
      </c>
      <c r="J1567" s="303">
        <v>11</v>
      </c>
      <c r="K1567" s="304">
        <f t="shared" ref="K1567:P1567" si="1487">SUM(D1567:D1585)+$J1567*D1585</f>
        <v>6.5975528403485112E-2</v>
      </c>
      <c r="L1567" s="304">
        <f t="shared" si="1487"/>
        <v>0.55005752420029674</v>
      </c>
      <c r="M1567" s="304">
        <f t="shared" si="1487"/>
        <v>0.54956196329125717</v>
      </c>
      <c r="N1567" s="304">
        <f t="shared" si="1487"/>
        <v>0.54820850010103861</v>
      </c>
      <c r="O1567" s="304">
        <f t="shared" si="1487"/>
        <v>5.2964949925444799E-4</v>
      </c>
      <c r="P1567" s="251">
        <f t="shared" si="1487"/>
        <v>5.5359791362193881E-4</v>
      </c>
    </row>
    <row r="1568" spans="1:16" x14ac:dyDescent="0.3">
      <c r="A1568" s="247" t="s">
        <v>126</v>
      </c>
      <c r="B1568" s="248">
        <v>2033</v>
      </c>
      <c r="C1568" s="248" t="s">
        <v>1638</v>
      </c>
      <c r="D1568" s="300">
        <v>3.5929929057419551E-3</v>
      </c>
      <c r="E1568" s="300">
        <v>2.219977442359165E-2</v>
      </c>
      <c r="F1568" s="300">
        <v>1.8576548168876054E-2</v>
      </c>
      <c r="G1568" s="300">
        <v>1.8510903421467367E-2</v>
      </c>
      <c r="H1568" s="301">
        <v>2.368596196289893E-5</v>
      </c>
      <c r="I1568" s="302">
        <v>2.4756936227803177E-5</v>
      </c>
      <c r="J1568" s="303">
        <v>12</v>
      </c>
      <c r="K1568" s="304">
        <f t="shared" ref="K1568:P1568" si="1488">SUM(D1568:D1585)+$J1568*D1585</f>
        <v>6.3900690884264921E-2</v>
      </c>
      <c r="L1568" s="304">
        <f t="shared" si="1488"/>
        <v>0.54420284440927669</v>
      </c>
      <c r="M1568" s="304">
        <f t="shared" si="1488"/>
        <v>0.54917913341849989</v>
      </c>
      <c r="N1568" s="304">
        <f t="shared" si="1488"/>
        <v>0.54785615437306867</v>
      </c>
      <c r="O1568" s="304">
        <f t="shared" si="1488"/>
        <v>5.207323891767274E-4</v>
      </c>
      <c r="P1568" s="251">
        <f t="shared" si="1488"/>
        <v>5.4427761256713397E-4</v>
      </c>
    </row>
    <row r="1569" spans="1:16" x14ac:dyDescent="0.3">
      <c r="A1569" s="247" t="s">
        <v>126</v>
      </c>
      <c r="B1569" s="248">
        <v>2034</v>
      </c>
      <c r="C1569" s="248" t="s">
        <v>1639</v>
      </c>
      <c r="D1569" s="300">
        <v>3.322490012481649E-3</v>
      </c>
      <c r="E1569" s="300">
        <v>2.136106225262727E-2</v>
      </c>
      <c r="F1569" s="300">
        <v>1.8528266559656031E-2</v>
      </c>
      <c r="G1569" s="300">
        <v>1.8466463810982568E-2</v>
      </c>
      <c r="H1569" s="301">
        <v>2.2482777890964523E-5</v>
      </c>
      <c r="I1569" s="302">
        <v>2.349935411341898E-5</v>
      </c>
      <c r="J1569" s="303">
        <v>13</v>
      </c>
      <c r="K1569" s="304">
        <f t="shared" ref="K1569:P1569" si="1489">SUM(D1569:D1585)+$J1569*D1585</f>
        <v>6.2128893759797667E-2</v>
      </c>
      <c r="L1569" s="304">
        <f t="shared" si="1489"/>
        <v>0.53933522837873094</v>
      </c>
      <c r="M1569" s="304">
        <f t="shared" si="1489"/>
        <v>0.54884860548946934</v>
      </c>
      <c r="N1569" s="304">
        <f t="shared" si="1489"/>
        <v>0.54755194996297718</v>
      </c>
      <c r="O1569" s="304">
        <f t="shared" si="1489"/>
        <v>5.1311264244627416E-4</v>
      </c>
      <c r="P1569" s="251">
        <f t="shared" si="1489"/>
        <v>5.3631333624682884E-4</v>
      </c>
    </row>
    <row r="1570" spans="1:16" x14ac:dyDescent="0.3">
      <c r="A1570" s="247" t="s">
        <v>126</v>
      </c>
      <c r="B1570" s="248">
        <v>2035</v>
      </c>
      <c r="C1570" s="248" t="s">
        <v>1640</v>
      </c>
      <c r="D1570" s="300">
        <v>3.0849346721554143E-3</v>
      </c>
      <c r="E1570" s="300">
        <v>2.0670539879111965E-2</v>
      </c>
      <c r="F1570" s="300">
        <v>1.8484316151471489E-2</v>
      </c>
      <c r="G1570" s="300">
        <v>1.8426011804246474E-2</v>
      </c>
      <c r="H1570" s="301">
        <v>2.1416396162831919E-5</v>
      </c>
      <c r="I1570" s="302">
        <v>2.2384751687060688E-5</v>
      </c>
      <c r="J1570" s="303">
        <v>14</v>
      </c>
      <c r="K1570" s="304">
        <f t="shared" ref="K1570:P1570" si="1490">SUM(D1570:D1585)+$J1570*D1585</f>
        <v>6.0627599528590717E-2</v>
      </c>
      <c r="L1570" s="304">
        <f t="shared" si="1490"/>
        <v>0.5353063245191495</v>
      </c>
      <c r="M1570" s="304">
        <f t="shared" si="1490"/>
        <v>0.54856635916965879</v>
      </c>
      <c r="N1570" s="304">
        <f t="shared" si="1490"/>
        <v>0.5472921851633703</v>
      </c>
      <c r="O1570" s="304">
        <f t="shared" si="1490"/>
        <v>5.0669607978775523E-4</v>
      </c>
      <c r="P1570" s="251">
        <f t="shared" si="1490"/>
        <v>5.2960664204090781E-4</v>
      </c>
    </row>
    <row r="1571" spans="1:16" x14ac:dyDescent="0.3">
      <c r="A1571" s="247" t="s">
        <v>126</v>
      </c>
      <c r="B1571" s="248">
        <v>2036</v>
      </c>
      <c r="C1571" s="248" t="s">
        <v>1641</v>
      </c>
      <c r="D1571" s="300">
        <v>2.8765883098739154E-3</v>
      </c>
      <c r="E1571" s="300">
        <v>2.008730047891313E-2</v>
      </c>
      <c r="F1571" s="300">
        <v>1.8445728850266113E-2</v>
      </c>
      <c r="G1571" s="300">
        <v>1.8390493782756315E-2</v>
      </c>
      <c r="H1571" s="301">
        <v>2.0444851287823754E-5</v>
      </c>
      <c r="I1571" s="302">
        <v>2.1369282417077065E-5</v>
      </c>
      <c r="J1571" s="303">
        <v>15</v>
      </c>
      <c r="K1571" s="304">
        <f t="shared" ref="K1571:P1571" si="1491">SUM(D1571:D1585)+$J1571*D1585</f>
        <v>5.9363860637710014E-2</v>
      </c>
      <c r="L1571" s="304">
        <f t="shared" si="1491"/>
        <v>0.53196794303308348</v>
      </c>
      <c r="M1571" s="304">
        <f t="shared" si="1491"/>
        <v>0.54832806325803296</v>
      </c>
      <c r="N1571" s="304">
        <f t="shared" si="1491"/>
        <v>0.54707287237049962</v>
      </c>
      <c r="O1571" s="304">
        <f t="shared" si="1491"/>
        <v>5.013458988573689E-4</v>
      </c>
      <c r="P1571" s="251">
        <f t="shared" si="1491"/>
        <v>5.2401455026134512E-4</v>
      </c>
    </row>
    <row r="1572" spans="1:16" x14ac:dyDescent="0.3">
      <c r="A1572" s="247" t="s">
        <v>126</v>
      </c>
      <c r="B1572" s="248">
        <v>2037</v>
      </c>
      <c r="C1572" s="248" t="s">
        <v>1642</v>
      </c>
      <c r="D1572" s="300">
        <v>2.6990924549886559E-3</v>
      </c>
      <c r="E1572" s="300">
        <v>1.961560388392419E-2</v>
      </c>
      <c r="F1572" s="300">
        <v>1.8411575547169566E-2</v>
      </c>
      <c r="G1572" s="300">
        <v>1.8359058053417525E-2</v>
      </c>
      <c r="H1572" s="301">
        <v>1.9584860225330178E-5</v>
      </c>
      <c r="I1572" s="302">
        <v>2.0470395338019688E-5</v>
      </c>
      <c r="J1572" s="303">
        <v>16</v>
      </c>
      <c r="K1572" s="304">
        <f t="shared" ref="K1572:P1572" si="1492">SUM(D1572:D1585)+$J1572*D1585</f>
        <v>5.8308468109110799E-2</v>
      </c>
      <c r="L1572" s="304">
        <f t="shared" si="1492"/>
        <v>0.52921280094721612</v>
      </c>
      <c r="M1572" s="304">
        <f t="shared" si="1492"/>
        <v>0.54812835464761234</v>
      </c>
      <c r="N1572" s="304">
        <f t="shared" si="1492"/>
        <v>0.54688907759911909</v>
      </c>
      <c r="O1572" s="304">
        <f t="shared" si="1492"/>
        <v>4.9696726280199085E-4</v>
      </c>
      <c r="P1572" s="251">
        <f t="shared" si="1492"/>
        <v>5.1943792775176612E-4</v>
      </c>
    </row>
    <row r="1573" spans="1:16" x14ac:dyDescent="0.3">
      <c r="A1573" s="247" t="s">
        <v>126</v>
      </c>
      <c r="B1573" s="248">
        <v>2038</v>
      </c>
      <c r="C1573" s="248" t="s">
        <v>1643</v>
      </c>
      <c r="D1573" s="300">
        <v>2.5398096924833424E-3</v>
      </c>
      <c r="E1573" s="300">
        <v>1.9192345861595222E-2</v>
      </c>
      <c r="F1573" s="300">
        <v>1.8381531334083698E-2</v>
      </c>
      <c r="G1573" s="300">
        <v>1.8331406239443914E-2</v>
      </c>
      <c r="H1573" s="301">
        <v>1.8888825499077562E-5</v>
      </c>
      <c r="I1573" s="302">
        <v>1.9742889274219548E-5</v>
      </c>
      <c r="J1573" s="303">
        <v>17</v>
      </c>
      <c r="K1573" s="304">
        <f t="shared" ref="K1573:P1573" si="1493">SUM(D1573:D1585)+$J1573*D1585</f>
        <v>5.7430571435396843E-2</v>
      </c>
      <c r="L1573" s="304">
        <f t="shared" si="1493"/>
        <v>0.5269293554563379</v>
      </c>
      <c r="M1573" s="304">
        <f t="shared" si="1493"/>
        <v>0.54796279934028824</v>
      </c>
      <c r="N1573" s="304">
        <f t="shared" si="1493"/>
        <v>0.54673671855707728</v>
      </c>
      <c r="O1573" s="304">
        <f t="shared" si="1493"/>
        <v>4.9344861780910624E-4</v>
      </c>
      <c r="P1573" s="251">
        <f t="shared" si="1493"/>
        <v>5.1576019232124441E-4</v>
      </c>
    </row>
    <row r="1574" spans="1:16" x14ac:dyDescent="0.3">
      <c r="A1574" s="247" t="s">
        <v>126</v>
      </c>
      <c r="B1574" s="248">
        <v>2039</v>
      </c>
      <c r="C1574" s="248" t="s">
        <v>1644</v>
      </c>
      <c r="D1574" s="300">
        <v>2.3940372792292438E-3</v>
      </c>
      <c r="E1574" s="300">
        <v>1.8807363943619773E-2</v>
      </c>
      <c r="F1574" s="300">
        <v>1.8355333992615075E-2</v>
      </c>
      <c r="G1574" s="300">
        <v>1.8307296270864727E-2</v>
      </c>
      <c r="H1574" s="301">
        <v>1.8303124959494277E-5</v>
      </c>
      <c r="I1574" s="302">
        <v>1.9130711182905106E-5</v>
      </c>
      <c r="J1574" s="303">
        <v>18</v>
      </c>
      <c r="K1574" s="304">
        <f t="shared" ref="K1574:P1574" si="1494">SUM(D1574:D1585)+$J1574*D1585</f>
        <v>5.6711957524188207E-2</v>
      </c>
      <c r="L1574" s="304">
        <f t="shared" si="1494"/>
        <v>0.52506916798778847</v>
      </c>
      <c r="M1574" s="304">
        <f t="shared" si="1494"/>
        <v>0.54782728824605009</v>
      </c>
      <c r="N1574" s="304">
        <f t="shared" si="1494"/>
        <v>0.54661201132900905</v>
      </c>
      <c r="O1574" s="304">
        <f t="shared" si="1494"/>
        <v>4.9062600754247432E-4</v>
      </c>
      <c r="P1574" s="251">
        <f t="shared" si="1494"/>
        <v>5.128099629545229E-4</v>
      </c>
    </row>
    <row r="1575" spans="1:16" x14ac:dyDescent="0.3">
      <c r="A1575" s="247" t="s">
        <v>126</v>
      </c>
      <c r="B1575" s="248">
        <v>2040</v>
      </c>
      <c r="C1575" s="248" t="s">
        <v>1645</v>
      </c>
      <c r="D1575" s="300">
        <v>2.2612250909141898E-3</v>
      </c>
      <c r="E1575" s="300">
        <v>1.8475120589059542E-2</v>
      </c>
      <c r="F1575" s="300">
        <v>1.8332708785309498E-2</v>
      </c>
      <c r="G1575" s="300">
        <v>1.8286473651908049E-2</v>
      </c>
      <c r="H1575" s="301">
        <v>1.7806439214380244E-5</v>
      </c>
      <c r="I1575" s="302">
        <v>1.8611563098708648E-5</v>
      </c>
      <c r="J1575" s="303">
        <v>19</v>
      </c>
      <c r="K1575" s="304">
        <f t="shared" ref="K1575:P1575" si="1495">SUM(D1575:D1585)+$J1575*D1585</f>
        <v>5.6139116026233671E-2</v>
      </c>
      <c r="L1575" s="304">
        <f t="shared" si="1495"/>
        <v>0.52359396243721457</v>
      </c>
      <c r="M1575" s="304">
        <f t="shared" si="1495"/>
        <v>0.54771797449328052</v>
      </c>
      <c r="N1575" s="304">
        <f t="shared" si="1495"/>
        <v>0.5465114140695202</v>
      </c>
      <c r="O1575" s="304">
        <f t="shared" si="1495"/>
        <v>4.8838909781542567E-4</v>
      </c>
      <c r="P1575" s="251">
        <f t="shared" si="1495"/>
        <v>5.1047191167911585E-4</v>
      </c>
    </row>
    <row r="1576" spans="1:16" x14ac:dyDescent="0.3">
      <c r="A1576" s="247" t="s">
        <v>126</v>
      </c>
      <c r="B1576" s="248">
        <v>2041</v>
      </c>
      <c r="C1576" s="248" t="s">
        <v>1646</v>
      </c>
      <c r="D1576" s="300">
        <v>2.1540961218743876E-3</v>
      </c>
      <c r="E1576" s="300">
        <v>1.8201620942767376E-2</v>
      </c>
      <c r="F1576" s="300">
        <v>1.8314807918624828E-2</v>
      </c>
      <c r="G1576" s="300">
        <v>1.8269998227205281E-2</v>
      </c>
      <c r="H1576" s="301">
        <v>1.7397095915640789E-5</v>
      </c>
      <c r="I1576" s="302">
        <v>1.8183716331777192E-5</v>
      </c>
      <c r="J1576" s="303">
        <v>20</v>
      </c>
      <c r="K1576" s="304">
        <f t="shared" ref="K1576:P1576" si="1496">SUM(D1576:D1585)+$J1576*D1585</f>
        <v>5.5699086716594182E-2</v>
      </c>
      <c r="L1576" s="304">
        <f t="shared" si="1496"/>
        <v>0.52245100024120095</v>
      </c>
      <c r="M1576" s="304">
        <f t="shared" si="1496"/>
        <v>0.54763128594781652</v>
      </c>
      <c r="N1576" s="304">
        <f t="shared" si="1496"/>
        <v>0.54643163942898776</v>
      </c>
      <c r="O1576" s="304">
        <f t="shared" si="1496"/>
        <v>4.8664887383349103E-4</v>
      </c>
      <c r="P1576" s="251">
        <f t="shared" si="1496"/>
        <v>5.0865300848790523E-4</v>
      </c>
    </row>
    <row r="1577" spans="1:16" x14ac:dyDescent="0.3">
      <c r="A1577" s="247" t="s">
        <v>126</v>
      </c>
      <c r="B1577" s="248">
        <v>2042</v>
      </c>
      <c r="C1577" s="248" t="s">
        <v>1647</v>
      </c>
      <c r="D1577" s="300">
        <v>2.0627169080398872E-3</v>
      </c>
      <c r="E1577" s="300">
        <v>1.7951559636833467E-2</v>
      </c>
      <c r="F1577" s="300">
        <v>1.8299806120112568E-2</v>
      </c>
      <c r="G1577" s="300">
        <v>1.8256192295276513E-2</v>
      </c>
      <c r="H1577" s="301">
        <v>1.7072025199243735E-5</v>
      </c>
      <c r="I1577" s="302">
        <v>1.7843941979521686E-5</v>
      </c>
      <c r="J1577" s="303">
        <v>21</v>
      </c>
      <c r="K1577" s="304">
        <f t="shared" ref="K1577:P1577" si="1497">SUM(D1577:D1585)+$J1577*D1585</f>
        <v>5.5366186375994504E-2</v>
      </c>
      <c r="L1577" s="304">
        <f t="shared" si="1497"/>
        <v>0.52158153769147941</v>
      </c>
      <c r="M1577" s="304">
        <f t="shared" si="1497"/>
        <v>0.54756249826903725</v>
      </c>
      <c r="N1577" s="304">
        <f t="shared" si="1497"/>
        <v>0.54636834021315828</v>
      </c>
      <c r="O1577" s="304">
        <f t="shared" si="1497"/>
        <v>4.8531799315029586E-4</v>
      </c>
      <c r="P1577" s="251">
        <f t="shared" si="1497"/>
        <v>5.0726195206362602E-4</v>
      </c>
    </row>
    <row r="1578" spans="1:16" x14ac:dyDescent="0.3">
      <c r="A1578" s="247" t="s">
        <v>126</v>
      </c>
      <c r="B1578" s="248">
        <v>2043</v>
      </c>
      <c r="C1578" s="248" t="s">
        <v>1648</v>
      </c>
      <c r="D1578" s="300">
        <v>1.9929381636421737E-3</v>
      </c>
      <c r="E1578" s="300">
        <v>1.7760934269351013E-2</v>
      </c>
      <c r="F1578" s="300">
        <v>1.8287341376608202E-2</v>
      </c>
      <c r="G1578" s="300">
        <v>1.8244721639950383E-2</v>
      </c>
      <c r="H1578" s="301">
        <v>1.681689857605412E-5</v>
      </c>
      <c r="I1578" s="302">
        <v>1.7577279975312321E-5</v>
      </c>
      <c r="J1578" s="303">
        <v>22</v>
      </c>
      <c r="K1578" s="304">
        <f t="shared" ref="K1578:P1578" si="1498">SUM(D1578:D1585)+$J1578*D1585</f>
        <v>5.5124665249229321E-2</v>
      </c>
      <c r="L1578" s="304">
        <f t="shared" si="1498"/>
        <v>0.52096213644769196</v>
      </c>
      <c r="M1578" s="304">
        <f t="shared" si="1498"/>
        <v>0.54750871238877008</v>
      </c>
      <c r="N1578" s="304">
        <f t="shared" si="1498"/>
        <v>0.54631884692925758</v>
      </c>
      <c r="O1578" s="304">
        <f t="shared" si="1498"/>
        <v>4.8431218318349776E-4</v>
      </c>
      <c r="P1578" s="251">
        <f t="shared" si="1498"/>
        <v>5.0621066999160234E-4</v>
      </c>
    </row>
    <row r="1579" spans="1:16" x14ac:dyDescent="0.3">
      <c r="A1579" s="247" t="s">
        <v>126</v>
      </c>
      <c r="B1579" s="248">
        <v>2044</v>
      </c>
      <c r="C1579" s="248" t="s">
        <v>1649</v>
      </c>
      <c r="D1579" s="300">
        <v>1.9420284075602704E-3</v>
      </c>
      <c r="E1579" s="300">
        <v>1.7615774469894905E-2</v>
      </c>
      <c r="F1579" s="300">
        <v>1.8277033112657944E-2</v>
      </c>
      <c r="G1579" s="300">
        <v>1.8235235498578577E-2</v>
      </c>
      <c r="H1579" s="301">
        <v>1.6614479821649729E-5</v>
      </c>
      <c r="I1579" s="302">
        <v>1.73657161472051E-5</v>
      </c>
      <c r="J1579" s="303">
        <v>23</v>
      </c>
      <c r="K1579" s="304">
        <f t="shared" ref="K1579:P1579" si="1499">SUM(D1579:D1585)+$J1579*D1585</f>
        <v>5.4952922866861854E-2</v>
      </c>
      <c r="L1579" s="304">
        <f t="shared" si="1499"/>
        <v>0.52053336057138677</v>
      </c>
      <c r="M1579" s="304">
        <f t="shared" si="1499"/>
        <v>0.54746739125200738</v>
      </c>
      <c r="N1579" s="304">
        <f t="shared" si="1499"/>
        <v>0.54628082430068292</v>
      </c>
      <c r="O1579" s="304">
        <f t="shared" si="1499"/>
        <v>4.8356149983988918E-4</v>
      </c>
      <c r="P1579" s="251">
        <f t="shared" si="1499"/>
        <v>5.0542604992378799E-4</v>
      </c>
    </row>
    <row r="1580" spans="1:16" x14ac:dyDescent="0.3">
      <c r="A1580" s="247" t="s">
        <v>126</v>
      </c>
      <c r="B1580" s="248">
        <v>2045</v>
      </c>
      <c r="C1580" s="248" t="s">
        <v>1650</v>
      </c>
      <c r="D1580" s="300">
        <v>1.9072832808340878E-3</v>
      </c>
      <c r="E1580" s="300">
        <v>1.7513597021497941E-2</v>
      </c>
      <c r="F1580" s="300">
        <v>1.8268492722697007E-2</v>
      </c>
      <c r="G1580" s="300">
        <v>1.822737656963665E-2</v>
      </c>
      <c r="H1580" s="301">
        <v>1.6462398325589204E-5</v>
      </c>
      <c r="I1580" s="302">
        <v>1.7206749975471853E-5</v>
      </c>
      <c r="J1580" s="303">
        <v>24</v>
      </c>
      <c r="K1580" s="304">
        <f t="shared" ref="K1580:P1580" si="1500">SUM(D1580:D1585)+$J1580*D1585</f>
        <v>5.4832090240576281E-2</v>
      </c>
      <c r="L1580" s="304">
        <f t="shared" si="1500"/>
        <v>0.52024974449453765</v>
      </c>
      <c r="M1580" s="304">
        <f t="shared" si="1500"/>
        <v>0.54743637837919501</v>
      </c>
      <c r="N1580" s="304">
        <f t="shared" si="1500"/>
        <v>0.54625228781348012</v>
      </c>
      <c r="O1580" s="304">
        <f t="shared" si="1500"/>
        <v>4.8301323525068511E-4</v>
      </c>
      <c r="P1580" s="251">
        <f t="shared" si="1500"/>
        <v>5.0485299368408084E-4</v>
      </c>
    </row>
    <row r="1581" spans="1:16" x14ac:dyDescent="0.3">
      <c r="A1581" s="247" t="s">
        <v>126</v>
      </c>
      <c r="B1581" s="248">
        <v>2046</v>
      </c>
      <c r="C1581" s="248" t="s">
        <v>1651</v>
      </c>
      <c r="D1581" s="300">
        <v>1.8782204513844672E-3</v>
      </c>
      <c r="E1581" s="300">
        <v>1.7432252189858419E-2</v>
      </c>
      <c r="F1581" s="300">
        <v>1.8261532359000923E-2</v>
      </c>
      <c r="G1581" s="300">
        <v>1.8220972711311328E-2</v>
      </c>
      <c r="H1581" s="301">
        <v>1.63451723306868E-5</v>
      </c>
      <c r="I1581" s="302">
        <v>1.70842300193572E-5</v>
      </c>
      <c r="J1581" s="303">
        <v>25</v>
      </c>
      <c r="K1581" s="304">
        <f t="shared" ref="K1581:P1581" si="1501">SUM(D1581:D1585)+$J1581*D1585</f>
        <v>5.4746002741016903E-2</v>
      </c>
      <c r="L1581" s="304">
        <f t="shared" si="1501"/>
        <v>0.52006830586608555</v>
      </c>
      <c r="M1581" s="304">
        <f t="shared" si="1501"/>
        <v>0.54741390589634353</v>
      </c>
      <c r="N1581" s="304">
        <f t="shared" si="1501"/>
        <v>0.54623161025521927</v>
      </c>
      <c r="O1581" s="304">
        <f t="shared" si="1501"/>
        <v>4.8261705215754154E-4</v>
      </c>
      <c r="P1581" s="251">
        <f t="shared" si="1501"/>
        <v>5.0443890361610714E-4</v>
      </c>
    </row>
    <row r="1582" spans="1:16" x14ac:dyDescent="0.3">
      <c r="A1582" s="247" t="s">
        <v>126</v>
      </c>
      <c r="B1582" s="248">
        <v>2047</v>
      </c>
      <c r="C1582" s="248" t="s">
        <v>1652</v>
      </c>
      <c r="D1582" s="300">
        <v>1.8539973135964303E-3</v>
      </c>
      <c r="E1582" s="300">
        <v>1.7364582942987702E-2</v>
      </c>
      <c r="F1582" s="300">
        <v>1.8255952790677203E-2</v>
      </c>
      <c r="G1582" s="300">
        <v>1.8215838190263872E-2</v>
      </c>
      <c r="H1582" s="301">
        <v>1.6254584893048068E-5</v>
      </c>
      <c r="I1582" s="302">
        <v>1.6989550279018644E-5</v>
      </c>
      <c r="J1582" s="303">
        <v>26</v>
      </c>
      <c r="K1582" s="304">
        <f t="shared" ref="K1582:P1582" si="1502">SUM(D1582:D1585)+$J1582*D1585</f>
        <v>5.4688978070907134E-2</v>
      </c>
      <c r="L1582" s="304">
        <f t="shared" si="1502"/>
        <v>0.51996821206927302</v>
      </c>
      <c r="M1582" s="304">
        <f t="shared" si="1502"/>
        <v>0.54739839377718813</v>
      </c>
      <c r="N1582" s="304">
        <f t="shared" si="1502"/>
        <v>0.54621733655528371</v>
      </c>
      <c r="O1582" s="304">
        <f t="shared" si="1502"/>
        <v>4.8233809505930035E-4</v>
      </c>
      <c r="P1582" s="251">
        <f t="shared" si="1502"/>
        <v>5.0414733350424791E-4</v>
      </c>
    </row>
    <row r="1583" spans="1:16" x14ac:dyDescent="0.3">
      <c r="A1583" s="247" t="s">
        <v>126</v>
      </c>
      <c r="B1583" s="248">
        <v>2048</v>
      </c>
      <c r="C1583" s="248" t="s">
        <v>1653</v>
      </c>
      <c r="D1583" s="300">
        <v>1.8352673575685733E-3</v>
      </c>
      <c r="E1583" s="300">
        <v>1.7313000519298998E-2</v>
      </c>
      <c r="F1583" s="300">
        <v>1.8251465117896288E-2</v>
      </c>
      <c r="G1583" s="300">
        <v>1.8211709061922998E-2</v>
      </c>
      <c r="H1583" s="301">
        <v>1.6177352811669675E-5</v>
      </c>
      <c r="I1583" s="302">
        <v>1.6908818355841315E-5</v>
      </c>
      <c r="J1583" s="303">
        <v>27</v>
      </c>
      <c r="K1583" s="304">
        <f t="shared" ref="K1583:P1583" si="1503">SUM(D1583:D1585)+$J1583*D1585</f>
        <v>5.4656176538585413E-2</v>
      </c>
      <c r="L1583" s="304">
        <f t="shared" si="1503"/>
        <v>0.51993578751933123</v>
      </c>
      <c r="M1583" s="304">
        <f t="shared" si="1503"/>
        <v>0.54738846122635643</v>
      </c>
      <c r="N1583" s="304">
        <f t="shared" si="1503"/>
        <v>0.54620819737639548</v>
      </c>
      <c r="O1583" s="304">
        <f t="shared" si="1503"/>
        <v>4.8214972539869789E-4</v>
      </c>
      <c r="P1583" s="251">
        <f t="shared" si="1503"/>
        <v>5.0395044313272731E-4</v>
      </c>
    </row>
    <row r="1584" spans="1:16" x14ac:dyDescent="0.3">
      <c r="A1584" s="247" t="s">
        <v>126</v>
      </c>
      <c r="B1584" s="248">
        <v>2049</v>
      </c>
      <c r="C1584" s="248" t="s">
        <v>1654</v>
      </c>
      <c r="D1584" s="300">
        <v>1.8274273053251236E-3</v>
      </c>
      <c r="E1584" s="300">
        <v>1.7322351994747773E-2</v>
      </c>
      <c r="F1584" s="300">
        <v>1.8248429392785762E-2</v>
      </c>
      <c r="G1584" s="300">
        <v>1.8208915995951327E-2</v>
      </c>
      <c r="H1584" s="301">
        <v>1.6118346078550939E-5</v>
      </c>
      <c r="I1584" s="302">
        <v>1.6847147366941624E-5</v>
      </c>
      <c r="J1584" s="303">
        <v>28</v>
      </c>
      <c r="K1584" s="304">
        <f t="shared" ref="K1584:P1584" si="1504">SUM(D1584:D1585)+$J1584*D1585</f>
        <v>5.4642104962291542E-2</v>
      </c>
      <c r="L1584" s="304">
        <f t="shared" si="1504"/>
        <v>0.51995494539307807</v>
      </c>
      <c r="M1584" s="304">
        <f t="shared" si="1504"/>
        <v>0.54738301634830566</v>
      </c>
      <c r="N1584" s="304">
        <f t="shared" si="1504"/>
        <v>0.54620318732584827</v>
      </c>
      <c r="O1584" s="304">
        <f t="shared" si="1504"/>
        <v>4.8203858781947382E-4</v>
      </c>
      <c r="P1584" s="251">
        <f t="shared" si="1504"/>
        <v>5.0383428468438391E-4</v>
      </c>
    </row>
    <row r="1585" spans="1:16" x14ac:dyDescent="0.3">
      <c r="A1585" s="247" t="s">
        <v>126</v>
      </c>
      <c r="B1585" s="248">
        <v>2050</v>
      </c>
      <c r="C1585" s="248" t="s">
        <v>1655</v>
      </c>
      <c r="D1585" s="300">
        <v>1.8211957812747041E-3</v>
      </c>
      <c r="E1585" s="300">
        <v>1.7332158393045874E-2</v>
      </c>
      <c r="F1585" s="300">
        <v>1.8246020239845513E-2</v>
      </c>
      <c r="G1585" s="300">
        <v>1.8206699011375758E-2</v>
      </c>
      <c r="H1585" s="301">
        <v>1.6066215232445617E-5</v>
      </c>
      <c r="I1585" s="302">
        <v>1.6792659907498012E-5</v>
      </c>
      <c r="J1585" s="303">
        <v>29</v>
      </c>
      <c r="K1585" s="304">
        <f t="shared" ref="K1585:P1585" si="1505">SUM(D1585:D1585)+$J1585*D1585</f>
        <v>5.4635873438241118E-2</v>
      </c>
      <c r="L1585" s="304">
        <f t="shared" si="1505"/>
        <v>0.51996475179137625</v>
      </c>
      <c r="M1585" s="304">
        <f t="shared" si="1505"/>
        <v>0.54738060719536541</v>
      </c>
      <c r="N1585" s="304">
        <f t="shared" si="1505"/>
        <v>0.54620097034127268</v>
      </c>
      <c r="O1585" s="304">
        <f t="shared" si="1505"/>
        <v>4.8198645697336849E-4</v>
      </c>
      <c r="P1585" s="251">
        <f t="shared" si="1505"/>
        <v>5.0377979722494035E-4</v>
      </c>
    </row>
    <row r="1586" spans="1:16" x14ac:dyDescent="0.3">
      <c r="A1586" s="247" t="s">
        <v>127</v>
      </c>
      <c r="B1586" s="248">
        <v>2015</v>
      </c>
      <c r="C1586" s="248" t="s">
        <v>2472</v>
      </c>
      <c r="D1586" s="300">
        <v>8.2664982412099838E-2</v>
      </c>
      <c r="E1586" s="300">
        <v>0.29735801994246913</v>
      </c>
      <c r="F1586" s="300">
        <v>2.0927456554393428E-2</v>
      </c>
      <c r="G1586" s="300">
        <v>2.0695286505593373E-2</v>
      </c>
      <c r="H1586" s="301">
        <v>4.6372745874202195E-4</v>
      </c>
      <c r="I1586" s="302">
        <v>4.8469516688668849E-4</v>
      </c>
      <c r="J1586" s="305">
        <v>0</v>
      </c>
      <c r="K1586" s="304">
        <f>SUM(D1586:D1615)</f>
        <v>0.5481158432984331</v>
      </c>
      <c r="L1586" s="304">
        <f t="shared" ref="L1586:L1592" si="1506">SUM(E1586:E1615)</f>
        <v>2.3213430473235057</v>
      </c>
      <c r="M1586" s="304">
        <f t="shared" ref="M1586:M1592" si="1507">SUM(F1586:F1615)</f>
        <v>0.57879073297889383</v>
      </c>
      <c r="N1586" s="304">
        <f t="shared" ref="N1586:N1592" si="1508">SUM(G1586:G1615)</f>
        <v>0.57522918359013664</v>
      </c>
      <c r="O1586" s="304">
        <f t="shared" ref="O1586:O1592" si="1509">SUM(H1586:H1615)</f>
        <v>3.8977653852172397E-3</v>
      </c>
      <c r="P1586" s="251">
        <f t="shared" ref="P1586:P1592" si="1510">SUM(I1586:I1615)</f>
        <v>4.0740050130684095E-3</v>
      </c>
    </row>
    <row r="1587" spans="1:16" x14ac:dyDescent="0.3">
      <c r="A1587" s="247" t="s">
        <v>127</v>
      </c>
      <c r="B1587" s="248">
        <v>2016</v>
      </c>
      <c r="C1587" s="248" t="s">
        <v>2473</v>
      </c>
      <c r="D1587" s="300">
        <v>6.7494754354775671E-2</v>
      </c>
      <c r="E1587" s="300">
        <v>0.25356226432731876</v>
      </c>
      <c r="F1587" s="300">
        <v>2.0625532902594459E-2</v>
      </c>
      <c r="G1587" s="300">
        <v>2.0413016066319331E-2</v>
      </c>
      <c r="H1587" s="301">
        <v>3.9778553564177285E-4</v>
      </c>
      <c r="I1587" s="302">
        <v>4.1577163113817937E-4</v>
      </c>
      <c r="J1587" s="303">
        <v>0</v>
      </c>
      <c r="K1587" s="304">
        <f t="shared" ref="K1587:K1592" si="1511">SUM(D1587:D1616)</f>
        <v>0.46793281077257026</v>
      </c>
      <c r="L1587" s="304">
        <f t="shared" si="1506"/>
        <v>2.0442351090997595</v>
      </c>
      <c r="M1587" s="304">
        <f t="shared" si="1507"/>
        <v>0.57625964199260693</v>
      </c>
      <c r="N1587" s="304">
        <f t="shared" si="1508"/>
        <v>0.57287904356603525</v>
      </c>
      <c r="O1587" s="304">
        <f t="shared" si="1509"/>
        <v>3.4555116334188968E-3</v>
      </c>
      <c r="P1587" s="251">
        <f t="shared" si="1510"/>
        <v>3.6117544953503809E-3</v>
      </c>
    </row>
    <row r="1588" spans="1:16" x14ac:dyDescent="0.3">
      <c r="A1588" s="247" t="s">
        <v>127</v>
      </c>
      <c r="B1588" s="248">
        <v>2017</v>
      </c>
      <c r="C1588" s="248" t="s">
        <v>1656</v>
      </c>
      <c r="D1588" s="300">
        <v>5.6610388293291708E-2</v>
      </c>
      <c r="E1588" s="300">
        <v>0.21798007727378613</v>
      </c>
      <c r="F1588" s="300">
        <v>2.0446798105948412E-2</v>
      </c>
      <c r="G1588" s="300">
        <v>2.0245996686545545E-2</v>
      </c>
      <c r="H1588" s="301">
        <v>3.5819738523298444E-4</v>
      </c>
      <c r="I1588" s="302">
        <v>3.7439347856592093E-4</v>
      </c>
      <c r="J1588" s="303">
        <v>0</v>
      </c>
      <c r="K1588" s="304">
        <f t="shared" si="1511"/>
        <v>0.40284771583366052</v>
      </c>
      <c r="L1588" s="304">
        <f t="shared" si="1506"/>
        <v>1.8106870431558173</v>
      </c>
      <c r="M1588" s="304">
        <f t="shared" si="1507"/>
        <v>0.5740175816015658</v>
      </c>
      <c r="N1588" s="304">
        <f t="shared" si="1508"/>
        <v>0.57079930498134712</v>
      </c>
      <c r="O1588" s="304">
        <f t="shared" si="1509"/>
        <v>3.0788445880906268E-3</v>
      </c>
      <c r="P1588" s="251">
        <f t="shared" si="1510"/>
        <v>3.2180562422376982E-3</v>
      </c>
    </row>
    <row r="1589" spans="1:16" x14ac:dyDescent="0.3">
      <c r="A1589" s="247" t="s">
        <v>127</v>
      </c>
      <c r="B1589" s="248">
        <v>2018</v>
      </c>
      <c r="C1589" s="248" t="s">
        <v>1657</v>
      </c>
      <c r="D1589" s="300">
        <v>4.6787456885876974E-2</v>
      </c>
      <c r="E1589" s="300">
        <v>0.186409217784995</v>
      </c>
      <c r="F1589" s="300">
        <v>2.0317133583207973E-2</v>
      </c>
      <c r="G1589" s="300">
        <v>2.012437253809073E-2</v>
      </c>
      <c r="H1589" s="301">
        <v>3.230652283813615E-4</v>
      </c>
      <c r="I1589" s="302">
        <v>3.3767280831244819E-4</v>
      </c>
      <c r="J1589" s="303">
        <v>0</v>
      </c>
      <c r="K1589" s="304">
        <f t="shared" si="1511"/>
        <v>0.34858574793542974</v>
      </c>
      <c r="L1589" s="304">
        <f t="shared" si="1506"/>
        <v>1.6125226430095538</v>
      </c>
      <c r="M1589" s="304">
        <f t="shared" si="1507"/>
        <v>0.57194354640658218</v>
      </c>
      <c r="N1589" s="304">
        <f t="shared" si="1508"/>
        <v>0.56887672592787519</v>
      </c>
      <c r="O1589" s="304">
        <f t="shared" si="1509"/>
        <v>2.7414286063969853E-3</v>
      </c>
      <c r="P1589" s="251">
        <f t="shared" si="1510"/>
        <v>2.8653838129669498E-3</v>
      </c>
    </row>
    <row r="1590" spans="1:16" x14ac:dyDescent="0.3">
      <c r="A1590" s="247" t="s">
        <v>127</v>
      </c>
      <c r="B1590" s="248">
        <v>2019</v>
      </c>
      <c r="C1590" s="248" t="s">
        <v>1658</v>
      </c>
      <c r="D1590" s="300">
        <v>3.8694294011558217E-2</v>
      </c>
      <c r="E1590" s="300">
        <v>0.15946483110455359</v>
      </c>
      <c r="F1590" s="300">
        <v>2.0217960447558275E-2</v>
      </c>
      <c r="G1590" s="300">
        <v>2.0031214205430484E-2</v>
      </c>
      <c r="H1590" s="301">
        <v>2.909376037558183E-4</v>
      </c>
      <c r="I1590" s="302">
        <v>3.0409251425660058E-4</v>
      </c>
      <c r="J1590" s="303">
        <v>0</v>
      </c>
      <c r="K1590" s="304">
        <f t="shared" si="1511"/>
        <v>0.30409878141892416</v>
      </c>
      <c r="L1590" s="304">
        <f t="shared" si="1506"/>
        <v>1.4457706497436291</v>
      </c>
      <c r="M1590" s="304">
        <f t="shared" si="1507"/>
        <v>0.569990245045773</v>
      </c>
      <c r="N1590" s="304">
        <f t="shared" si="1508"/>
        <v>0.56706754530616488</v>
      </c>
      <c r="O1590" s="304">
        <f t="shared" si="1509"/>
        <v>2.4387870144512666E-3</v>
      </c>
      <c r="P1590" s="251">
        <f t="shared" si="1510"/>
        <v>2.5490581021790641E-3</v>
      </c>
    </row>
    <row r="1591" spans="1:16" x14ac:dyDescent="0.3">
      <c r="A1591" s="247" t="s">
        <v>127</v>
      </c>
      <c r="B1591" s="248">
        <v>2020</v>
      </c>
      <c r="C1591" s="248" t="s">
        <v>1659</v>
      </c>
      <c r="D1591" s="300">
        <v>3.2742392117558548E-2</v>
      </c>
      <c r="E1591" s="300">
        <v>0.13689532757730191</v>
      </c>
      <c r="F1591" s="300">
        <v>2.0109135093210852E-2</v>
      </c>
      <c r="G1591" s="300">
        <v>1.9929842236062076E-2</v>
      </c>
      <c r="H1591" s="301">
        <v>2.63258581020672E-4</v>
      </c>
      <c r="I1591" s="302">
        <v>2.7516196839574776E-4</v>
      </c>
      <c r="J1591" s="303">
        <v>0</v>
      </c>
      <c r="K1591" s="304">
        <f t="shared" si="1511"/>
        <v>0.26768758242340684</v>
      </c>
      <c r="L1591" s="304">
        <f t="shared" si="1506"/>
        <v>1.3059658895157651</v>
      </c>
      <c r="M1591" s="304">
        <f t="shared" si="1507"/>
        <v>0.56813052941125863</v>
      </c>
      <c r="N1591" s="304">
        <f t="shared" si="1508"/>
        <v>0.56534637711474511</v>
      </c>
      <c r="O1591" s="304">
        <f t="shared" si="1509"/>
        <v>2.1680460915546951E-3</v>
      </c>
      <c r="P1591" s="251">
        <f t="shared" si="1510"/>
        <v>2.2660754675458221E-3</v>
      </c>
    </row>
    <row r="1592" spans="1:16" x14ac:dyDescent="0.3">
      <c r="A1592" s="247" t="s">
        <v>127</v>
      </c>
      <c r="B1592" s="248">
        <v>2021</v>
      </c>
      <c r="C1592" s="248" t="s">
        <v>1660</v>
      </c>
      <c r="D1592" s="300">
        <v>2.8383006023114971E-2</v>
      </c>
      <c r="E1592" s="300">
        <v>0.11807458049867958</v>
      </c>
      <c r="F1592" s="300">
        <v>2.0008313717623797E-2</v>
      </c>
      <c r="G1592" s="300">
        <v>1.9836115909915131E-2</v>
      </c>
      <c r="H1592" s="301">
        <v>2.4012086166470635E-4</v>
      </c>
      <c r="I1592" s="302">
        <v>2.5097806108060141E-4</v>
      </c>
      <c r="J1592" s="303">
        <v>0</v>
      </c>
      <c r="K1592" s="304">
        <f t="shared" si="1511"/>
        <v>0.23721445288909629</v>
      </c>
      <c r="L1592" s="304">
        <f t="shared" si="1506"/>
        <v>1.1887356509376026</v>
      </c>
      <c r="M1592" s="304">
        <f t="shared" si="1507"/>
        <v>0.56637505304726143</v>
      </c>
      <c r="N1592" s="304">
        <f t="shared" si="1508"/>
        <v>0.56372235445059837</v>
      </c>
      <c r="O1592" s="304">
        <f t="shared" si="1509"/>
        <v>1.9247400040505102E-3</v>
      </c>
      <c r="P1592" s="251">
        <f t="shared" si="1510"/>
        <v>2.01176814963597E-3</v>
      </c>
    </row>
    <row r="1593" spans="1:16" x14ac:dyDescent="0.3">
      <c r="A1593" s="247" t="s">
        <v>127</v>
      </c>
      <c r="B1593" s="248">
        <v>2022</v>
      </c>
      <c r="C1593" s="248" t="s">
        <v>1661</v>
      </c>
      <c r="D1593" s="300">
        <v>2.3791107484811235E-2</v>
      </c>
      <c r="E1593" s="300">
        <v>0.10143031698382161</v>
      </c>
      <c r="F1593" s="300">
        <v>1.9879504034922012E-2</v>
      </c>
      <c r="G1593" s="300">
        <v>1.9716513753839555E-2</v>
      </c>
      <c r="H1593" s="301">
        <v>2.1609007924229063E-4</v>
      </c>
      <c r="I1593" s="302">
        <v>2.2586070591687705E-4</v>
      </c>
      <c r="J1593" s="303">
        <v>1</v>
      </c>
      <c r="K1593" s="304">
        <f t="shared" ref="K1593:P1593" si="1512">SUM(D1593:D1621)+$J1593*D1621</f>
        <v>0.21110070944922932</v>
      </c>
      <c r="L1593" s="304">
        <f t="shared" si="1512"/>
        <v>1.0903261594380624</v>
      </c>
      <c r="M1593" s="304">
        <f t="shared" si="1512"/>
        <v>0.56472039805885121</v>
      </c>
      <c r="N1593" s="304">
        <f t="shared" si="1512"/>
        <v>0.56219205811259854</v>
      </c>
      <c r="O1593" s="304">
        <f t="shared" si="1512"/>
        <v>1.7045716359022915E-3</v>
      </c>
      <c r="P1593" s="251">
        <f t="shared" si="1512"/>
        <v>1.7816447390412644E-3</v>
      </c>
    </row>
    <row r="1594" spans="1:16" x14ac:dyDescent="0.3">
      <c r="A1594" s="247" t="s">
        <v>127</v>
      </c>
      <c r="B1594" s="248">
        <v>2023</v>
      </c>
      <c r="C1594" s="248" t="s">
        <v>1662</v>
      </c>
      <c r="D1594" s="300">
        <v>2.0473179919948445E-2</v>
      </c>
      <c r="E1594" s="300">
        <v>8.7912099121266227E-2</v>
      </c>
      <c r="F1594" s="300">
        <v>1.9757745945816932E-2</v>
      </c>
      <c r="G1594" s="300">
        <v>1.9603445532079138E-2</v>
      </c>
      <c r="H1594" s="301">
        <v>1.8851128891334834E-4</v>
      </c>
      <c r="I1594" s="302">
        <v>1.9703492928047796E-4</v>
      </c>
      <c r="J1594" s="303">
        <v>2</v>
      </c>
      <c r="K1594" s="304">
        <f t="shared" ref="K1594:P1594" si="1513">SUM(D1594:D1621)+$J1594*D1621</f>
        <v>0.18957886454766604</v>
      </c>
      <c r="L1594" s="304">
        <f t="shared" si="1513"/>
        <v>1.0085609314533803</v>
      </c>
      <c r="M1594" s="304">
        <f t="shared" si="1513"/>
        <v>0.56319455275314279</v>
      </c>
      <c r="N1594" s="304">
        <f t="shared" si="1513"/>
        <v>0.56078136393067435</v>
      </c>
      <c r="O1594" s="304">
        <f t="shared" si="1513"/>
        <v>1.5084340501764885E-3</v>
      </c>
      <c r="P1594" s="251">
        <f t="shared" si="1513"/>
        <v>1.5766386836102832E-3</v>
      </c>
    </row>
    <row r="1595" spans="1:16" x14ac:dyDescent="0.3">
      <c r="A1595" s="247" t="s">
        <v>127</v>
      </c>
      <c r="B1595" s="248">
        <v>2024</v>
      </c>
      <c r="C1595" s="248" t="s">
        <v>1663</v>
      </c>
      <c r="D1595" s="300">
        <v>1.7697883148703575E-2</v>
      </c>
      <c r="E1595" s="300">
        <v>7.6662433301427302E-2</v>
      </c>
      <c r="F1595" s="300">
        <v>1.9648996573693747E-2</v>
      </c>
      <c r="G1595" s="300">
        <v>1.9502434746215037E-2</v>
      </c>
      <c r="H1595" s="301">
        <v>1.6328036142355547E-4</v>
      </c>
      <c r="I1595" s="302">
        <v>1.7066317113446171E-4</v>
      </c>
      <c r="J1595" s="303">
        <v>3</v>
      </c>
      <c r="K1595" s="304">
        <f t="shared" ref="K1595:P1595" si="1514">SUM(D1595:D1621)+$J1595*D1621</f>
        <v>0.17137494721096552</v>
      </c>
      <c r="L1595" s="304">
        <f t="shared" si="1514"/>
        <v>0.94031392133125313</v>
      </c>
      <c r="M1595" s="304">
        <f t="shared" si="1514"/>
        <v>0.56179046553653944</v>
      </c>
      <c r="N1595" s="304">
        <f t="shared" si="1514"/>
        <v>0.55948373797051043</v>
      </c>
      <c r="O1595" s="304">
        <f t="shared" si="1514"/>
        <v>1.3398752547796279E-3</v>
      </c>
      <c r="P1595" s="251">
        <f t="shared" si="1514"/>
        <v>1.400458404815701E-3</v>
      </c>
    </row>
    <row r="1596" spans="1:16" x14ac:dyDescent="0.3">
      <c r="A1596" s="247" t="s">
        <v>127</v>
      </c>
      <c r="B1596" s="248">
        <v>2025</v>
      </c>
      <c r="C1596" s="248" t="s">
        <v>1664</v>
      </c>
      <c r="D1596" s="300">
        <v>1.5457440305287534E-2</v>
      </c>
      <c r="E1596" s="300">
        <v>6.7572472310103562E-2</v>
      </c>
      <c r="F1596" s="300">
        <v>1.9558507558249939E-2</v>
      </c>
      <c r="G1596" s="300">
        <v>1.9418453701591884E-2</v>
      </c>
      <c r="H1596" s="301">
        <v>1.4361492885754033E-4</v>
      </c>
      <c r="I1596" s="302">
        <v>1.5010856176994456E-4</v>
      </c>
      <c r="J1596" s="303">
        <v>4</v>
      </c>
      <c r="K1596" s="304">
        <f t="shared" ref="K1596:P1596" si="1515">SUM(D1596:D1621)+$J1596*D1621</f>
        <v>0.15594632664550986</v>
      </c>
      <c r="L1596" s="304">
        <f t="shared" si="1515"/>
        <v>0.88331657702896516</v>
      </c>
      <c r="M1596" s="304">
        <f t="shared" si="1515"/>
        <v>0.56049512769205923</v>
      </c>
      <c r="N1596" s="304">
        <f t="shared" si="1515"/>
        <v>0.55828712279621084</v>
      </c>
      <c r="O1596" s="304">
        <f t="shared" si="1515"/>
        <v>1.1965473868725603E-3</v>
      </c>
      <c r="P1596" s="251">
        <f t="shared" si="1515"/>
        <v>1.2506498841671351E-3</v>
      </c>
    </row>
    <row r="1597" spans="1:16" x14ac:dyDescent="0.3">
      <c r="A1597" s="247" t="s">
        <v>127</v>
      </c>
      <c r="B1597" s="248">
        <v>2026</v>
      </c>
      <c r="C1597" s="248" t="s">
        <v>1665</v>
      </c>
      <c r="D1597" s="300">
        <v>1.3605034351003608E-2</v>
      </c>
      <c r="E1597" s="300">
        <v>6.0156048771064813E-2</v>
      </c>
      <c r="F1597" s="300">
        <v>1.9467461107209622E-2</v>
      </c>
      <c r="G1597" s="300">
        <v>1.9333879369210431E-2</v>
      </c>
      <c r="H1597" s="301">
        <v>1.2153575472250177E-4</v>
      </c>
      <c r="I1597" s="302">
        <v>1.2703106709926456E-4</v>
      </c>
      <c r="J1597" s="303">
        <v>5</v>
      </c>
      <c r="K1597" s="304">
        <f t="shared" ref="K1597:P1597" si="1516">SUM(D1597:D1621)+$J1597*D1621</f>
        <v>0.14275814892347027</v>
      </c>
      <c r="L1597" s="304">
        <f t="shared" si="1516"/>
        <v>0.83540919371800071</v>
      </c>
      <c r="M1597" s="304">
        <f t="shared" si="1516"/>
        <v>0.55929027886302285</v>
      </c>
      <c r="N1597" s="304">
        <f t="shared" si="1516"/>
        <v>0.5571744886665343</v>
      </c>
      <c r="O1597" s="304">
        <f t="shared" si="1516"/>
        <v>1.0728849515315077E-3</v>
      </c>
      <c r="P1597" s="251">
        <f t="shared" si="1516"/>
        <v>1.1213959728830869E-3</v>
      </c>
    </row>
    <row r="1598" spans="1:16" x14ac:dyDescent="0.3">
      <c r="A1598" s="247" t="s">
        <v>127</v>
      </c>
      <c r="B1598" s="248">
        <v>2027</v>
      </c>
      <c r="C1598" s="248" t="s">
        <v>1666</v>
      </c>
      <c r="D1598" s="300">
        <v>1.2022571799845476E-2</v>
      </c>
      <c r="E1598" s="300">
        <v>5.3898588821273387E-2</v>
      </c>
      <c r="F1598" s="300">
        <v>1.9367958122023084E-2</v>
      </c>
      <c r="G1598" s="300">
        <v>1.9241451602771097E-2</v>
      </c>
      <c r="H1598" s="301">
        <v>9.7482369457620435E-5</v>
      </c>
      <c r="I1598" s="302">
        <v>1.0189008920632294E-4</v>
      </c>
      <c r="J1598" s="303">
        <v>6</v>
      </c>
      <c r="K1598" s="304">
        <f t="shared" ref="K1598:P1598" si="1517">SUM(D1598:D1621)+$J1598*D1621</f>
        <v>0.13142237715571464</v>
      </c>
      <c r="L1598" s="304">
        <f t="shared" si="1517"/>
        <v>0.7949182339460753</v>
      </c>
      <c r="M1598" s="304">
        <f t="shared" si="1517"/>
        <v>0.55817647648502677</v>
      </c>
      <c r="N1598" s="304">
        <f t="shared" si="1517"/>
        <v>0.55614642886923926</v>
      </c>
      <c r="O1598" s="304">
        <f t="shared" si="1517"/>
        <v>9.7130169032549354E-4</v>
      </c>
      <c r="P1598" s="251">
        <f t="shared" si="1517"/>
        <v>1.0152195562697182E-3</v>
      </c>
    </row>
    <row r="1599" spans="1:16" x14ac:dyDescent="0.3">
      <c r="A1599" s="247" t="s">
        <v>127</v>
      </c>
      <c r="B1599" s="248">
        <v>2028</v>
      </c>
      <c r="C1599" s="248" t="s">
        <v>1667</v>
      </c>
      <c r="D1599" s="300">
        <v>1.0713592824642236E-2</v>
      </c>
      <c r="E1599" s="300">
        <v>4.8709301301112368E-2</v>
      </c>
      <c r="F1599" s="300">
        <v>1.9267123504364461E-2</v>
      </c>
      <c r="G1599" s="300">
        <v>1.9148009441513403E-2</v>
      </c>
      <c r="H1599" s="301">
        <v>7.8789162781276449E-5</v>
      </c>
      <c r="I1599" s="302">
        <v>8.2351652745235696E-5</v>
      </c>
      <c r="J1599" s="303">
        <v>7</v>
      </c>
      <c r="K1599" s="304">
        <f t="shared" ref="K1599:P1599" si="1518">SUM(D1599:D1621)+$J1599*D1621</f>
        <v>0.12166906793911715</v>
      </c>
      <c r="L1599" s="304">
        <f t="shared" si="1518"/>
        <v>0.760684734123941</v>
      </c>
      <c r="M1599" s="304">
        <f t="shared" si="1518"/>
        <v>0.55716217709221727</v>
      </c>
      <c r="N1599" s="304">
        <f t="shared" si="1518"/>
        <v>0.55521079683838348</v>
      </c>
      <c r="O1599" s="304">
        <f t="shared" si="1518"/>
        <v>8.9377181438436086E-4</v>
      </c>
      <c r="P1599" s="251">
        <f t="shared" si="1518"/>
        <v>9.3418411754929095E-4</v>
      </c>
    </row>
    <row r="1600" spans="1:16" x14ac:dyDescent="0.3">
      <c r="A1600" s="247" t="s">
        <v>127</v>
      </c>
      <c r="B1600" s="248">
        <v>2029</v>
      </c>
      <c r="C1600" s="248" t="s">
        <v>1668</v>
      </c>
      <c r="D1600" s="300">
        <v>9.5271038695181279E-3</v>
      </c>
      <c r="E1600" s="300">
        <v>4.4138204860051412E-2</v>
      </c>
      <c r="F1600" s="300">
        <v>1.9171393899199685E-2</v>
      </c>
      <c r="G1600" s="300">
        <v>1.9059462522200962E-2</v>
      </c>
      <c r="H1600" s="301">
        <v>6.526107802798644E-5</v>
      </c>
      <c r="I1600" s="302">
        <v>6.8211896668961223E-5</v>
      </c>
      <c r="J1600" s="303">
        <v>8</v>
      </c>
      <c r="K1600" s="304">
        <f t="shared" ref="K1600:P1600" si="1519">SUM(D1600:D1621)+$J1600*D1621</f>
        <v>0.11322473769772289</v>
      </c>
      <c r="L1600" s="304">
        <f t="shared" si="1519"/>
        <v>0.7316405218219677</v>
      </c>
      <c r="M1600" s="304">
        <f t="shared" si="1519"/>
        <v>0.55624871231706652</v>
      </c>
      <c r="N1600" s="304">
        <f t="shared" si="1519"/>
        <v>0.55436860696878543</v>
      </c>
      <c r="O1600" s="304">
        <f t="shared" si="1519"/>
        <v>8.3493514511957215E-4</v>
      </c>
      <c r="P1600" s="251">
        <f t="shared" si="1519"/>
        <v>8.7268711528995133E-4</v>
      </c>
    </row>
    <row r="1601" spans="1:16" x14ac:dyDescent="0.3">
      <c r="A1601" s="247" t="s">
        <v>127</v>
      </c>
      <c r="B1601" s="248">
        <v>2030</v>
      </c>
      <c r="C1601" s="248" t="s">
        <v>1669</v>
      </c>
      <c r="D1601" s="300">
        <v>8.555666998712446E-3</v>
      </c>
      <c r="E1601" s="300">
        <v>4.0410898928744624E-2</v>
      </c>
      <c r="F1601" s="300">
        <v>1.9081164370864115E-2</v>
      </c>
      <c r="G1601" s="300">
        <v>1.8976057207187789E-2</v>
      </c>
      <c r="H1601" s="301">
        <v>5.3902157933734043E-5</v>
      </c>
      <c r="I1601" s="302">
        <v>5.6339372696105013E-5</v>
      </c>
      <c r="J1601" s="303">
        <v>9</v>
      </c>
      <c r="K1601" s="304">
        <f t="shared" ref="K1601:P1601" si="1520">SUM(D1601:D1621)+$J1601*D1621</f>
        <v>0.10596689641145271</v>
      </c>
      <c r="L1601" s="304">
        <f t="shared" si="1520"/>
        <v>0.70716740596105554</v>
      </c>
      <c r="M1601" s="304">
        <f t="shared" si="1520"/>
        <v>0.55543097714708023</v>
      </c>
      <c r="N1601" s="304">
        <f t="shared" si="1520"/>
        <v>0.55361496401849986</v>
      </c>
      <c r="O1601" s="304">
        <f t="shared" si="1520"/>
        <v>7.896265606080735E-4</v>
      </c>
      <c r="P1601" s="251">
        <f t="shared" si="1520"/>
        <v>8.2532986910688604E-4</v>
      </c>
    </row>
    <row r="1602" spans="1:16" x14ac:dyDescent="0.3">
      <c r="A1602" s="247" t="s">
        <v>127</v>
      </c>
      <c r="B1602" s="248">
        <v>2031</v>
      </c>
      <c r="C1602" s="248" t="s">
        <v>1670</v>
      </c>
      <c r="D1602" s="300">
        <v>7.6795615325772277E-3</v>
      </c>
      <c r="E1602" s="300">
        <v>3.7072648271754535E-2</v>
      </c>
      <c r="F1602" s="300">
        <v>1.89992327671108E-2</v>
      </c>
      <c r="G1602" s="300">
        <v>1.8900534280223289E-2</v>
      </c>
      <c r="H1602" s="301">
        <v>4.9027108241698411E-5</v>
      </c>
      <c r="I1602" s="302">
        <v>5.1243889460417229E-5</v>
      </c>
      <c r="J1602" s="303">
        <v>10</v>
      </c>
      <c r="K1602" s="304">
        <f t="shared" ref="K1602:P1602" si="1521">SUM(D1602:D1621)+$J1602*D1621</f>
        <v>9.9680491995988219E-2</v>
      </c>
      <c r="L1602" s="304">
        <f t="shared" si="1521"/>
        <v>0.68642159603145014</v>
      </c>
      <c r="M1602" s="304">
        <f t="shared" si="1521"/>
        <v>0.55470347150542976</v>
      </c>
      <c r="N1602" s="304">
        <f t="shared" si="1521"/>
        <v>0.55294472638322734</v>
      </c>
      <c r="O1602" s="304">
        <f t="shared" si="1521"/>
        <v>7.5567689619082711E-4</v>
      </c>
      <c r="P1602" s="251">
        <f t="shared" si="1521"/>
        <v>7.8984514689667675E-4</v>
      </c>
    </row>
    <row r="1603" spans="1:16" x14ac:dyDescent="0.3">
      <c r="A1603" s="247" t="s">
        <v>127</v>
      </c>
      <c r="B1603" s="248">
        <v>2032</v>
      </c>
      <c r="C1603" s="248" t="s">
        <v>1671</v>
      </c>
      <c r="D1603" s="300">
        <v>6.9270753198384799E-3</v>
      </c>
      <c r="E1603" s="300">
        <v>3.4310740823331229E-2</v>
      </c>
      <c r="F1603" s="300">
        <v>1.8920855440216704E-2</v>
      </c>
      <c r="G1603" s="300">
        <v>1.8828232574328672E-2</v>
      </c>
      <c r="H1603" s="301">
        <v>4.2963334709689159E-5</v>
      </c>
      <c r="I1603" s="302">
        <v>4.4905942799419065E-5</v>
      </c>
      <c r="J1603" s="303">
        <v>11</v>
      </c>
      <c r="K1603" s="304">
        <f t="shared" ref="K1603:P1603" si="1522">SUM(D1603:D1621)+$J1603*D1621</f>
        <v>9.4270193046658957E-2</v>
      </c>
      <c r="L1603" s="304">
        <f t="shared" si="1522"/>
        <v>0.66901403675883475</v>
      </c>
      <c r="M1603" s="304">
        <f t="shared" si="1522"/>
        <v>0.55405789746753265</v>
      </c>
      <c r="N1603" s="304">
        <f t="shared" si="1522"/>
        <v>0.55235001167491948</v>
      </c>
      <c r="O1603" s="304">
        <f t="shared" si="1522"/>
        <v>7.2660228146561624E-4</v>
      </c>
      <c r="P1603" s="251">
        <f t="shared" si="1522"/>
        <v>7.5945590792215545E-4</v>
      </c>
    </row>
    <row r="1604" spans="1:16" x14ac:dyDescent="0.3">
      <c r="A1604" s="247" t="s">
        <v>127</v>
      </c>
      <c r="B1604" s="248">
        <v>2033</v>
      </c>
      <c r="C1604" s="248" t="s">
        <v>1672</v>
      </c>
      <c r="D1604" s="300">
        <v>6.2946075506604459E-3</v>
      </c>
      <c r="E1604" s="300">
        <v>3.2096898320424234E-2</v>
      </c>
      <c r="F1604" s="300">
        <v>1.8850364424910795E-2</v>
      </c>
      <c r="G1604" s="300">
        <v>1.8763278733658722E-2</v>
      </c>
      <c r="H1604" s="301">
        <v>3.9378590349475523E-5</v>
      </c>
      <c r="I1604" s="302">
        <v>4.1159112118109871E-5</v>
      </c>
      <c r="J1604" s="303">
        <v>12</v>
      </c>
      <c r="K1604" s="304">
        <f t="shared" ref="K1604:P1604" si="1523">SUM(D1604:D1621)+$J1604*D1621</f>
        <v>8.9612380310068435E-2</v>
      </c>
      <c r="L1604" s="304">
        <f t="shared" si="1523"/>
        <v>0.65436838493464278</v>
      </c>
      <c r="M1604" s="304">
        <f t="shared" si="1523"/>
        <v>0.5534907007565294</v>
      </c>
      <c r="N1604" s="304">
        <f t="shared" si="1523"/>
        <v>0.55182759867250608</v>
      </c>
      <c r="O1604" s="304">
        <f t="shared" si="1523"/>
        <v>7.0359144027241504E-4</v>
      </c>
      <c r="P1604" s="251">
        <f t="shared" si="1523"/>
        <v>7.3540461560863237E-4</v>
      </c>
    </row>
    <row r="1605" spans="1:16" x14ac:dyDescent="0.3">
      <c r="A1605" s="247" t="s">
        <v>127</v>
      </c>
      <c r="B1605" s="248">
        <v>2034</v>
      </c>
      <c r="C1605" s="248" t="s">
        <v>1673</v>
      </c>
      <c r="D1605" s="300">
        <v>5.7025252620106414E-3</v>
      </c>
      <c r="E1605" s="300">
        <v>3.0082548043682936E-2</v>
      </c>
      <c r="F1605" s="300">
        <v>1.878346640369935E-2</v>
      </c>
      <c r="G1605" s="300">
        <v>1.870165574441068E-2</v>
      </c>
      <c r="H1605" s="301">
        <v>3.6474961058022271E-5</v>
      </c>
      <c r="I1605" s="302">
        <v>3.8124191573750708E-5</v>
      </c>
      <c r="J1605" s="303">
        <v>13</v>
      </c>
      <c r="K1605" s="304">
        <f t="shared" ref="K1605:P1605" si="1524">SUM(D1605:D1621)+$J1605*D1621</f>
        <v>8.5587035342655937E-2</v>
      </c>
      <c r="L1605" s="304">
        <f t="shared" si="1524"/>
        <v>0.64193657561335782</v>
      </c>
      <c r="M1605" s="304">
        <f t="shared" si="1524"/>
        <v>0.55299399506083224</v>
      </c>
      <c r="N1605" s="304">
        <f t="shared" si="1524"/>
        <v>0.55137013951076275</v>
      </c>
      <c r="O1605" s="304">
        <f t="shared" si="1524"/>
        <v>6.841653434394271E-4</v>
      </c>
      <c r="P1605" s="251">
        <f t="shared" si="1524"/>
        <v>7.151001539764184E-4</v>
      </c>
    </row>
    <row r="1606" spans="1:16" x14ac:dyDescent="0.3">
      <c r="A1606" s="247" t="s">
        <v>127</v>
      </c>
      <c r="B1606" s="248">
        <v>2035</v>
      </c>
      <c r="C1606" s="248" t="s">
        <v>1674</v>
      </c>
      <c r="D1606" s="300">
        <v>5.1796112830201401E-3</v>
      </c>
      <c r="E1606" s="300">
        <v>2.8383931175280628E-2</v>
      </c>
      <c r="F1606" s="300">
        <v>1.8721137789966355E-2</v>
      </c>
      <c r="G1606" s="300">
        <v>1.8644240271353012E-2</v>
      </c>
      <c r="H1606" s="301">
        <v>3.3735683633452156E-5</v>
      </c>
      <c r="I1606" s="302">
        <v>3.5261058716315264E-5</v>
      </c>
      <c r="J1606" s="303">
        <v>14</v>
      </c>
      <c r="K1606" s="304">
        <f t="shared" ref="K1606:P1606" si="1525">SUM(D1606:D1621)+$J1606*D1621</f>
        <v>8.215377266389326E-2</v>
      </c>
      <c r="L1606" s="304">
        <f t="shared" si="1525"/>
        <v>0.63151911656881399</v>
      </c>
      <c r="M1606" s="304">
        <f t="shared" si="1525"/>
        <v>0.55256418738634649</v>
      </c>
      <c r="N1606" s="304">
        <f t="shared" si="1525"/>
        <v>0.55097430333826747</v>
      </c>
      <c r="O1606" s="304">
        <f t="shared" si="1525"/>
        <v>6.676428758978926E-4</v>
      </c>
      <c r="P1606" s="251">
        <f t="shared" si="1525"/>
        <v>6.9783061288856355E-4</v>
      </c>
    </row>
    <row r="1607" spans="1:16" x14ac:dyDescent="0.3">
      <c r="A1607" s="247" t="s">
        <v>127</v>
      </c>
      <c r="B1607" s="248">
        <v>2036</v>
      </c>
      <c r="C1607" s="248" t="s">
        <v>1675</v>
      </c>
      <c r="D1607" s="300">
        <v>4.7247162019712265E-3</v>
      </c>
      <c r="E1607" s="300">
        <v>2.6961230797751312E-2</v>
      </c>
      <c r="F1607" s="300">
        <v>1.8667612062987751E-2</v>
      </c>
      <c r="G1607" s="300">
        <v>1.8594929300992453E-2</v>
      </c>
      <c r="H1607" s="301">
        <v>3.1269549798795549E-5</v>
      </c>
      <c r="I1607" s="302">
        <v>3.2683425567567804E-5</v>
      </c>
      <c r="J1607" s="303">
        <v>15</v>
      </c>
      <c r="K1607" s="304">
        <f t="shared" ref="K1607:P1607" si="1526">SUM(D1607:D1621)+$J1607*D1621</f>
        <v>7.9243423964121068E-2</v>
      </c>
      <c r="L1607" s="304">
        <f t="shared" si="1526"/>
        <v>0.6228002743926726</v>
      </c>
      <c r="M1607" s="304">
        <f t="shared" si="1526"/>
        <v>0.55219670832559375</v>
      </c>
      <c r="N1607" s="304">
        <f t="shared" si="1526"/>
        <v>0.55063588263882979</v>
      </c>
      <c r="O1607" s="304">
        <f t="shared" si="1526"/>
        <v>6.5385968578092805E-4</v>
      </c>
      <c r="P1607" s="251">
        <f t="shared" si="1526"/>
        <v>6.8342420465814413E-4</v>
      </c>
    </row>
    <row r="1608" spans="1:16" x14ac:dyDescent="0.3">
      <c r="A1608" s="247" t="s">
        <v>127</v>
      </c>
      <c r="B1608" s="248">
        <v>2037</v>
      </c>
      <c r="C1608" s="248" t="s">
        <v>1676</v>
      </c>
      <c r="D1608" s="300">
        <v>4.333154278160437E-3</v>
      </c>
      <c r="E1608" s="300">
        <v>2.5781532675603552E-2</v>
      </c>
      <c r="F1608" s="300">
        <v>1.8619256309673721E-2</v>
      </c>
      <c r="G1608" s="300">
        <v>1.8550385404266807E-2</v>
      </c>
      <c r="H1608" s="301">
        <v>2.9149474542078177E-5</v>
      </c>
      <c r="I1608" s="302">
        <v>3.046748337555061E-5</v>
      </c>
      <c r="J1608" s="303">
        <v>16</v>
      </c>
      <c r="K1608" s="304">
        <f t="shared" ref="K1608:P1608" si="1527">SUM(D1608:D1621)+$J1608*D1621</f>
        <v>7.6787970345397805E-2</v>
      </c>
      <c r="L1608" s="304">
        <f t="shared" si="1527"/>
        <v>0.61550413259406056</v>
      </c>
      <c r="M1608" s="304">
        <f t="shared" si="1527"/>
        <v>0.55188275499181949</v>
      </c>
      <c r="N1608" s="304">
        <f t="shared" si="1527"/>
        <v>0.55034677290975265</v>
      </c>
      <c r="O1608" s="304">
        <f t="shared" si="1527"/>
        <v>6.4254262949862029E-4</v>
      </c>
      <c r="P1608" s="251">
        <f t="shared" si="1527"/>
        <v>6.7159542957647225E-4</v>
      </c>
    </row>
    <row r="1609" spans="1:16" x14ac:dyDescent="0.3">
      <c r="A1609" s="247" t="s">
        <v>127</v>
      </c>
      <c r="B1609" s="248">
        <v>2038</v>
      </c>
      <c r="C1609" s="248" t="s">
        <v>1677</v>
      </c>
      <c r="D1609" s="300">
        <v>3.966366707193779E-3</v>
      </c>
      <c r="E1609" s="300">
        <v>2.4675148902176675E-2</v>
      </c>
      <c r="F1609" s="300">
        <v>1.857552433061474E-2</v>
      </c>
      <c r="G1609" s="300">
        <v>1.8510112878235296E-2</v>
      </c>
      <c r="H1609" s="301">
        <v>2.7550599392898358E-5</v>
      </c>
      <c r="I1609" s="302">
        <v>2.8796306454415416E-5</v>
      </c>
      <c r="J1609" s="303">
        <v>17</v>
      </c>
      <c r="K1609" s="304">
        <f t="shared" ref="K1609:P1609" si="1528">SUM(D1609:D1621)+$J1609*D1621</f>
        <v>7.4724078650485332E-2</v>
      </c>
      <c r="L1609" s="304">
        <f t="shared" si="1528"/>
        <v>0.6093876889175962</v>
      </c>
      <c r="M1609" s="304">
        <f t="shared" si="1528"/>
        <v>0.55161715741135942</v>
      </c>
      <c r="N1609" s="304">
        <f t="shared" si="1528"/>
        <v>0.5501022070774011</v>
      </c>
      <c r="O1609" s="304">
        <f t="shared" si="1528"/>
        <v>6.3334564847302983E-4</v>
      </c>
      <c r="P1609" s="251">
        <f t="shared" si="1528"/>
        <v>6.6198259668681756E-4</v>
      </c>
    </row>
    <row r="1610" spans="1:16" x14ac:dyDescent="0.3">
      <c r="A1610" s="247" t="s">
        <v>127</v>
      </c>
      <c r="B1610" s="248">
        <v>2039</v>
      </c>
      <c r="C1610" s="248" t="s">
        <v>1678</v>
      </c>
      <c r="D1610" s="300">
        <v>3.6209664481994695E-3</v>
      </c>
      <c r="E1610" s="300">
        <v>2.3635028101730845E-2</v>
      </c>
      <c r="F1610" s="300">
        <v>1.8536051114357618E-2</v>
      </c>
      <c r="G1610" s="300">
        <v>1.8473765520764483E-2</v>
      </c>
      <c r="H1610" s="301">
        <v>2.6174354933268137E-5</v>
      </c>
      <c r="I1610" s="302">
        <v>2.7357844565953054E-5</v>
      </c>
      <c r="J1610" s="303">
        <v>18</v>
      </c>
      <c r="K1610" s="304">
        <f t="shared" ref="K1610:P1610" si="1529">SUM(D1610:D1621)+$J1610*D1621</f>
        <v>7.3026974526539515E-2</v>
      </c>
      <c r="L1610" s="304">
        <f t="shared" si="1529"/>
        <v>0.60437762901455871</v>
      </c>
      <c r="M1610" s="304">
        <f t="shared" si="1529"/>
        <v>0.55139529180995828</v>
      </c>
      <c r="N1610" s="304">
        <f t="shared" si="1529"/>
        <v>0.54989791377108133</v>
      </c>
      <c r="O1610" s="304">
        <f t="shared" si="1529"/>
        <v>6.2574754259661918E-4</v>
      </c>
      <c r="P1610" s="251">
        <f t="shared" si="1529"/>
        <v>6.5404094071829801E-4</v>
      </c>
    </row>
    <row r="1611" spans="1:16" x14ac:dyDescent="0.3">
      <c r="A1611" s="247" t="s">
        <v>127</v>
      </c>
      <c r="B1611" s="248">
        <v>2040</v>
      </c>
      <c r="C1611" s="248" t="s">
        <v>1679</v>
      </c>
      <c r="D1611" s="300">
        <v>3.3146298268529649E-3</v>
      </c>
      <c r="E1611" s="300">
        <v>2.2794685117331334E-2</v>
      </c>
      <c r="F1611" s="300">
        <v>1.850086430201325E-2</v>
      </c>
      <c r="G1611" s="300">
        <v>1.8441365987604343E-2</v>
      </c>
      <c r="H1611" s="301">
        <v>2.4997634772105906E-5</v>
      </c>
      <c r="I1611" s="302">
        <v>2.6127918686346583E-5</v>
      </c>
      <c r="J1611" s="303">
        <v>19</v>
      </c>
      <c r="K1611" s="304">
        <f t="shared" ref="K1611:P1611" si="1530">SUM(D1611:D1621)+$J1611*D1621</f>
        <v>7.1675270661588006E-2</v>
      </c>
      <c r="L1611" s="304">
        <f t="shared" si="1530"/>
        <v>0.60040768991196714</v>
      </c>
      <c r="M1611" s="304">
        <f t="shared" si="1530"/>
        <v>0.55121289942481422</v>
      </c>
      <c r="N1611" s="304">
        <f t="shared" si="1530"/>
        <v>0.54972996782223205</v>
      </c>
      <c r="O1611" s="304">
        <f t="shared" si="1530"/>
        <v>6.1952568117983867E-4</v>
      </c>
      <c r="P1611" s="251">
        <f t="shared" si="1530"/>
        <v>6.4753774663824082E-4</v>
      </c>
    </row>
    <row r="1612" spans="1:16" x14ac:dyDescent="0.3">
      <c r="A1612" s="247" t="s">
        <v>127</v>
      </c>
      <c r="B1612" s="248">
        <v>2041</v>
      </c>
      <c r="C1612" s="248" t="s">
        <v>1680</v>
      </c>
      <c r="D1612" s="300">
        <v>3.0628208887913395E-3</v>
      </c>
      <c r="E1612" s="300">
        <v>2.2072309848025138E-2</v>
      </c>
      <c r="F1612" s="300">
        <v>1.847360003180552E-2</v>
      </c>
      <c r="G1612" s="300">
        <v>1.8416259073224167E-2</v>
      </c>
      <c r="H1612" s="301">
        <v>2.3994373773099115E-5</v>
      </c>
      <c r="I1612" s="302">
        <v>2.5079286449228962E-5</v>
      </c>
      <c r="J1612" s="303">
        <v>20</v>
      </c>
      <c r="K1612" s="304">
        <f t="shared" ref="K1612:P1612" si="1531">SUM(D1612:D1621)+$J1612*D1621</f>
        <v>7.0629903417983003E-2</v>
      </c>
      <c r="L1612" s="304">
        <f t="shared" si="1531"/>
        <v>0.59727809379377494</v>
      </c>
      <c r="M1612" s="304">
        <f t="shared" si="1531"/>
        <v>0.55106569385201454</v>
      </c>
      <c r="N1612" s="304">
        <f t="shared" si="1531"/>
        <v>0.54959442140654313</v>
      </c>
      <c r="O1612" s="304">
        <f t="shared" si="1531"/>
        <v>6.144805399242205E-4</v>
      </c>
      <c r="P1612" s="251">
        <f t="shared" si="1531"/>
        <v>6.4226447843779007E-4</v>
      </c>
    </row>
    <row r="1613" spans="1:16" x14ac:dyDescent="0.3">
      <c r="A1613" s="247" t="s">
        <v>127</v>
      </c>
      <c r="B1613" s="248">
        <v>2042</v>
      </c>
      <c r="C1613" s="248" t="s">
        <v>1681</v>
      </c>
      <c r="D1613" s="300">
        <v>2.8442140788202826E-3</v>
      </c>
      <c r="E1613" s="300">
        <v>2.1406667941057968E-2</v>
      </c>
      <c r="F1613" s="300">
        <v>1.8449756946219736E-2</v>
      </c>
      <c r="G1613" s="300">
        <v>1.8394302406229354E-2</v>
      </c>
      <c r="H1613" s="301">
        <v>2.3129363900019694E-5</v>
      </c>
      <c r="I1613" s="302">
        <v>2.4175170853660919E-5</v>
      </c>
      <c r="J1613" s="303">
        <v>21</v>
      </c>
      <c r="K1613" s="304">
        <f t="shared" ref="K1613:P1613" si="1532">SUM(D1613:D1621)+$J1613*D1621</f>
        <v>6.9836345112439607E-2</v>
      </c>
      <c r="L1613" s="304">
        <f t="shared" si="1532"/>
        <v>0.59487087294488905</v>
      </c>
      <c r="M1613" s="304">
        <f t="shared" si="1532"/>
        <v>0.55094575254942257</v>
      </c>
      <c r="N1613" s="304">
        <f t="shared" si="1532"/>
        <v>0.54948398190523429</v>
      </c>
      <c r="O1613" s="304">
        <f t="shared" si="1532"/>
        <v>6.1043865966760899E-4</v>
      </c>
      <c r="P1613" s="251">
        <f t="shared" si="1532"/>
        <v>6.3803984247445713E-4</v>
      </c>
    </row>
    <row r="1614" spans="1:16" x14ac:dyDescent="0.3">
      <c r="A1614" s="247" t="s">
        <v>127</v>
      </c>
      <c r="B1614" s="248">
        <v>2043</v>
      </c>
      <c r="C1614" s="248" t="s">
        <v>1682</v>
      </c>
      <c r="D1614" s="300">
        <v>2.6819982274985743E-3</v>
      </c>
      <c r="E1614" s="300">
        <v>2.0911166286582916E-2</v>
      </c>
      <c r="F1614" s="300">
        <v>1.8429243182468667E-2</v>
      </c>
      <c r="G1614" s="300">
        <v>1.837541424469908E-2</v>
      </c>
      <c r="H1614" s="301">
        <v>2.244670602986652E-5</v>
      </c>
      <c r="I1614" s="302">
        <v>2.3461646588096651E-5</v>
      </c>
      <c r="J1614" s="303">
        <v>22</v>
      </c>
      <c r="K1614" s="304">
        <f t="shared" ref="K1614:P1614" si="1533">SUM(D1614:D1621)+$J1614*D1621</f>
        <v>6.9261393616867298E-2</v>
      </c>
      <c r="L1614" s="304">
        <f t="shared" si="1533"/>
        <v>0.59312929400297021</v>
      </c>
      <c r="M1614" s="304">
        <f t="shared" si="1533"/>
        <v>0.55084965433241639</v>
      </c>
      <c r="N1614" s="304">
        <f t="shared" si="1533"/>
        <v>0.54939549907092033</v>
      </c>
      <c r="O1614" s="304">
        <f t="shared" si="1533"/>
        <v>6.0726178928407701E-4</v>
      </c>
      <c r="P1614" s="251">
        <f t="shared" si="1533"/>
        <v>6.3471932210669207E-4</v>
      </c>
    </row>
    <row r="1615" spans="1:16" x14ac:dyDescent="0.3">
      <c r="A1615" s="247" t="s">
        <v>127</v>
      </c>
      <c r="B1615" s="248">
        <v>2044</v>
      </c>
      <c r="C1615" s="248" t="s">
        <v>1683</v>
      </c>
      <c r="D1615" s="300">
        <v>2.5627408920896569E-3</v>
      </c>
      <c r="E1615" s="300">
        <v>2.0523828110802715E-2</v>
      </c>
      <c r="F1615" s="300">
        <v>1.8411582351968075E-2</v>
      </c>
      <c r="G1615" s="300">
        <v>1.8359155145580213E-2</v>
      </c>
      <c r="H1615" s="301">
        <v>2.1913814283578881E-5</v>
      </c>
      <c r="I1615" s="302">
        <v>2.2904660705740796E-5</v>
      </c>
      <c r="J1615" s="303">
        <v>23</v>
      </c>
      <c r="K1615" s="304">
        <f t="shared" ref="K1615:P1615" si="1534">SUM(D1615:D1621)+$J1615*D1621</f>
        <v>6.8848657972616689E-2</v>
      </c>
      <c r="L1615" s="304">
        <f t="shared" si="1534"/>
        <v>0.59188321671552657</v>
      </c>
      <c r="M1615" s="304">
        <f t="shared" si="1534"/>
        <v>0.55077406987916144</v>
      </c>
      <c r="N1615" s="304">
        <f t="shared" si="1534"/>
        <v>0.54932590439813656</v>
      </c>
      <c r="O1615" s="304">
        <f t="shared" si="1534"/>
        <v>6.0476757677069824E-4</v>
      </c>
      <c r="P1615" s="251">
        <f t="shared" si="1534"/>
        <v>6.321123260044913E-4</v>
      </c>
    </row>
    <row r="1616" spans="1:16" x14ac:dyDescent="0.3">
      <c r="A1616" s="247" t="s">
        <v>127</v>
      </c>
      <c r="B1616" s="248">
        <v>2045</v>
      </c>
      <c r="C1616" s="248" t="s">
        <v>1684</v>
      </c>
      <c r="D1616" s="300">
        <v>2.4819498862367088E-3</v>
      </c>
      <c r="E1616" s="300">
        <v>2.0250081718723296E-2</v>
      </c>
      <c r="F1616" s="300">
        <v>1.839636556810658E-2</v>
      </c>
      <c r="G1616" s="300">
        <v>1.8345146481492058E-2</v>
      </c>
      <c r="H1616" s="301">
        <v>2.1473706943679095E-5</v>
      </c>
      <c r="I1616" s="302">
        <v>2.2444649168659404E-5</v>
      </c>
      <c r="J1616" s="303">
        <v>24</v>
      </c>
      <c r="K1616" s="304">
        <f t="shared" ref="K1616:P1616" si="1535">SUM(D1616:D1621)+$J1616*D1621</f>
        <v>6.8555179663774987E-2</v>
      </c>
      <c r="L1616" s="304">
        <f t="shared" si="1535"/>
        <v>0.59102447760386312</v>
      </c>
      <c r="M1616" s="304">
        <f t="shared" si="1535"/>
        <v>0.55071614625640686</v>
      </c>
      <c r="N1616" s="304">
        <f t="shared" si="1535"/>
        <v>0.54927256882447162</v>
      </c>
      <c r="O1616" s="304">
        <f t="shared" si="1535"/>
        <v>6.0280625600360699E-4</v>
      </c>
      <c r="P1616" s="251">
        <f t="shared" si="1535"/>
        <v>6.300623157846464E-4</v>
      </c>
    </row>
    <row r="1617" spans="1:16" x14ac:dyDescent="0.3">
      <c r="A1617" s="247" t="s">
        <v>127</v>
      </c>
      <c r="B1617" s="248">
        <v>2046</v>
      </c>
      <c r="C1617" s="248" t="s">
        <v>1685</v>
      </c>
      <c r="D1617" s="300">
        <v>2.409659415865959E-3</v>
      </c>
      <c r="E1617" s="300">
        <v>2.001419838337665E-2</v>
      </c>
      <c r="F1617" s="300">
        <v>1.8383472511553339E-2</v>
      </c>
      <c r="G1617" s="300">
        <v>1.8333277481631115E-2</v>
      </c>
      <c r="H1617" s="301">
        <v>2.1118490313503018E-5</v>
      </c>
      <c r="I1617" s="302">
        <v>2.2073378025496485E-5</v>
      </c>
      <c r="J1617" s="303">
        <v>25</v>
      </c>
      <c r="K1617" s="304">
        <f t="shared" ref="K1617:P1617" si="1536">SUM(D1617:D1621)+$J1617*D1621</f>
        <v>6.8342492360786239E-2</v>
      </c>
      <c r="L1617" s="304">
        <f t="shared" si="1536"/>
        <v>0.590439484884279</v>
      </c>
      <c r="M1617" s="304">
        <f t="shared" si="1536"/>
        <v>0.5506734394175139</v>
      </c>
      <c r="N1617" s="304">
        <f t="shared" si="1536"/>
        <v>0.54923324191489498</v>
      </c>
      <c r="O1617" s="304">
        <f t="shared" si="1536"/>
        <v>6.0128504257641571E-4</v>
      </c>
      <c r="P1617" s="251">
        <f t="shared" si="1536"/>
        <v>6.2847231710188287E-4</v>
      </c>
    </row>
    <row r="1618" spans="1:16" x14ac:dyDescent="0.3">
      <c r="A1618" s="247" t="s">
        <v>127</v>
      </c>
      <c r="B1618" s="248">
        <v>2047</v>
      </c>
      <c r="C1618" s="248" t="s">
        <v>1686</v>
      </c>
      <c r="D1618" s="300">
        <v>2.3484203950609695E-3</v>
      </c>
      <c r="E1618" s="300">
        <v>1.9815677127522847E-2</v>
      </c>
      <c r="F1618" s="300">
        <v>1.83727629109647E-2</v>
      </c>
      <c r="G1618" s="300">
        <v>1.8323417633073671E-2</v>
      </c>
      <c r="H1618" s="301">
        <v>2.0781403539343295E-5</v>
      </c>
      <c r="I1618" s="302">
        <v>2.1721049295172969E-5</v>
      </c>
      <c r="J1618" s="303">
        <v>26</v>
      </c>
      <c r="K1618" s="304">
        <f t="shared" ref="K1618:P1618" si="1537">SUM(D1618:D1621)+$J1618*D1621</f>
        <v>6.8202095528168236E-2</v>
      </c>
      <c r="L1618" s="304">
        <f t="shared" si="1537"/>
        <v>0.59009037550004151</v>
      </c>
      <c r="M1618" s="304">
        <f t="shared" si="1537"/>
        <v>0.55064362563517411</v>
      </c>
      <c r="N1618" s="304">
        <f t="shared" si="1537"/>
        <v>0.54920578400517917</v>
      </c>
      <c r="O1618" s="304">
        <f t="shared" si="1537"/>
        <v>6.0011904577940032E-4</v>
      </c>
      <c r="P1618" s="251">
        <f t="shared" si="1537"/>
        <v>6.2725358956228227E-4</v>
      </c>
    </row>
    <row r="1619" spans="1:16" x14ac:dyDescent="0.3">
      <c r="A1619" s="247" t="s">
        <v>127</v>
      </c>
      <c r="B1619" s="248">
        <v>2048</v>
      </c>
      <c r="C1619" s="248" t="s">
        <v>1687</v>
      </c>
      <c r="D1619" s="300">
        <v>2.3004903693713036E-3</v>
      </c>
      <c r="E1619" s="300">
        <v>1.9657224519070243E-2</v>
      </c>
      <c r="F1619" s="300">
        <v>1.8363832222398797E-2</v>
      </c>
      <c r="G1619" s="300">
        <v>1.8315191916380473E-2</v>
      </c>
      <c r="H1619" s="301">
        <v>2.0423636435642994E-5</v>
      </c>
      <c r="I1619" s="302">
        <v>2.1347097524561829E-5</v>
      </c>
      <c r="J1619" s="303">
        <v>27</v>
      </c>
      <c r="K1619" s="304">
        <f t="shared" ref="K1619:P1619" si="1538">SUM(D1619:D1621)+$J1619*D1621</f>
        <v>6.8122937716355234E-2</v>
      </c>
      <c r="L1619" s="304">
        <f t="shared" si="1538"/>
        <v>0.58993978737165798</v>
      </c>
      <c r="M1619" s="304">
        <f t="shared" si="1538"/>
        <v>0.550624521453423</v>
      </c>
      <c r="N1619" s="304">
        <f t="shared" si="1538"/>
        <v>0.54918818594402086</v>
      </c>
      <c r="O1619" s="304">
        <f t="shared" si="1538"/>
        <v>5.9929013575654483E-4</v>
      </c>
      <c r="P1619" s="251">
        <f t="shared" si="1538"/>
        <v>6.2638719075300525E-4</v>
      </c>
    </row>
    <row r="1620" spans="1:16" x14ac:dyDescent="0.3">
      <c r="A1620" s="247" t="s">
        <v>127</v>
      </c>
      <c r="B1620" s="248">
        <v>2049</v>
      </c>
      <c r="C1620" s="248" t="s">
        <v>1688</v>
      </c>
      <c r="D1620" s="300">
        <v>2.2830950160410523E-3</v>
      </c>
      <c r="E1620" s="300">
        <v>1.9660070876689723E-2</v>
      </c>
      <c r="F1620" s="300">
        <v>1.8358244813043947E-2</v>
      </c>
      <c r="G1620" s="300">
        <v>1.8310046014010709E-2</v>
      </c>
      <c r="H1620" s="301">
        <v>2.0196680859246127E-5</v>
      </c>
      <c r="I1620" s="302">
        <v>2.1109879623358412E-5</v>
      </c>
      <c r="J1620" s="303">
        <v>28</v>
      </c>
      <c r="K1620" s="304">
        <f t="shared" ref="K1620:P1620" si="1539">SUM(D1620:D1621)+$J1620*D1621</f>
        <v>6.8091709930231892E-2</v>
      </c>
      <c r="L1620" s="304">
        <f t="shared" si="1539"/>
        <v>0.58994765185172693</v>
      </c>
      <c r="M1620" s="304">
        <f t="shared" si="1539"/>
        <v>0.55061434796023778</v>
      </c>
      <c r="N1620" s="304">
        <f t="shared" si="1539"/>
        <v>0.54917881359955567</v>
      </c>
      <c r="O1620" s="304">
        <f t="shared" si="1539"/>
        <v>5.9881899283738944E-4</v>
      </c>
      <c r="P1620" s="251">
        <f t="shared" si="1539"/>
        <v>6.2589474371433924E-4</v>
      </c>
    </row>
    <row r="1621" spans="1:16" x14ac:dyDescent="0.3">
      <c r="A1621" s="247" t="s">
        <v>127</v>
      </c>
      <c r="B1621" s="248">
        <v>2050</v>
      </c>
      <c r="C1621" s="248" t="s">
        <v>1689</v>
      </c>
      <c r="D1621" s="300">
        <v>2.2692625832479597E-3</v>
      </c>
      <c r="E1621" s="300">
        <v>1.9665088999139213E-2</v>
      </c>
      <c r="F1621" s="300">
        <v>1.835365872921358E-2</v>
      </c>
      <c r="G1621" s="300">
        <v>1.8305819571915346E-2</v>
      </c>
      <c r="H1621" s="301">
        <v>1.9952493516487701E-5</v>
      </c>
      <c r="I1621" s="302">
        <v>2.0854650485895892E-5</v>
      </c>
      <c r="J1621" s="303">
        <v>29</v>
      </c>
      <c r="K1621" s="304">
        <f t="shared" ref="K1621:P1621" si="1540">SUM(D1621:D1621)+$J1621*D1621</f>
        <v>6.8077877497438793E-2</v>
      </c>
      <c r="L1621" s="304">
        <f t="shared" si="1540"/>
        <v>0.58995266997417639</v>
      </c>
      <c r="M1621" s="304">
        <f t="shared" si="1540"/>
        <v>0.55060976187640742</v>
      </c>
      <c r="N1621" s="304">
        <f t="shared" si="1540"/>
        <v>0.54917458715746037</v>
      </c>
      <c r="O1621" s="304">
        <f t="shared" si="1540"/>
        <v>5.98574805494631E-4</v>
      </c>
      <c r="P1621" s="251">
        <f t="shared" si="1540"/>
        <v>6.2563951457687676E-4</v>
      </c>
    </row>
    <row r="1622" spans="1:16" x14ac:dyDescent="0.3">
      <c r="A1622" s="247" t="s">
        <v>128</v>
      </c>
      <c r="B1622" s="248">
        <v>2015</v>
      </c>
      <c r="C1622" s="248" t="s">
        <v>2474</v>
      </c>
      <c r="D1622" s="300">
        <v>6.9906696726440454E-2</v>
      </c>
      <c r="E1622" s="300">
        <v>0.25282605463574276</v>
      </c>
      <c r="F1622" s="300">
        <v>2.0220366882958914E-2</v>
      </c>
      <c r="G1622" s="300">
        <v>2.0035915147770214E-2</v>
      </c>
      <c r="H1622" s="301">
        <v>2.3181869792218658E-4</v>
      </c>
      <c r="I1622" s="302">
        <v>2.4230051254512958E-4</v>
      </c>
      <c r="J1622" s="305">
        <v>0</v>
      </c>
      <c r="K1622" s="304">
        <f>SUM(D1622:D1651)</f>
        <v>0.44098470226933151</v>
      </c>
      <c r="L1622" s="304">
        <f t="shared" ref="L1622:L1628" si="1541">SUM(E1622:E1651)</f>
        <v>1.9217212361313634</v>
      </c>
      <c r="M1622" s="304">
        <f t="shared" ref="M1622:M1628" si="1542">SUM(F1622:F1651)</f>
        <v>0.57118195400417437</v>
      </c>
      <c r="N1622" s="304">
        <f t="shared" ref="N1622:N1628" si="1543">SUM(G1622:G1651)</f>
        <v>0.56816205930633279</v>
      </c>
      <c r="O1622" s="304">
        <f t="shared" ref="O1622:O1628" si="1544">SUM(H1622:H1651)</f>
        <v>2.0579695247252856E-3</v>
      </c>
      <c r="P1622" s="251">
        <f t="shared" ref="P1622:P1628" si="1545">SUM(I1622:I1651)</f>
        <v>2.1510217701909305E-3</v>
      </c>
    </row>
    <row r="1623" spans="1:16" x14ac:dyDescent="0.3">
      <c r="A1623" s="247" t="s">
        <v>128</v>
      </c>
      <c r="B1623" s="248">
        <v>2016</v>
      </c>
      <c r="C1623" s="248" t="s">
        <v>2475</v>
      </c>
      <c r="D1623" s="300">
        <v>5.7794860505314467E-2</v>
      </c>
      <c r="E1623" s="300">
        <v>0.2156555356921101</v>
      </c>
      <c r="F1623" s="300">
        <v>2.0031336152215067E-2</v>
      </c>
      <c r="G1623" s="300">
        <v>1.9859014895204911E-2</v>
      </c>
      <c r="H1623" s="301">
        <v>1.9333547180152593E-4</v>
      </c>
      <c r="I1623" s="302">
        <v>2.0207724567486286E-4</v>
      </c>
      <c r="J1623" s="303">
        <v>0</v>
      </c>
      <c r="K1623" s="304">
        <f t="shared" ref="K1623:K1628" si="1546">SUM(D1623:D1652)</f>
        <v>0.37329794528827687</v>
      </c>
      <c r="L1623" s="304">
        <f t="shared" si="1541"/>
        <v>1.6876290891334307</v>
      </c>
      <c r="M1623" s="304">
        <f t="shared" si="1542"/>
        <v>0.56928573272874672</v>
      </c>
      <c r="N1623" s="304">
        <f t="shared" si="1543"/>
        <v>0.56640474399361662</v>
      </c>
      <c r="O1623" s="304">
        <f t="shared" si="1544"/>
        <v>1.8439550219646352E-3</v>
      </c>
      <c r="P1623" s="251">
        <f t="shared" si="1545"/>
        <v>1.9273304826639636E-3</v>
      </c>
    </row>
    <row r="1624" spans="1:16" x14ac:dyDescent="0.3">
      <c r="A1624" s="247" t="s">
        <v>128</v>
      </c>
      <c r="B1624" s="248">
        <v>2017</v>
      </c>
      <c r="C1624" s="248" t="s">
        <v>1690</v>
      </c>
      <c r="D1624" s="300">
        <v>4.7386795212794444E-2</v>
      </c>
      <c r="E1624" s="300">
        <v>0.18292560604205746</v>
      </c>
      <c r="F1624" s="300">
        <v>1.9920206968812058E-2</v>
      </c>
      <c r="G1624" s="300">
        <v>1.9754750400249821E-2</v>
      </c>
      <c r="H1624" s="301">
        <v>1.7342702358150644E-4</v>
      </c>
      <c r="I1624" s="302">
        <v>1.8126862267108391E-4</v>
      </c>
      <c r="J1624" s="303">
        <v>0</v>
      </c>
      <c r="K1624" s="304">
        <f t="shared" si="1546"/>
        <v>0.31768238037124308</v>
      </c>
      <c r="L1624" s="304">
        <f t="shared" si="1541"/>
        <v>1.4905929988278293</v>
      </c>
      <c r="M1624" s="304">
        <f t="shared" si="1542"/>
        <v>0.56757000116466461</v>
      </c>
      <c r="N1624" s="304">
        <f t="shared" si="1543"/>
        <v>0.56481646874661573</v>
      </c>
      <c r="O1624" s="304">
        <f t="shared" si="1544"/>
        <v>1.6682378490498115E-3</v>
      </c>
      <c r="P1624" s="251">
        <f t="shared" si="1545"/>
        <v>1.7436681576506075E-3</v>
      </c>
    </row>
    <row r="1625" spans="1:16" x14ac:dyDescent="0.3">
      <c r="A1625" s="247" t="s">
        <v>128</v>
      </c>
      <c r="B1625" s="248">
        <v>2018</v>
      </c>
      <c r="C1625" s="248" t="s">
        <v>1691</v>
      </c>
      <c r="D1625" s="300">
        <v>3.8420040053700553E-2</v>
      </c>
      <c r="E1625" s="300">
        <v>0.15445345510885478</v>
      </c>
      <c r="F1625" s="300">
        <v>1.985236397899488E-2</v>
      </c>
      <c r="G1625" s="300">
        <v>1.9690631634523999E-2</v>
      </c>
      <c r="H1625" s="301">
        <v>1.5630571178150003E-4</v>
      </c>
      <c r="I1625" s="302">
        <v>1.6337316376377622E-4</v>
      </c>
      <c r="J1625" s="303">
        <v>0</v>
      </c>
      <c r="K1625" s="304">
        <f t="shared" si="1546"/>
        <v>0.27243974020985784</v>
      </c>
      <c r="L1625" s="304">
        <f t="shared" si="1541"/>
        <v>1.3261843002939349</v>
      </c>
      <c r="M1625" s="304">
        <f t="shared" si="1542"/>
        <v>0.56595842121532502</v>
      </c>
      <c r="N1625" s="304">
        <f t="shared" si="1543"/>
        <v>0.56332603593206831</v>
      </c>
      <c r="O1625" s="304">
        <f t="shared" si="1544"/>
        <v>1.5122723242445104E-3</v>
      </c>
      <c r="P1625" s="251">
        <f t="shared" si="1545"/>
        <v>1.5806505663038758E-3</v>
      </c>
    </row>
    <row r="1626" spans="1:16" x14ac:dyDescent="0.3">
      <c r="A1626" s="247" t="s">
        <v>128</v>
      </c>
      <c r="B1626" s="248">
        <v>2019</v>
      </c>
      <c r="C1626" s="248" t="s">
        <v>1692</v>
      </c>
      <c r="D1626" s="300">
        <v>3.1429635682108721E-2</v>
      </c>
      <c r="E1626" s="300">
        <v>0.13082825752381863</v>
      </c>
      <c r="F1626" s="300">
        <v>1.9805617322916622E-2</v>
      </c>
      <c r="G1626" s="300">
        <v>1.96463220598335E-2</v>
      </c>
      <c r="H1626" s="301">
        <v>1.3953964360679529E-4</v>
      </c>
      <c r="I1626" s="302">
        <v>1.4584900690409032E-4</v>
      </c>
      <c r="J1626" s="303">
        <v>0</v>
      </c>
      <c r="K1626" s="304">
        <f t="shared" si="1546"/>
        <v>0.23613566146270396</v>
      </c>
      <c r="L1626" s="304">
        <f t="shared" si="1541"/>
        <v>1.1901632154694048</v>
      </c>
      <c r="M1626" s="304">
        <f t="shared" si="1542"/>
        <v>0.56440897883381258</v>
      </c>
      <c r="N1626" s="304">
        <f t="shared" si="1543"/>
        <v>0.56189447087549527</v>
      </c>
      <c r="O1626" s="304">
        <f t="shared" si="1544"/>
        <v>1.3732960916838486E-3</v>
      </c>
      <c r="P1626" s="251">
        <f t="shared" si="1545"/>
        <v>1.435390444559646E-3</v>
      </c>
    </row>
    <row r="1627" spans="1:16" x14ac:dyDescent="0.3">
      <c r="A1627" s="247" t="s">
        <v>128</v>
      </c>
      <c r="B1627" s="248">
        <v>2020</v>
      </c>
      <c r="C1627" s="248" t="s">
        <v>1693</v>
      </c>
      <c r="D1627" s="300">
        <v>2.6106533500242685E-2</v>
      </c>
      <c r="E1627" s="300">
        <v>0.11122844211302545</v>
      </c>
      <c r="F1627" s="300">
        <v>1.9734418005999333E-2</v>
      </c>
      <c r="G1627" s="300">
        <v>1.9580060930923262E-2</v>
      </c>
      <c r="H1627" s="301">
        <v>1.2676464306987417E-4</v>
      </c>
      <c r="I1627" s="302">
        <v>1.324963770581595E-4</v>
      </c>
      <c r="J1627" s="303">
        <v>0</v>
      </c>
      <c r="K1627" s="304">
        <f t="shared" si="1546"/>
        <v>0.20681093781886223</v>
      </c>
      <c r="L1627" s="304">
        <f t="shared" si="1541"/>
        <v>1.0777718972432879</v>
      </c>
      <c r="M1627" s="304">
        <f t="shared" si="1542"/>
        <v>0.56290252229493698</v>
      </c>
      <c r="N1627" s="304">
        <f t="shared" si="1543"/>
        <v>0.56050375335143332</v>
      </c>
      <c r="O1627" s="304">
        <f t="shared" si="1544"/>
        <v>1.2509677206065755E-3</v>
      </c>
      <c r="P1627" s="251">
        <f t="shared" si="1545"/>
        <v>1.3075309235869655E-3</v>
      </c>
    </row>
    <row r="1628" spans="1:16" x14ac:dyDescent="0.3">
      <c r="A1628" s="247" t="s">
        <v>128</v>
      </c>
      <c r="B1628" s="248">
        <v>2021</v>
      </c>
      <c r="C1628" s="248" t="s">
        <v>1694</v>
      </c>
      <c r="D1628" s="300">
        <v>2.1885806228969535E-2</v>
      </c>
      <c r="E1628" s="300">
        <v>9.4689192645789538E-2</v>
      </c>
      <c r="F1628" s="300">
        <v>1.9625111057556717E-2</v>
      </c>
      <c r="G1628" s="300">
        <v>1.9478875482644785E-2</v>
      </c>
      <c r="H1628" s="301">
        <v>1.1413981778412774E-4</v>
      </c>
      <c r="I1628" s="302">
        <v>1.1930071232906791E-4</v>
      </c>
      <c r="J1628" s="303">
        <v>0</v>
      </c>
      <c r="K1628" s="304">
        <f t="shared" si="1546"/>
        <v>0.18280058353449793</v>
      </c>
      <c r="L1628" s="304">
        <f t="shared" si="1541"/>
        <v>0.98498672475729121</v>
      </c>
      <c r="M1628" s="304">
        <f t="shared" si="1542"/>
        <v>0.5614642917035112</v>
      </c>
      <c r="N1628" s="304">
        <f t="shared" si="1543"/>
        <v>0.55917655935270982</v>
      </c>
      <c r="O1628" s="304">
        <f t="shared" si="1544"/>
        <v>1.1413256290779359E-3</v>
      </c>
      <c r="P1628" s="251">
        <f t="shared" si="1545"/>
        <v>1.1929313023095909E-3</v>
      </c>
    </row>
    <row r="1629" spans="1:16" x14ac:dyDescent="0.3">
      <c r="A1629" s="247" t="s">
        <v>128</v>
      </c>
      <c r="B1629" s="248">
        <v>2022</v>
      </c>
      <c r="C1629" s="248" t="s">
        <v>1695</v>
      </c>
      <c r="D1629" s="300">
        <v>1.8017367922938794E-2</v>
      </c>
      <c r="E1629" s="300">
        <v>8.0610459235589363E-2</v>
      </c>
      <c r="F1629" s="300">
        <v>1.9520674638275674E-2</v>
      </c>
      <c r="G1629" s="300">
        <v>1.9382148149316911E-2</v>
      </c>
      <c r="H1629" s="301">
        <v>1.0247189097534422E-4</v>
      </c>
      <c r="I1629" s="302">
        <v>1.0710522105943586E-4</v>
      </c>
      <c r="J1629" s="303">
        <v>1</v>
      </c>
      <c r="K1629" s="304">
        <f t="shared" ref="K1629:P1629" si="1547">SUM(D1629:D1657)+$J1629*D1657</f>
        <v>0.16301095652140679</v>
      </c>
      <c r="L1629" s="304">
        <f t="shared" si="1547"/>
        <v>0.90874080173853045</v>
      </c>
      <c r="M1629" s="304">
        <f t="shared" si="1547"/>
        <v>0.56013536806052799</v>
      </c>
      <c r="N1629" s="304">
        <f t="shared" si="1547"/>
        <v>0.55795055080226508</v>
      </c>
      <c r="O1629" s="304">
        <f t="shared" si="1547"/>
        <v>1.0443083628350427E-3</v>
      </c>
      <c r="P1629" s="251">
        <f t="shared" si="1547"/>
        <v>1.0915273457613079E-3</v>
      </c>
    </row>
    <row r="1630" spans="1:16" x14ac:dyDescent="0.3">
      <c r="A1630" s="247" t="s">
        <v>128</v>
      </c>
      <c r="B1630" s="248">
        <v>2023</v>
      </c>
      <c r="C1630" s="248" t="s">
        <v>1696</v>
      </c>
      <c r="D1630" s="300">
        <v>1.5405275269370782E-2</v>
      </c>
      <c r="E1630" s="300">
        <v>6.9529142470826102E-2</v>
      </c>
      <c r="F1630" s="300">
        <v>1.9428954998311182E-2</v>
      </c>
      <c r="G1630" s="300">
        <v>1.9297382030914509E-2</v>
      </c>
      <c r="H1630" s="301">
        <v>9.2374591185176354E-5</v>
      </c>
      <c r="I1630" s="302">
        <v>9.6551358467766095E-5</v>
      </c>
      <c r="J1630" s="303">
        <v>2</v>
      </c>
      <c r="K1630" s="304">
        <f t="shared" ref="K1630:P1630" si="1548">SUM(D1630:D1657)+$J1630*D1657</f>
        <v>0.14708976781434635</v>
      </c>
      <c r="L1630" s="304">
        <f t="shared" si="1548"/>
        <v>0.84657361212996973</v>
      </c>
      <c r="M1630" s="304">
        <f t="shared" si="1548"/>
        <v>0.55891088083682583</v>
      </c>
      <c r="N1630" s="304">
        <f t="shared" si="1548"/>
        <v>0.55682126958514799</v>
      </c>
      <c r="O1630" s="304">
        <f t="shared" si="1548"/>
        <v>9.5895902340093343E-4</v>
      </c>
      <c r="P1630" s="251">
        <f t="shared" si="1548"/>
        <v>1.0023188804826576E-3</v>
      </c>
    </row>
    <row r="1631" spans="1:16" x14ac:dyDescent="0.3">
      <c r="A1631" s="247" t="s">
        <v>128</v>
      </c>
      <c r="B1631" s="248">
        <v>2024</v>
      </c>
      <c r="C1631" s="248" t="s">
        <v>1697</v>
      </c>
      <c r="D1631" s="300">
        <v>1.3235735501327103E-2</v>
      </c>
      <c r="E1631" s="300">
        <v>6.0421113846582365E-2</v>
      </c>
      <c r="F1631" s="300">
        <v>1.9347598122950557E-2</v>
      </c>
      <c r="G1631" s="300">
        <v>1.9222161475568645E-2</v>
      </c>
      <c r="H1631" s="301">
        <v>8.2542200906055908E-5</v>
      </c>
      <c r="I1631" s="302">
        <v>8.6274398669710127E-5</v>
      </c>
      <c r="J1631" s="303">
        <v>3</v>
      </c>
      <c r="K1631" s="304">
        <f t="shared" ref="K1631:P1631" si="1549">SUM(D1631:D1657)+$J1631*D1657</f>
        <v>0.13378067176085404</v>
      </c>
      <c r="L1631" s="304">
        <f t="shared" si="1549"/>
        <v>0.79548773928617211</v>
      </c>
      <c r="M1631" s="304">
        <f t="shared" si="1549"/>
        <v>0.55777811325308824</v>
      </c>
      <c r="N1631" s="304">
        <f t="shared" si="1549"/>
        <v>0.55577675448643338</v>
      </c>
      <c r="O1631" s="304">
        <f t="shared" si="1549"/>
        <v>8.8370698375699172E-4</v>
      </c>
      <c r="P1631" s="251">
        <f t="shared" si="1549"/>
        <v>9.2366427779567669E-4</v>
      </c>
    </row>
    <row r="1632" spans="1:16" x14ac:dyDescent="0.3">
      <c r="A1632" s="247" t="s">
        <v>128</v>
      </c>
      <c r="B1632" s="248">
        <v>2025</v>
      </c>
      <c r="C1632" s="248" t="s">
        <v>1698</v>
      </c>
      <c r="D1632" s="300">
        <v>1.1505739223961996E-2</v>
      </c>
      <c r="E1632" s="300">
        <v>5.3195823256683226E-2</v>
      </c>
      <c r="F1632" s="300">
        <v>1.9279701115308693E-2</v>
      </c>
      <c r="G1632" s="300">
        <v>1.9159399607033705E-2</v>
      </c>
      <c r="H1632" s="301">
        <v>7.4264041522121183E-5</v>
      </c>
      <c r="I1632" s="302">
        <v>7.762193591684368E-5</v>
      </c>
      <c r="J1632" s="303">
        <v>4</v>
      </c>
      <c r="K1632" s="304">
        <f t="shared" ref="K1632:P1632" si="1550">SUM(D1632:D1657)+$J1632*D1657</f>
        <v>0.12264111547540535</v>
      </c>
      <c r="L1632" s="304">
        <f t="shared" si="1550"/>
        <v>0.75350989506661836</v>
      </c>
      <c r="M1632" s="304">
        <f t="shared" si="1550"/>
        <v>0.55672670254471113</v>
      </c>
      <c r="N1632" s="304">
        <f t="shared" si="1550"/>
        <v>0.55480745994306468</v>
      </c>
      <c r="O1632" s="304">
        <f t="shared" si="1550"/>
        <v>8.1828733439217054E-4</v>
      </c>
      <c r="P1632" s="251">
        <f t="shared" si="1550"/>
        <v>8.5528663490675176E-4</v>
      </c>
    </row>
    <row r="1633" spans="1:16" x14ac:dyDescent="0.3">
      <c r="A1633" s="247" t="s">
        <v>128</v>
      </c>
      <c r="B1633" s="248">
        <v>2026</v>
      </c>
      <c r="C1633" s="248" t="s">
        <v>1699</v>
      </c>
      <c r="D1633" s="300">
        <v>1.0102661434820614E-2</v>
      </c>
      <c r="E1633" s="300">
        <v>4.7422944489951178E-2</v>
      </c>
      <c r="F1633" s="300">
        <v>1.920919406121192E-2</v>
      </c>
      <c r="G1633" s="300">
        <v>1.9094209449460619E-2</v>
      </c>
      <c r="H1633" s="301">
        <v>6.5020033342591692E-5</v>
      </c>
      <c r="I1633" s="302">
        <v>6.7959944844119872E-5</v>
      </c>
      <c r="J1633" s="303">
        <v>5</v>
      </c>
      <c r="K1633" s="304">
        <f t="shared" ref="K1633:P1633" si="1551">SUM(D1633:D1657)+$J1633*D1657</f>
        <v>0.11323155546732175</v>
      </c>
      <c r="L1633" s="304">
        <f t="shared" si="1551"/>
        <v>0.71875734143696379</v>
      </c>
      <c r="M1633" s="304">
        <f t="shared" si="1551"/>
        <v>0.555743188843976</v>
      </c>
      <c r="N1633" s="304">
        <f t="shared" si="1551"/>
        <v>0.55390092726823081</v>
      </c>
      <c r="O1633" s="304">
        <f t="shared" si="1551"/>
        <v>7.6114584441128402E-4</v>
      </c>
      <c r="P1633" s="251">
        <f t="shared" si="1551"/>
        <v>7.9556145477069318E-4</v>
      </c>
    </row>
    <row r="1634" spans="1:16" x14ac:dyDescent="0.3">
      <c r="A1634" s="247" t="s">
        <v>128</v>
      </c>
      <c r="B1634" s="248">
        <v>2027</v>
      </c>
      <c r="C1634" s="248" t="s">
        <v>1700</v>
      </c>
      <c r="D1634" s="300">
        <v>8.9117990744688892E-3</v>
      </c>
      <c r="E1634" s="300">
        <v>4.2594488199471196E-2</v>
      </c>
      <c r="F1634" s="300">
        <v>1.9128489998980057E-2</v>
      </c>
      <c r="G1634" s="300">
        <v>1.9019595612520507E-2</v>
      </c>
      <c r="H1634" s="301">
        <v>5.4526269011920486E-5</v>
      </c>
      <c r="I1634" s="302">
        <v>5.6991701251686402E-5</v>
      </c>
      <c r="J1634" s="303">
        <v>6</v>
      </c>
      <c r="K1634" s="304">
        <f t="shared" ref="K1634:P1634" si="1552">SUM(D1634:D1657)+$J1634*D1657</f>
        <v>0.10522507324837956</v>
      </c>
      <c r="L1634" s="304">
        <f t="shared" si="1552"/>
        <v>0.68977766657404127</v>
      </c>
      <c r="M1634" s="304">
        <f t="shared" si="1552"/>
        <v>0.5548301821973376</v>
      </c>
      <c r="N1634" s="304">
        <f t="shared" si="1552"/>
        <v>0.55305958475097006</v>
      </c>
      <c r="O1634" s="304">
        <f t="shared" si="1552"/>
        <v>7.1324836260992699E-4</v>
      </c>
      <c r="P1634" s="251">
        <f t="shared" si="1552"/>
        <v>7.4549826570735828E-4</v>
      </c>
    </row>
    <row r="1635" spans="1:16" x14ac:dyDescent="0.3">
      <c r="A1635" s="247" t="s">
        <v>128</v>
      </c>
      <c r="B1635" s="248">
        <v>2028</v>
      </c>
      <c r="C1635" s="248" t="s">
        <v>1701</v>
      </c>
      <c r="D1635" s="300">
        <v>7.9320808645244861E-3</v>
      </c>
      <c r="E1635" s="300">
        <v>3.8654383611031636E-2</v>
      </c>
      <c r="F1635" s="300">
        <v>1.9043326353255889E-2</v>
      </c>
      <c r="G1635" s="300">
        <v>1.8941009359801989E-2</v>
      </c>
      <c r="H1635" s="301">
        <v>4.7286937346457967E-5</v>
      </c>
      <c r="I1635" s="302">
        <v>4.9425041075135272E-5</v>
      </c>
      <c r="J1635" s="303">
        <v>7</v>
      </c>
      <c r="K1635" s="304">
        <f t="shared" ref="K1635:P1635" si="1553">SUM(D1635:D1657)+$J1635*D1657</f>
        <v>9.840945338978907E-2</v>
      </c>
      <c r="L1635" s="304">
        <f t="shared" si="1553"/>
        <v>0.66562644800159854</v>
      </c>
      <c r="M1635" s="304">
        <f t="shared" si="1553"/>
        <v>0.55399787961293101</v>
      </c>
      <c r="N1635" s="304">
        <f t="shared" si="1553"/>
        <v>0.55229285607064948</v>
      </c>
      <c r="O1635" s="304">
        <f t="shared" si="1553"/>
        <v>6.7584464513924117E-4</v>
      </c>
      <c r="P1635" s="251">
        <f t="shared" si="1553"/>
        <v>7.0640332023645701E-4</v>
      </c>
    </row>
    <row r="1636" spans="1:16" x14ac:dyDescent="0.3">
      <c r="A1636" s="247" t="s">
        <v>128</v>
      </c>
      <c r="B1636" s="248">
        <v>2029</v>
      </c>
      <c r="C1636" s="248" t="s">
        <v>1702</v>
      </c>
      <c r="D1636" s="300">
        <v>7.0892473004027252E-3</v>
      </c>
      <c r="E1636" s="300">
        <v>3.5350591213162065E-2</v>
      </c>
      <c r="F1636" s="300">
        <v>1.896104751615621E-2</v>
      </c>
      <c r="G1636" s="300">
        <v>1.8865108686507488E-2</v>
      </c>
      <c r="H1636" s="301">
        <v>4.0932939252366286E-5</v>
      </c>
      <c r="I1636" s="302">
        <v>4.2783743162340254E-5</v>
      </c>
      <c r="J1636" s="303">
        <v>8</v>
      </c>
      <c r="K1636" s="304">
        <f t="shared" ref="K1636:P1636" si="1554">SUM(D1636:D1657)+$J1636*D1657</f>
        <v>9.2573551741142984E-2</v>
      </c>
      <c r="L1636" s="304">
        <f t="shared" si="1554"/>
        <v>0.64541533401759565</v>
      </c>
      <c r="M1636" s="304">
        <f t="shared" si="1554"/>
        <v>0.55325074067424884</v>
      </c>
      <c r="N1636" s="304">
        <f t="shared" si="1554"/>
        <v>0.55160471364304731</v>
      </c>
      <c r="O1636" s="304">
        <f t="shared" si="1554"/>
        <v>6.4568025933401795E-4</v>
      </c>
      <c r="P1636" s="251">
        <f t="shared" si="1554"/>
        <v>6.7487503494210695E-4</v>
      </c>
    </row>
    <row r="1637" spans="1:16" x14ac:dyDescent="0.3">
      <c r="A1637" s="247" t="s">
        <v>128</v>
      </c>
      <c r="B1637" s="248">
        <v>2030</v>
      </c>
      <c r="C1637" s="248" t="s">
        <v>1703</v>
      </c>
      <c r="D1637" s="300">
        <v>6.3806569371695184E-3</v>
      </c>
      <c r="E1637" s="300">
        <v>3.2596045106762062E-2</v>
      </c>
      <c r="F1637" s="300">
        <v>1.8884488940079072E-2</v>
      </c>
      <c r="G1637" s="300">
        <v>1.8794543129829228E-2</v>
      </c>
      <c r="H1637" s="301">
        <v>3.6508833358005172E-5</v>
      </c>
      <c r="I1637" s="302">
        <v>3.8159597671503981E-5</v>
      </c>
      <c r="J1637" s="303">
        <v>9</v>
      </c>
      <c r="K1637" s="304">
        <f t="shared" ref="K1637:P1637" si="1555">SUM(D1637:D1657)+$J1637*D1657</f>
        <v>8.7580483656618663E-2</v>
      </c>
      <c r="L1637" s="304">
        <f t="shared" si="1555"/>
        <v>0.62850801243146226</v>
      </c>
      <c r="M1637" s="304">
        <f t="shared" si="1555"/>
        <v>0.552585880572666</v>
      </c>
      <c r="N1637" s="304">
        <f t="shared" si="1555"/>
        <v>0.55099247188873957</v>
      </c>
      <c r="O1637" s="304">
        <f t="shared" si="1555"/>
        <v>6.2186987162288633E-4</v>
      </c>
      <c r="P1637" s="251">
        <f t="shared" si="1555"/>
        <v>6.4998804756055174E-4</v>
      </c>
    </row>
    <row r="1638" spans="1:16" x14ac:dyDescent="0.3">
      <c r="A1638" s="247" t="s">
        <v>128</v>
      </c>
      <c r="B1638" s="248">
        <v>2031</v>
      </c>
      <c r="C1638" s="248" t="s">
        <v>1704</v>
      </c>
      <c r="D1638" s="300">
        <v>5.7571323637452439E-3</v>
      </c>
      <c r="E1638" s="300">
        <v>3.0209684092995761E-2</v>
      </c>
      <c r="F1638" s="300">
        <v>1.8812924146011566E-2</v>
      </c>
      <c r="G1638" s="300">
        <v>1.8728618128582182E-2</v>
      </c>
      <c r="H1638" s="301">
        <v>3.3319646735276949E-5</v>
      </c>
      <c r="I1638" s="302">
        <v>3.4826212700554389E-5</v>
      </c>
      <c r="J1638" s="303">
        <v>10</v>
      </c>
      <c r="K1638" s="304">
        <f t="shared" ref="K1638:P1638" si="1556">SUM(D1638:D1657)+$J1638*D1657</f>
        <v>8.3296005935327572E-2</v>
      </c>
      <c r="L1638" s="304">
        <f t="shared" si="1556"/>
        <v>0.61435523695172878</v>
      </c>
      <c r="M1638" s="304">
        <f t="shared" si="1556"/>
        <v>0.55199757904716051</v>
      </c>
      <c r="N1638" s="304">
        <f t="shared" si="1556"/>
        <v>0.55045079569111022</v>
      </c>
      <c r="O1638" s="304">
        <f t="shared" si="1556"/>
        <v>6.0248358980611585E-4</v>
      </c>
      <c r="P1638" s="251">
        <f t="shared" si="1556"/>
        <v>6.2972520566983298E-4</v>
      </c>
    </row>
    <row r="1639" spans="1:16" x14ac:dyDescent="0.3">
      <c r="A1639" s="247" t="s">
        <v>128</v>
      </c>
      <c r="B1639" s="248">
        <v>2032</v>
      </c>
      <c r="C1639" s="248" t="s">
        <v>1705</v>
      </c>
      <c r="D1639" s="300">
        <v>5.2237048331680216E-3</v>
      </c>
      <c r="E1639" s="300">
        <v>2.8240267132301232E-2</v>
      </c>
      <c r="F1639" s="300">
        <v>1.8746599450417973E-2</v>
      </c>
      <c r="G1639" s="300">
        <v>1.8667530072145166E-2</v>
      </c>
      <c r="H1639" s="301">
        <v>3.0623786478608525E-5</v>
      </c>
      <c r="I1639" s="302">
        <v>3.2008464984297569E-5</v>
      </c>
      <c r="J1639" s="303">
        <v>11</v>
      </c>
      <c r="K1639" s="304">
        <f t="shared" ref="K1639:P1639" si="1557">SUM(D1639:D1657)+$J1639*D1657</f>
        <v>7.9635052787460733E-2</v>
      </c>
      <c r="L1639" s="304">
        <f t="shared" si="1557"/>
        <v>0.60258882248576162</v>
      </c>
      <c r="M1639" s="304">
        <f t="shared" si="1557"/>
        <v>0.55148084231572247</v>
      </c>
      <c r="N1639" s="304">
        <f t="shared" si="1557"/>
        <v>0.54997504449472789</v>
      </c>
      <c r="O1639" s="304">
        <f t="shared" si="1557"/>
        <v>5.8628649461207362E-4</v>
      </c>
      <c r="P1639" s="251">
        <f t="shared" si="1557"/>
        <v>6.1279574875006354E-4</v>
      </c>
    </row>
    <row r="1640" spans="1:16" x14ac:dyDescent="0.3">
      <c r="A1640" s="247" t="s">
        <v>128</v>
      </c>
      <c r="B1640" s="248">
        <v>2033</v>
      </c>
      <c r="C1640" s="248" t="s">
        <v>1706</v>
      </c>
      <c r="D1640" s="300">
        <v>4.7621970259569615E-3</v>
      </c>
      <c r="E1640" s="300">
        <v>2.6604474227352643E-2</v>
      </c>
      <c r="F1640" s="300">
        <v>1.8685871789873781E-2</v>
      </c>
      <c r="G1640" s="300">
        <v>1.8611617601739894E-2</v>
      </c>
      <c r="H1640" s="301">
        <v>2.8691447710961221E-5</v>
      </c>
      <c r="I1640" s="302">
        <v>2.9988747258633475E-5</v>
      </c>
      <c r="J1640" s="303">
        <v>12</v>
      </c>
      <c r="K1640" s="304">
        <f t="shared" ref="K1640:P1640" si="1558">SUM(D1640:D1657)+$J1640*D1657</f>
        <v>7.6507527170171119E-2</v>
      </c>
      <c r="L1640" s="304">
        <f t="shared" si="1558"/>
        <v>0.5927918249804891</v>
      </c>
      <c r="M1640" s="304">
        <f t="shared" si="1558"/>
        <v>0.55103043027987786</v>
      </c>
      <c r="N1640" s="304">
        <f t="shared" si="1558"/>
        <v>0.54956038135478269</v>
      </c>
      <c r="O1640" s="304">
        <f t="shared" si="1558"/>
        <v>5.7278525967469974E-4</v>
      </c>
      <c r="P1640" s="251">
        <f t="shared" si="1558"/>
        <v>5.9868403954655108E-4</v>
      </c>
    </row>
    <row r="1641" spans="1:16" x14ac:dyDescent="0.3">
      <c r="A1641" s="247" t="s">
        <v>128</v>
      </c>
      <c r="B1641" s="248">
        <v>2034</v>
      </c>
      <c r="C1641" s="248" t="s">
        <v>1707</v>
      </c>
      <c r="D1641" s="300">
        <v>4.3430254616376122E-3</v>
      </c>
      <c r="E1641" s="300">
        <v>2.5166952081330334E-2</v>
      </c>
      <c r="F1641" s="300">
        <v>1.8629425166694601E-2</v>
      </c>
      <c r="G1641" s="300">
        <v>1.8559647663097961E-2</v>
      </c>
      <c r="H1641" s="301">
        <v>2.6900086817491415E-5</v>
      </c>
      <c r="I1641" s="302">
        <v>2.8116382841210593E-5</v>
      </c>
      <c r="J1641" s="303">
        <v>13</v>
      </c>
      <c r="K1641" s="304">
        <f t="shared" ref="K1641:P1641" si="1559">SUM(D1641:D1657)+$J1641*D1657</f>
        <v>7.3841509360092566E-2</v>
      </c>
      <c r="L1641" s="304">
        <f t="shared" si="1559"/>
        <v>0.584630620380165</v>
      </c>
      <c r="M1641" s="304">
        <f t="shared" si="1559"/>
        <v>0.55064074590457768</v>
      </c>
      <c r="N1641" s="304">
        <f t="shared" si="1559"/>
        <v>0.54920163068524264</v>
      </c>
      <c r="O1641" s="304">
        <f t="shared" si="1559"/>
        <v>5.6121636350497332E-4</v>
      </c>
      <c r="P1641" s="251">
        <f t="shared" si="1559"/>
        <v>5.8659204806870281E-4</v>
      </c>
    </row>
    <row r="1642" spans="1:16" x14ac:dyDescent="0.3">
      <c r="A1642" s="247" t="s">
        <v>128</v>
      </c>
      <c r="B1642" s="248">
        <v>2035</v>
      </c>
      <c r="C1642" s="248" t="s">
        <v>1708</v>
      </c>
      <c r="D1642" s="300">
        <v>3.9807768750893856E-3</v>
      </c>
      <c r="E1642" s="300">
        <v>2.3989980297683365E-2</v>
      </c>
      <c r="F1642" s="300">
        <v>1.8577861615768618E-2</v>
      </c>
      <c r="G1642" s="300">
        <v>1.8512168147181405E-2</v>
      </c>
      <c r="H1642" s="301">
        <v>2.5142641571648192E-5</v>
      </c>
      <c r="I1642" s="302">
        <v>2.6279474628943058E-5</v>
      </c>
      <c r="J1642" s="303">
        <v>14</v>
      </c>
      <c r="K1642" s="304">
        <f t="shared" ref="K1642:P1642" si="1560">SUM(D1642:D1657)+$J1642*D1657</f>
        <v>7.1594663114333379E-2</v>
      </c>
      <c r="L1642" s="304">
        <f t="shared" si="1560"/>
        <v>0.57790693792586345</v>
      </c>
      <c r="M1642" s="304">
        <f t="shared" si="1560"/>
        <v>0.55030750815245666</v>
      </c>
      <c r="N1642" s="304">
        <f t="shared" si="1560"/>
        <v>0.54889484995434445</v>
      </c>
      <c r="O1642" s="304">
        <f t="shared" si="1560"/>
        <v>5.5143882822871653E-4</v>
      </c>
      <c r="P1642" s="251">
        <f t="shared" si="1560"/>
        <v>5.763724210082773E-4</v>
      </c>
    </row>
    <row r="1643" spans="1:16" x14ac:dyDescent="0.3">
      <c r="A1643" s="247" t="s">
        <v>128</v>
      </c>
      <c r="B1643" s="248">
        <v>2036</v>
      </c>
      <c r="C1643" s="248" t="s">
        <v>1709</v>
      </c>
      <c r="D1643" s="300">
        <v>3.6577182133462087E-3</v>
      </c>
      <c r="E1643" s="300">
        <v>2.2966703908452509E-2</v>
      </c>
      <c r="F1643" s="300">
        <v>1.8533128076563165E-2</v>
      </c>
      <c r="G1643" s="300">
        <v>1.8470981457118701E-2</v>
      </c>
      <c r="H1643" s="301">
        <v>2.3698092955184619E-5</v>
      </c>
      <c r="I1643" s="302">
        <v>2.4769617383821224E-5</v>
      </c>
      <c r="J1643" s="303">
        <v>15</v>
      </c>
      <c r="K1643" s="304">
        <f t="shared" ref="K1643:P1643" si="1561">SUM(D1643:D1657)+$J1643*D1657</f>
        <v>6.97100654551224E-2</v>
      </c>
      <c r="L1643" s="304">
        <f t="shared" si="1561"/>
        <v>0.57236022725520863</v>
      </c>
      <c r="M1643" s="304">
        <f t="shared" si="1561"/>
        <v>0.55002583395126137</v>
      </c>
      <c r="N1643" s="304">
        <f t="shared" si="1561"/>
        <v>0.54863554873936304</v>
      </c>
      <c r="O1643" s="304">
        <f t="shared" si="1561"/>
        <v>5.4341873819830299E-4</v>
      </c>
      <c r="P1643" s="251">
        <f t="shared" si="1561"/>
        <v>5.6798970216011941E-4</v>
      </c>
    </row>
    <row r="1644" spans="1:16" x14ac:dyDescent="0.3">
      <c r="A1644" s="247" t="s">
        <v>128</v>
      </c>
      <c r="B1644" s="248">
        <v>2037</v>
      </c>
      <c r="C1644" s="248" t="s">
        <v>1710</v>
      </c>
      <c r="D1644" s="300">
        <v>3.3832666396616264E-3</v>
      </c>
      <c r="E1644" s="300">
        <v>2.2137500536586151E-2</v>
      </c>
      <c r="F1644" s="300">
        <v>1.8493368827711625E-2</v>
      </c>
      <c r="G1644" s="300">
        <v>1.8434372449630934E-2</v>
      </c>
      <c r="H1644" s="301">
        <v>2.2365105477909945E-5</v>
      </c>
      <c r="I1644" s="302">
        <v>2.3376355139446471E-5</v>
      </c>
      <c r="J1644" s="303">
        <v>16</v>
      </c>
      <c r="K1644" s="304">
        <f t="shared" ref="K1644:P1644" si="1562">SUM(D1644:D1657)+$J1644*D1657</f>
        <v>6.8148526457654596E-2</v>
      </c>
      <c r="L1644" s="304">
        <f t="shared" si="1562"/>
        <v>0.56783679297378475</v>
      </c>
      <c r="M1644" s="304">
        <f t="shared" si="1562"/>
        <v>0.54978889328927183</v>
      </c>
      <c r="N1644" s="304">
        <f t="shared" si="1562"/>
        <v>0.54841743421444411</v>
      </c>
      <c r="O1644" s="304">
        <f t="shared" si="1562"/>
        <v>5.3684319678435309E-4</v>
      </c>
      <c r="P1644" s="251">
        <f t="shared" si="1562"/>
        <v>5.6111684055708321E-4</v>
      </c>
    </row>
    <row r="1645" spans="1:16" x14ac:dyDescent="0.3">
      <c r="A1645" s="247" t="s">
        <v>128</v>
      </c>
      <c r="B1645" s="248">
        <v>2038</v>
      </c>
      <c r="C1645" s="248" t="s">
        <v>1711</v>
      </c>
      <c r="D1645" s="300">
        <v>3.1398845065893511E-3</v>
      </c>
      <c r="E1645" s="300">
        <v>2.1408732167857637E-2</v>
      </c>
      <c r="F1645" s="300">
        <v>1.8458384190952821E-2</v>
      </c>
      <c r="G1645" s="300">
        <v>1.8402164768644726E-2</v>
      </c>
      <c r="H1645" s="301">
        <v>2.1341111032459168E-5</v>
      </c>
      <c r="I1645" s="302">
        <v>2.2306071627030129E-5</v>
      </c>
      <c r="J1645" s="303">
        <v>17</v>
      </c>
      <c r="K1645" s="304">
        <f t="shared" ref="K1645:P1645" si="1563">SUM(D1645:D1657)+$J1645*D1657</f>
        <v>6.6861439033871373E-2</v>
      </c>
      <c r="L1645" s="304">
        <f t="shared" si="1563"/>
        <v>0.5641425620642273</v>
      </c>
      <c r="M1645" s="304">
        <f t="shared" si="1563"/>
        <v>0.54959171187613376</v>
      </c>
      <c r="N1645" s="304">
        <f t="shared" si="1563"/>
        <v>0.5482359286970131</v>
      </c>
      <c r="O1645" s="304">
        <f t="shared" si="1563"/>
        <v>5.3160064284767789E-4</v>
      </c>
      <c r="P1645" s="251">
        <f t="shared" si="1563"/>
        <v>5.5563724119842191E-4</v>
      </c>
    </row>
    <row r="1646" spans="1:16" x14ac:dyDescent="0.3">
      <c r="A1646" s="247" t="s">
        <v>128</v>
      </c>
      <c r="B1646" s="248">
        <v>2039</v>
      </c>
      <c r="C1646" s="248" t="s">
        <v>1712</v>
      </c>
      <c r="D1646" s="300">
        <v>2.9084789589523294E-3</v>
      </c>
      <c r="E1646" s="300">
        <v>2.0715440546956152E-2</v>
      </c>
      <c r="F1646" s="300">
        <v>1.8427483811118785E-2</v>
      </c>
      <c r="G1646" s="300">
        <v>1.8373721140988213E-2</v>
      </c>
      <c r="H1646" s="301">
        <v>2.0516453417467741E-5</v>
      </c>
      <c r="I1646" s="302">
        <v>2.1444115930744791E-5</v>
      </c>
      <c r="J1646" s="303">
        <v>18</v>
      </c>
      <c r="K1646" s="304">
        <f t="shared" ref="K1646:P1646" si="1564">SUM(D1646:D1657)+$J1646*D1657</f>
        <v>6.5817733743160425E-2</v>
      </c>
      <c r="L1646" s="304">
        <f t="shared" si="1564"/>
        <v>0.56117709952339823</v>
      </c>
      <c r="M1646" s="304">
        <f t="shared" si="1564"/>
        <v>0.54942951509975435</v>
      </c>
      <c r="N1646" s="304">
        <f t="shared" si="1564"/>
        <v>0.5480866308605683</v>
      </c>
      <c r="O1646" s="304">
        <f t="shared" si="1564"/>
        <v>5.2738208335645343E-4</v>
      </c>
      <c r="P1646" s="251">
        <f t="shared" si="1564"/>
        <v>5.5122792535217688E-4</v>
      </c>
    </row>
    <row r="1647" spans="1:16" x14ac:dyDescent="0.3">
      <c r="A1647" s="247" t="s">
        <v>128</v>
      </c>
      <c r="B1647" s="248">
        <v>2040</v>
      </c>
      <c r="C1647" s="248" t="s">
        <v>1713</v>
      </c>
      <c r="D1647" s="300">
        <v>2.7111459123610395E-3</v>
      </c>
      <c r="E1647" s="300">
        <v>2.0176140254206328E-2</v>
      </c>
      <c r="F1647" s="300">
        <v>1.8400718716800372E-2</v>
      </c>
      <c r="G1647" s="300">
        <v>1.8349084625511464E-2</v>
      </c>
      <c r="H1647" s="301">
        <v>1.9811573800547811E-5</v>
      </c>
      <c r="I1647" s="302">
        <v>2.0707362125278545E-5</v>
      </c>
      <c r="J1647" s="303">
        <v>19</v>
      </c>
      <c r="K1647" s="304">
        <f t="shared" ref="K1647:P1647" si="1565">SUM(D1647:D1657)+$J1647*D1657</f>
        <v>6.5005434000086515E-2</v>
      </c>
      <c r="L1647" s="304">
        <f t="shared" si="1565"/>
        <v>0.55890492860347074</v>
      </c>
      <c r="M1647" s="304">
        <f t="shared" si="1565"/>
        <v>0.54929821870320916</v>
      </c>
      <c r="N1647" s="304">
        <f t="shared" si="1565"/>
        <v>0.54796577665177992</v>
      </c>
      <c r="O1647" s="304">
        <f t="shared" si="1565"/>
        <v>5.2398818148022036E-4</v>
      </c>
      <c r="P1647" s="251">
        <f t="shared" si="1565"/>
        <v>5.4768056520221732E-4</v>
      </c>
    </row>
    <row r="1648" spans="1:16" x14ac:dyDescent="0.3">
      <c r="A1648" s="247" t="s">
        <v>128</v>
      </c>
      <c r="B1648" s="248">
        <v>2041</v>
      </c>
      <c r="C1648" s="248" t="s">
        <v>1714</v>
      </c>
      <c r="D1648" s="300">
        <v>2.5624815098028689E-3</v>
      </c>
      <c r="E1648" s="300">
        <v>1.9760233683071733E-2</v>
      </c>
      <c r="F1648" s="300">
        <v>1.8379771309128566E-2</v>
      </c>
      <c r="G1648" s="300">
        <v>1.8329800658058632E-2</v>
      </c>
      <c r="H1648" s="301">
        <v>1.920874313633666E-5</v>
      </c>
      <c r="I1648" s="302">
        <v>2.0077280138311695E-5</v>
      </c>
      <c r="J1648" s="303">
        <v>20</v>
      </c>
      <c r="K1648" s="304">
        <f t="shared" ref="K1648:P1648" si="1566">SUM(D1648:D1657)+$J1648*D1657</f>
        <v>6.4390467303603871E-2</v>
      </c>
      <c r="L1648" s="304">
        <f t="shared" si="1566"/>
        <v>0.5571720579762931</v>
      </c>
      <c r="M1648" s="304">
        <f t="shared" si="1566"/>
        <v>0.5491936874009824</v>
      </c>
      <c r="N1648" s="304">
        <f t="shared" si="1566"/>
        <v>0.54786955895846834</v>
      </c>
      <c r="O1648" s="304">
        <f t="shared" si="1566"/>
        <v>5.2129915922090732E-4</v>
      </c>
      <c r="P1648" s="251">
        <f t="shared" si="1566"/>
        <v>5.4486995885772382E-4</v>
      </c>
    </row>
    <row r="1649" spans="1:16" x14ac:dyDescent="0.3">
      <c r="A1649" s="247" t="s">
        <v>128</v>
      </c>
      <c r="B1649" s="248">
        <v>2042</v>
      </c>
      <c r="C1649" s="248" t="s">
        <v>1715</v>
      </c>
      <c r="D1649" s="300">
        <v>2.4358716053271431E-3</v>
      </c>
      <c r="E1649" s="300">
        <v>1.9383422596423224E-2</v>
      </c>
      <c r="F1649" s="300">
        <v>1.8361957881263109E-2</v>
      </c>
      <c r="G1649" s="300">
        <v>1.8313402747861179E-2</v>
      </c>
      <c r="H1649" s="301">
        <v>1.871549698234107E-5</v>
      </c>
      <c r="I1649" s="302">
        <v>1.9561726480408516E-5</v>
      </c>
      <c r="J1649" s="303">
        <v>21</v>
      </c>
      <c r="K1649" s="304">
        <f t="shared" ref="K1649:P1649" si="1567">SUM(D1649:D1657)+$J1649*D1657</f>
        <v>6.3924165009679415E-2</v>
      </c>
      <c r="L1649" s="304">
        <f t="shared" si="1567"/>
        <v>0.5558550939202499</v>
      </c>
      <c r="M1649" s="304">
        <f t="shared" si="1567"/>
        <v>0.54911010350642719</v>
      </c>
      <c r="N1649" s="304">
        <f t="shared" si="1567"/>
        <v>0.54779262523260952</v>
      </c>
      <c r="O1649" s="304">
        <f t="shared" si="1567"/>
        <v>5.1921296762580534E-4</v>
      </c>
      <c r="P1649" s="251">
        <f t="shared" si="1567"/>
        <v>5.4268943450019728E-4</v>
      </c>
    </row>
    <row r="1650" spans="1:16" x14ac:dyDescent="0.3">
      <c r="A1650" s="247" t="s">
        <v>128</v>
      </c>
      <c r="B1650" s="248">
        <v>2043</v>
      </c>
      <c r="C1650" s="248" t="s">
        <v>1716</v>
      </c>
      <c r="D1650" s="300">
        <v>2.3402121970354604E-3</v>
      </c>
      <c r="E1650" s="300">
        <v>1.9102298971450826E-2</v>
      </c>
      <c r="F1650" s="300">
        <v>1.8347033669315543E-2</v>
      </c>
      <c r="G1650" s="300">
        <v>1.8299665889211034E-2</v>
      </c>
      <c r="H1650" s="301">
        <v>1.8341300629652018E-5</v>
      </c>
      <c r="I1650" s="302">
        <v>1.9170611090571975E-5</v>
      </c>
      <c r="J1650" s="303">
        <v>22</v>
      </c>
      <c r="K1650" s="304">
        <f t="shared" ref="K1650:P1650" si="1568">SUM(D1650:D1657)+$J1650*D1657</f>
        <v>6.3584472620230675E-2</v>
      </c>
      <c r="L1650" s="304">
        <f t="shared" si="1568"/>
        <v>0.55491494095085536</v>
      </c>
      <c r="M1650" s="304">
        <f t="shared" si="1568"/>
        <v>0.54904433303973765</v>
      </c>
      <c r="N1650" s="304">
        <f t="shared" si="1568"/>
        <v>0.54773208941694818</v>
      </c>
      <c r="O1650" s="304">
        <f t="shared" si="1568"/>
        <v>5.1762002218469895E-4</v>
      </c>
      <c r="P1650" s="251">
        <f t="shared" si="1568"/>
        <v>5.4102446380057388E-4</v>
      </c>
    </row>
    <row r="1651" spans="1:16" x14ac:dyDescent="0.3">
      <c r="A1651" s="247" t="s">
        <v>128</v>
      </c>
      <c r="B1651" s="248">
        <v>2044</v>
      </c>
      <c r="C1651" s="248" t="s">
        <v>1717</v>
      </c>
      <c r="D1651" s="300">
        <v>2.2678747281024273E-3</v>
      </c>
      <c r="E1651" s="300">
        <v>1.8877870443238069E-2</v>
      </c>
      <c r="F1651" s="300">
        <v>1.8334529238570992E-2</v>
      </c>
      <c r="G1651" s="300">
        <v>1.8288155904457246E-2</v>
      </c>
      <c r="H1651" s="301">
        <v>1.8035291531845264E-5</v>
      </c>
      <c r="I1651" s="302">
        <v>1.885076479696605E-5</v>
      </c>
      <c r="J1651" s="303">
        <v>23</v>
      </c>
      <c r="K1651" s="304">
        <f t="shared" ref="K1651:P1651" si="1569">SUM(D1651:D1657)+$J1651*D1657</f>
        <v>6.3340439639073626E-2</v>
      </c>
      <c r="L1651" s="304">
        <f t="shared" si="1569"/>
        <v>0.55425591160643317</v>
      </c>
      <c r="M1651" s="304">
        <f t="shared" si="1569"/>
        <v>0.54899348678499571</v>
      </c>
      <c r="N1651" s="304">
        <f t="shared" si="1569"/>
        <v>0.54768529045993708</v>
      </c>
      <c r="O1651" s="304">
        <f t="shared" si="1569"/>
        <v>5.1640127309628158E-4</v>
      </c>
      <c r="P1651" s="251">
        <f t="shared" si="1569"/>
        <v>5.3975060849078703E-4</v>
      </c>
    </row>
    <row r="1652" spans="1:16" x14ac:dyDescent="0.3">
      <c r="A1652" s="247" t="s">
        <v>128</v>
      </c>
      <c r="B1652" s="248">
        <v>2045</v>
      </c>
      <c r="C1652" s="248" t="s">
        <v>1718</v>
      </c>
      <c r="D1652" s="300">
        <v>2.2199397453857668E-3</v>
      </c>
      <c r="E1652" s="300">
        <v>1.8733907637810042E-2</v>
      </c>
      <c r="F1652" s="300">
        <v>1.8324145607531296E-2</v>
      </c>
      <c r="G1652" s="300">
        <v>1.8278599835054095E-2</v>
      </c>
      <c r="H1652" s="301">
        <v>1.7804195161536035E-5</v>
      </c>
      <c r="I1652" s="302">
        <v>1.8609225018161863E-5</v>
      </c>
      <c r="J1652" s="303">
        <v>24</v>
      </c>
      <c r="K1652" s="304">
        <f t="shared" ref="K1652:P1652" si="1570">SUM(D1652:D1657)+$J1652*D1657</f>
        <v>6.3168744126849613E-2</v>
      </c>
      <c r="L1652" s="304">
        <f t="shared" si="1570"/>
        <v>0.55382131079022368</v>
      </c>
      <c r="M1652" s="304">
        <f t="shared" si="1570"/>
        <v>0.54895514496099818</v>
      </c>
      <c r="N1652" s="304">
        <f t="shared" si="1570"/>
        <v>0.54765000148767973</v>
      </c>
      <c r="O1652" s="304">
        <f t="shared" si="1570"/>
        <v>5.1548853310567108E-4</v>
      </c>
      <c r="P1652" s="251">
        <f t="shared" si="1570"/>
        <v>5.3879659947460605E-4</v>
      </c>
    </row>
    <row r="1653" spans="1:16" x14ac:dyDescent="0.3">
      <c r="A1653" s="247" t="s">
        <v>128</v>
      </c>
      <c r="B1653" s="248">
        <v>2046</v>
      </c>
      <c r="C1653" s="248" t="s">
        <v>1719</v>
      </c>
      <c r="D1653" s="300">
        <v>2.1792955882806893E-3</v>
      </c>
      <c r="E1653" s="300">
        <v>1.8619445386508695E-2</v>
      </c>
      <c r="F1653" s="300">
        <v>1.831560458813301E-2</v>
      </c>
      <c r="G1653" s="300">
        <v>1.8270739648203971E-2</v>
      </c>
      <c r="H1653" s="301">
        <v>1.7618298886702361E-5</v>
      </c>
      <c r="I1653" s="302">
        <v>1.8414920661507314E-5</v>
      </c>
      <c r="J1653" s="303">
        <v>25</v>
      </c>
      <c r="K1653" s="304">
        <f t="shared" ref="K1653:P1653" si="1571">SUM(D1653:D1657)+$J1653*D1657</f>
        <v>6.3044983597342258E-2</v>
      </c>
      <c r="L1653" s="304">
        <f t="shared" si="1571"/>
        <v>0.55353067277944223</v>
      </c>
      <c r="M1653" s="304">
        <f t="shared" si="1571"/>
        <v>0.54892718676804042</v>
      </c>
      <c r="N1653" s="304">
        <f t="shared" si="1571"/>
        <v>0.54762426858482549</v>
      </c>
      <c r="O1653" s="304">
        <f t="shared" si="1571"/>
        <v>5.1480688948536972E-4</v>
      </c>
      <c r="P1653" s="251">
        <f t="shared" si="1571"/>
        <v>5.380841302372294E-4</v>
      </c>
    </row>
    <row r="1654" spans="1:16" x14ac:dyDescent="0.3">
      <c r="A1654" s="247" t="s">
        <v>128</v>
      </c>
      <c r="B1654" s="248">
        <v>2047</v>
      </c>
      <c r="C1654" s="248" t="s">
        <v>1720</v>
      </c>
      <c r="D1654" s="300">
        <v>2.1441550514093217E-3</v>
      </c>
      <c r="E1654" s="300">
        <v>1.8516907508162875E-2</v>
      </c>
      <c r="F1654" s="300">
        <v>1.8308627019472452E-2</v>
      </c>
      <c r="G1654" s="300">
        <v>1.8264317585702326E-2</v>
      </c>
      <c r="H1654" s="301">
        <v>1.7461498776205065E-5</v>
      </c>
      <c r="I1654" s="302">
        <v>1.8251031324352426E-5</v>
      </c>
      <c r="J1654" s="303">
        <v>26</v>
      </c>
      <c r="K1654" s="304">
        <f t="shared" ref="K1654:P1654" si="1572">SUM(D1654:D1657)+$J1654*D1657</f>
        <v>6.2961867224939974E-2</v>
      </c>
      <c r="L1654" s="304">
        <f t="shared" si="1572"/>
        <v>0.5533544970199622</v>
      </c>
      <c r="M1654" s="304">
        <f t="shared" si="1572"/>
        <v>0.54890776959448084</v>
      </c>
      <c r="N1654" s="304">
        <f t="shared" si="1572"/>
        <v>0.54760639586882132</v>
      </c>
      <c r="O1654" s="304">
        <f t="shared" si="1572"/>
        <v>5.14311142139902E-4</v>
      </c>
      <c r="P1654" s="251">
        <f t="shared" si="1572"/>
        <v>5.3756596535650724E-4</v>
      </c>
    </row>
    <row r="1655" spans="1:16" x14ac:dyDescent="0.3">
      <c r="A1655" s="247" t="s">
        <v>128</v>
      </c>
      <c r="B1655" s="248">
        <v>2048</v>
      </c>
      <c r="C1655" s="248" t="s">
        <v>1721</v>
      </c>
      <c r="D1655" s="300">
        <v>2.1159613065465928E-3</v>
      </c>
      <c r="E1655" s="300">
        <v>1.8432370284324644E-2</v>
      </c>
      <c r="F1655" s="300">
        <v>1.8302921597482463E-2</v>
      </c>
      <c r="G1655" s="300">
        <v>1.8259066577950962E-2</v>
      </c>
      <c r="H1655" s="301">
        <v>1.7329479220838321E-5</v>
      </c>
      <c r="I1655" s="302">
        <v>1.8113042019546182E-5</v>
      </c>
      <c r="J1655" s="303">
        <v>27</v>
      </c>
      <c r="K1655" s="304">
        <f t="shared" ref="K1655:P1655" si="1573">SUM(D1655:D1657)+$J1655*D1657</f>
        <v>6.291389138940906E-2</v>
      </c>
      <c r="L1655" s="304">
        <f t="shared" si="1573"/>
        <v>0.55328085913882796</v>
      </c>
      <c r="M1655" s="304">
        <f t="shared" si="1573"/>
        <v>0.54889532998958201</v>
      </c>
      <c r="N1655" s="304">
        <f t="shared" si="1573"/>
        <v>0.54759494521531882</v>
      </c>
      <c r="O1655" s="304">
        <f t="shared" si="1573"/>
        <v>5.1397219490493162E-4</v>
      </c>
      <c r="P1655" s="251">
        <f t="shared" si="1573"/>
        <v>5.3721168981293985E-4</v>
      </c>
    </row>
    <row r="1656" spans="1:16" x14ac:dyDescent="0.3">
      <c r="A1656" s="247" t="s">
        <v>128</v>
      </c>
      <c r="B1656" s="248">
        <v>2049</v>
      </c>
      <c r="C1656" s="248" t="s">
        <v>1722</v>
      </c>
      <c r="D1656" s="300">
        <v>2.1049120382670189E-3</v>
      </c>
      <c r="E1656" s="300">
        <v>1.8436939297701623E-2</v>
      </c>
      <c r="F1656" s="300">
        <v>1.8299160784040973E-2</v>
      </c>
      <c r="G1656" s="300">
        <v>1.8255604535771613E-2</v>
      </c>
      <c r="H1656" s="301">
        <v>1.7211272529521836E-5</v>
      </c>
      <c r="I1656" s="302">
        <v>1.7989485931410172E-5</v>
      </c>
      <c r="J1656" s="303">
        <v>28</v>
      </c>
      <c r="K1656" s="304">
        <f t="shared" ref="K1656:P1656" si="1574">SUM(D1656:D1657)+$J1656*D1657</f>
        <v>6.2894109298740883E-2</v>
      </c>
      <c r="L1656" s="304">
        <f t="shared" si="1574"/>
        <v>0.55329175848153189</v>
      </c>
      <c r="M1656" s="304">
        <f t="shared" si="1574"/>
        <v>0.54888859580667315</v>
      </c>
      <c r="N1656" s="304">
        <f t="shared" si="1574"/>
        <v>0.54758874556956783</v>
      </c>
      <c r="O1656" s="304">
        <f t="shared" si="1574"/>
        <v>5.1376526722532803E-4</v>
      </c>
      <c r="P1656" s="251">
        <f t="shared" si="1574"/>
        <v>5.3699540357417892E-4</v>
      </c>
    </row>
    <row r="1657" spans="1:16" x14ac:dyDescent="0.3">
      <c r="A1657" s="247" t="s">
        <v>128</v>
      </c>
      <c r="B1657" s="248">
        <v>2050</v>
      </c>
      <c r="C1657" s="248" t="s">
        <v>1723</v>
      </c>
      <c r="D1657" s="300">
        <v>2.096179215878409E-3</v>
      </c>
      <c r="E1657" s="300">
        <v>1.8443269627028632E-2</v>
      </c>
      <c r="F1657" s="300">
        <v>1.829618741457352E-2</v>
      </c>
      <c r="G1657" s="300">
        <v>1.8252866932199869E-2</v>
      </c>
      <c r="H1657" s="301">
        <v>1.7122551541234697E-5</v>
      </c>
      <c r="I1657" s="302">
        <v>1.7896755780785126E-5</v>
      </c>
      <c r="J1657" s="303">
        <v>29</v>
      </c>
      <c r="K1657" s="304">
        <f t="shared" ref="K1657:P1657" si="1575">SUM(D1657:D1657)+$J1657*D1657</f>
        <v>6.288537647635227E-2</v>
      </c>
      <c r="L1657" s="304">
        <f t="shared" si="1575"/>
        <v>0.55329808881085896</v>
      </c>
      <c r="M1657" s="304">
        <f t="shared" si="1575"/>
        <v>0.54888562243720562</v>
      </c>
      <c r="N1657" s="304">
        <f t="shared" si="1575"/>
        <v>0.5475860079659961</v>
      </c>
      <c r="O1657" s="304">
        <f t="shared" si="1575"/>
        <v>5.1367654623704097E-4</v>
      </c>
      <c r="P1657" s="251">
        <f t="shared" si="1575"/>
        <v>5.3690267342355381E-4</v>
      </c>
    </row>
    <row r="1658" spans="1:16" x14ac:dyDescent="0.3">
      <c r="A1658" s="247" t="s">
        <v>129</v>
      </c>
      <c r="B1658" s="248">
        <v>2015</v>
      </c>
      <c r="C1658" s="248" t="s">
        <v>2476</v>
      </c>
      <c r="D1658" s="300">
        <v>9.8714837590262089E-2</v>
      </c>
      <c r="E1658" s="300">
        <v>0.3050581589453466</v>
      </c>
      <c r="F1658" s="300">
        <v>2.1086609395377709E-2</v>
      </c>
      <c r="G1658" s="300">
        <v>2.0828463377992212E-2</v>
      </c>
      <c r="H1658" s="301">
        <v>8.8120865893789277E-5</v>
      </c>
      <c r="I1658" s="302">
        <v>9.2105301424928311E-5</v>
      </c>
      <c r="J1658" s="305">
        <v>0</v>
      </c>
      <c r="K1658" s="304">
        <f>SUM(D1658:D1687)</f>
        <v>0.66332377780722795</v>
      </c>
      <c r="L1658" s="304">
        <f t="shared" ref="L1658:L1664" si="1576">SUM(E1658:E1687)</f>
        <v>2.4444271622331084</v>
      </c>
      <c r="M1658" s="304">
        <f t="shared" ref="M1658:M1664" si="1577">SUM(F1658:F1687)</f>
        <v>0.58537419674182634</v>
      </c>
      <c r="N1658" s="304">
        <f t="shared" ref="N1658:N1664" si="1578">SUM(G1658:G1687)</f>
        <v>0.58120341328906289</v>
      </c>
      <c r="O1658" s="304">
        <f t="shared" ref="O1658:O1664" si="1579">SUM(H1658:H1687)</f>
        <v>1.6368532179442063E-3</v>
      </c>
      <c r="P1658" s="251">
        <f t="shared" ref="P1658:P1664" si="1580">SUM(I1658:I1687)</f>
        <v>1.7108644297262948E-3</v>
      </c>
    </row>
    <row r="1659" spans="1:16" x14ac:dyDescent="0.3">
      <c r="A1659" s="247" t="s">
        <v>129</v>
      </c>
      <c r="B1659" s="248">
        <v>2016</v>
      </c>
      <c r="C1659" s="248" t="s">
        <v>2477</v>
      </c>
      <c r="D1659" s="300">
        <v>8.1643740223051917E-2</v>
      </c>
      <c r="E1659" s="300">
        <v>0.26078753726338494</v>
      </c>
      <c r="F1659" s="300">
        <v>2.0885855873328193E-2</v>
      </c>
      <c r="G1659" s="300">
        <v>2.0642989529222906E-2</v>
      </c>
      <c r="H1659" s="301">
        <v>1.1860441453891007E-4</v>
      </c>
      <c r="I1659" s="302">
        <v>1.2396717848747095E-4</v>
      </c>
      <c r="J1659" s="303">
        <v>0</v>
      </c>
      <c r="K1659" s="304">
        <f t="shared" ref="K1659:K1664" si="1581">SUM(D1659:D1688)</f>
        <v>0.5675931416220138</v>
      </c>
      <c r="L1659" s="304">
        <f t="shared" si="1576"/>
        <v>2.1610893753171765</v>
      </c>
      <c r="M1659" s="304">
        <f t="shared" si="1577"/>
        <v>0.58281179762257906</v>
      </c>
      <c r="N1659" s="304">
        <f t="shared" si="1578"/>
        <v>0.57883766269667702</v>
      </c>
      <c r="O1659" s="304">
        <f t="shared" si="1579"/>
        <v>1.5706732953719236E-3</v>
      </c>
      <c r="P1659" s="251">
        <f t="shared" si="1580"/>
        <v>1.6416921461436323E-3</v>
      </c>
    </row>
    <row r="1660" spans="1:16" x14ac:dyDescent="0.3">
      <c r="A1660" s="247" t="s">
        <v>129</v>
      </c>
      <c r="B1660" s="248">
        <v>2017</v>
      </c>
      <c r="C1660" s="248" t="s">
        <v>1724</v>
      </c>
      <c r="D1660" s="300">
        <v>7.0072890275668293E-2</v>
      </c>
      <c r="E1660" s="300">
        <v>0.22641696822379012</v>
      </c>
      <c r="F1660" s="300">
        <v>2.0763427797569053E-2</v>
      </c>
      <c r="G1660" s="300">
        <v>2.0529091146616454E-2</v>
      </c>
      <c r="H1660" s="301">
        <v>1.120613673364984E-4</v>
      </c>
      <c r="I1660" s="302">
        <v>1.1712828541057683E-4</v>
      </c>
      <c r="J1660" s="303">
        <v>0</v>
      </c>
      <c r="K1660" s="304">
        <f t="shared" si="1581"/>
        <v>0.48886380303038574</v>
      </c>
      <c r="L1660" s="304">
        <f t="shared" si="1576"/>
        <v>1.9218196454012033</v>
      </c>
      <c r="M1660" s="304">
        <f t="shared" si="1577"/>
        <v>0.58043715133262186</v>
      </c>
      <c r="N1660" s="304">
        <f t="shared" si="1578"/>
        <v>0.57664541635101429</v>
      </c>
      <c r="O1660" s="304">
        <f t="shared" si="1579"/>
        <v>1.4735947875522764E-3</v>
      </c>
      <c r="P1660" s="251">
        <f t="shared" si="1580"/>
        <v>1.5402241800920094E-3</v>
      </c>
    </row>
    <row r="1661" spans="1:16" x14ac:dyDescent="0.3">
      <c r="A1661" s="247" t="s">
        <v>129</v>
      </c>
      <c r="B1661" s="248">
        <v>2018</v>
      </c>
      <c r="C1661" s="248" t="s">
        <v>1725</v>
      </c>
      <c r="D1661" s="300">
        <v>5.893894707406877E-2</v>
      </c>
      <c r="E1661" s="300">
        <v>0.19537895324778295</v>
      </c>
      <c r="F1661" s="300">
        <v>2.067996940591885E-2</v>
      </c>
      <c r="G1661" s="300">
        <v>2.0450974000346206E-2</v>
      </c>
      <c r="H1661" s="301">
        <v>1.062571212813191E-4</v>
      </c>
      <c r="I1661" s="302">
        <v>1.1106159631206394E-4</v>
      </c>
      <c r="J1661" s="303">
        <v>0</v>
      </c>
      <c r="K1661" s="304">
        <f t="shared" si="1581"/>
        <v>0.4216355112453255</v>
      </c>
      <c r="L1661" s="304">
        <f t="shared" si="1576"/>
        <v>1.7166968267595353</v>
      </c>
      <c r="M1661" s="304">
        <f t="shared" si="1577"/>
        <v>0.57817384170721564</v>
      </c>
      <c r="N1661" s="304">
        <f t="shared" si="1578"/>
        <v>0.57455685916172816</v>
      </c>
      <c r="O1661" s="304">
        <f t="shared" si="1579"/>
        <v>1.3827734771116205E-3</v>
      </c>
      <c r="P1661" s="251">
        <f t="shared" si="1580"/>
        <v>1.4452963264702579E-3</v>
      </c>
    </row>
    <row r="1662" spans="1:16" x14ac:dyDescent="0.3">
      <c r="A1662" s="247" t="s">
        <v>129</v>
      </c>
      <c r="B1662" s="248">
        <v>2019</v>
      </c>
      <c r="C1662" s="248" t="s">
        <v>1726</v>
      </c>
      <c r="D1662" s="300">
        <v>4.9662389113154286E-2</v>
      </c>
      <c r="E1662" s="300">
        <v>0.16874982677814251</v>
      </c>
      <c r="F1662" s="300">
        <v>2.0615883364128416E-2</v>
      </c>
      <c r="G1662" s="300">
        <v>2.0391007418102944E-2</v>
      </c>
      <c r="H1662" s="301">
        <v>1.0130960233549575E-4</v>
      </c>
      <c r="I1662" s="302">
        <v>1.0589036958278968E-4</v>
      </c>
      <c r="J1662" s="303">
        <v>0</v>
      </c>
      <c r="K1662" s="304">
        <f t="shared" si="1581"/>
        <v>0.36548914013915684</v>
      </c>
      <c r="L1662" s="304">
        <f t="shared" si="1576"/>
        <v>1.542448715727702</v>
      </c>
      <c r="M1662" s="304">
        <f t="shared" si="1577"/>
        <v>0.57598490600719676</v>
      </c>
      <c r="N1662" s="304">
        <f t="shared" si="1578"/>
        <v>0.57253805658002555</v>
      </c>
      <c r="O1662" s="304">
        <f t="shared" si="1579"/>
        <v>1.2975076937883153E-3</v>
      </c>
      <c r="P1662" s="251">
        <f t="shared" si="1580"/>
        <v>1.3561752045710446E-3</v>
      </c>
    </row>
    <row r="1663" spans="1:16" x14ac:dyDescent="0.3">
      <c r="A1663" s="247" t="s">
        <v>129</v>
      </c>
      <c r="B1663" s="248">
        <v>2020</v>
      </c>
      <c r="C1663" s="248" t="s">
        <v>1727</v>
      </c>
      <c r="D1663" s="300">
        <v>4.1015841447827842E-2</v>
      </c>
      <c r="E1663" s="300">
        <v>0.14507425308161412</v>
      </c>
      <c r="F1663" s="300">
        <v>2.0498834895957326E-2</v>
      </c>
      <c r="G1663" s="300">
        <v>2.028252651089188E-2</v>
      </c>
      <c r="H1663" s="301">
        <v>9.7477292679695762E-5</v>
      </c>
      <c r="I1663" s="302">
        <v>1.0188478082449071E-4</v>
      </c>
      <c r="J1663" s="303">
        <v>0</v>
      </c>
      <c r="K1663" s="304">
        <f t="shared" si="1581"/>
        <v>0.31860055374890206</v>
      </c>
      <c r="L1663" s="304">
        <f t="shared" si="1576"/>
        <v>1.3948291495406004</v>
      </c>
      <c r="M1663" s="304">
        <f t="shared" si="1577"/>
        <v>0.57385462450403757</v>
      </c>
      <c r="N1663" s="304">
        <f t="shared" si="1578"/>
        <v>0.57057422303765393</v>
      </c>
      <c r="O1663" s="304">
        <f t="shared" si="1579"/>
        <v>1.2171073029788311E-3</v>
      </c>
      <c r="P1663" s="251">
        <f t="shared" si="1580"/>
        <v>1.2721394700730981E-3</v>
      </c>
    </row>
    <row r="1664" spans="1:16" x14ac:dyDescent="0.3">
      <c r="A1664" s="247" t="s">
        <v>129</v>
      </c>
      <c r="B1664" s="248">
        <v>2021</v>
      </c>
      <c r="C1664" s="248" t="s">
        <v>1728</v>
      </c>
      <c r="D1664" s="300">
        <v>3.4815408645246591E-2</v>
      </c>
      <c r="E1664" s="300">
        <v>0.12512520847159159</v>
      </c>
      <c r="F1664" s="300">
        <v>2.0321812801918793E-2</v>
      </c>
      <c r="G1664" s="300">
        <v>2.0118641892826434E-2</v>
      </c>
      <c r="H1664" s="301">
        <v>7.7555829399493582E-5</v>
      </c>
      <c r="I1664" s="302">
        <v>8.106256054505596E-5</v>
      </c>
      <c r="J1664" s="303">
        <v>0</v>
      </c>
      <c r="K1664" s="304">
        <f t="shared" si="1581"/>
        <v>0.28034348652208546</v>
      </c>
      <c r="L1664" s="304">
        <f t="shared" si="1576"/>
        <v>1.2708888465323953</v>
      </c>
      <c r="M1664" s="304">
        <f t="shared" si="1577"/>
        <v>0.57183703244615947</v>
      </c>
      <c r="N1664" s="304">
        <f t="shared" si="1578"/>
        <v>0.56871486011220007</v>
      </c>
      <c r="O1664" s="304">
        <f t="shared" si="1579"/>
        <v>1.1404738688711648E-3</v>
      </c>
      <c r="P1664" s="251">
        <f t="shared" si="1580"/>
        <v>1.1920410123838869E-3</v>
      </c>
    </row>
    <row r="1665" spans="1:16" x14ac:dyDescent="0.3">
      <c r="A1665" s="247" t="s">
        <v>129</v>
      </c>
      <c r="B1665" s="248">
        <v>2022</v>
      </c>
      <c r="C1665" s="248" t="s">
        <v>1729</v>
      </c>
      <c r="D1665" s="300">
        <v>2.7912069427239901E-2</v>
      </c>
      <c r="E1665" s="300">
        <v>0.10681709365925506</v>
      </c>
      <c r="F1665" s="300">
        <v>2.0168155157451469E-2</v>
      </c>
      <c r="G1665" s="300">
        <v>1.9976496004728346E-2</v>
      </c>
      <c r="H1665" s="301">
        <v>7.2449285364170957E-5</v>
      </c>
      <c r="I1665" s="302">
        <v>7.5725116260124721E-5</v>
      </c>
      <c r="J1665" s="303">
        <v>1</v>
      </c>
      <c r="K1665" s="304">
        <f t="shared" ref="K1665:P1665" si="1582">SUM(D1665:D1693)+$J1665*D1693</f>
        <v>0.24828685209785004</v>
      </c>
      <c r="L1665" s="304">
        <f t="shared" si="1582"/>
        <v>1.1668975881342125</v>
      </c>
      <c r="M1665" s="304">
        <f t="shared" si="1582"/>
        <v>0.56999646248231983</v>
      </c>
      <c r="N1665" s="304">
        <f t="shared" si="1582"/>
        <v>0.56701938180481171</v>
      </c>
      <c r="O1665" s="304">
        <f t="shared" si="1582"/>
        <v>1.0837618980437007E-3</v>
      </c>
      <c r="P1665" s="251">
        <f t="shared" si="1582"/>
        <v>1.1327647749741104E-3</v>
      </c>
    </row>
    <row r="1666" spans="1:16" x14ac:dyDescent="0.3">
      <c r="A1666" s="247" t="s">
        <v>129</v>
      </c>
      <c r="B1666" s="248">
        <v>2023</v>
      </c>
      <c r="C1666" s="248" t="s">
        <v>1730</v>
      </c>
      <c r="D1666" s="300">
        <v>2.4064410562139409E-2</v>
      </c>
      <c r="E1666" s="300">
        <v>9.299287856343165E-2</v>
      </c>
      <c r="F1666" s="300">
        <v>2.0033816253987119E-2</v>
      </c>
      <c r="G1666" s="300">
        <v>1.9852695106795631E-2</v>
      </c>
      <c r="H1666" s="301">
        <v>6.7436698832497874E-5</v>
      </c>
      <c r="I1666" s="302">
        <v>7.0485889930926301E-5</v>
      </c>
      <c r="J1666" s="303">
        <v>2</v>
      </c>
      <c r="K1666" s="304">
        <f t="shared" ref="K1666:P1666" si="1583">SUM(D1666:D1693)+$J1666*D1693</f>
        <v>0.22313355689162137</v>
      </c>
      <c r="L1666" s="304">
        <f t="shared" si="1583"/>
        <v>1.081214444548366</v>
      </c>
      <c r="M1666" s="304">
        <f t="shared" si="1583"/>
        <v>0.56830955016294749</v>
      </c>
      <c r="N1666" s="304">
        <f t="shared" si="1583"/>
        <v>0.56546604938552147</v>
      </c>
      <c r="O1666" s="304">
        <f t="shared" si="1583"/>
        <v>1.0321564712515588E-3</v>
      </c>
      <c r="P1666" s="251">
        <f t="shared" si="1583"/>
        <v>1.0788259818492654E-3</v>
      </c>
    </row>
    <row r="1667" spans="1:16" x14ac:dyDescent="0.3">
      <c r="A1667" s="247" t="s">
        <v>129</v>
      </c>
      <c r="B1667" s="248">
        <v>2024</v>
      </c>
      <c r="C1667" s="248" t="s">
        <v>1731</v>
      </c>
      <c r="D1667" s="300">
        <v>2.0588238630359509E-2</v>
      </c>
      <c r="E1667" s="300">
        <v>8.0872588059783132E-2</v>
      </c>
      <c r="F1667" s="300">
        <v>1.9909885449740317E-2</v>
      </c>
      <c r="G1667" s="300">
        <v>1.9738470251189008E-2</v>
      </c>
      <c r="H1667" s="301">
        <v>6.3243567877140972E-5</v>
      </c>
      <c r="I1667" s="302">
        <v>6.6103156379550856E-5</v>
      </c>
      <c r="J1667" s="303">
        <v>3</v>
      </c>
      <c r="K1667" s="304">
        <f t="shared" ref="K1667:P1667" si="1584">SUM(D1667:D1693)+$J1667*D1693</f>
        <v>0.20182792055049315</v>
      </c>
      <c r="L1667" s="304">
        <f t="shared" si="1584"/>
        <v>1.0093555160583429</v>
      </c>
      <c r="M1667" s="304">
        <f t="shared" si="1584"/>
        <v>0.56675697674703951</v>
      </c>
      <c r="N1667" s="304">
        <f t="shared" si="1584"/>
        <v>0.56403651786416387</v>
      </c>
      <c r="O1667" s="304">
        <f t="shared" si="1584"/>
        <v>9.8556363099109017E-4</v>
      </c>
      <c r="P1667" s="251">
        <f t="shared" si="1584"/>
        <v>1.0301264150536183E-3</v>
      </c>
    </row>
    <row r="1668" spans="1:16" x14ac:dyDescent="0.3">
      <c r="A1668" s="247" t="s">
        <v>129</v>
      </c>
      <c r="B1668" s="248">
        <v>2025</v>
      </c>
      <c r="C1668" s="248" t="s">
        <v>1732</v>
      </c>
      <c r="D1668" s="300">
        <v>1.7773457318864858E-2</v>
      </c>
      <c r="E1668" s="300">
        <v>7.1156382130323173E-2</v>
      </c>
      <c r="F1668" s="300">
        <v>1.9808784043930387E-2</v>
      </c>
      <c r="G1668" s="300">
        <v>1.9645299012047094E-2</v>
      </c>
      <c r="H1668" s="301">
        <v>5.951135155297762E-5</v>
      </c>
      <c r="I1668" s="302">
        <v>6.2202196829716166E-5</v>
      </c>
      <c r="J1668" s="303">
        <v>4</v>
      </c>
      <c r="K1668" s="304">
        <f t="shared" ref="K1668:P1668" si="1585">SUM(D1668:D1693)+$J1668*D1693</f>
        <v>0.18399845614114485</v>
      </c>
      <c r="L1668" s="304">
        <f t="shared" si="1585"/>
        <v>0.9496168780719686</v>
      </c>
      <c r="M1668" s="304">
        <f t="shared" si="1585"/>
        <v>0.56532833413537831</v>
      </c>
      <c r="N1668" s="304">
        <f t="shared" si="1585"/>
        <v>0.56272121119841301</v>
      </c>
      <c r="O1668" s="304">
        <f t="shared" si="1585"/>
        <v>9.4316392168597842E-4</v>
      </c>
      <c r="P1668" s="251">
        <f t="shared" si="1585"/>
        <v>9.8580958180934683E-4</v>
      </c>
    </row>
    <row r="1669" spans="1:16" x14ac:dyDescent="0.3">
      <c r="A1669" s="247" t="s">
        <v>129</v>
      </c>
      <c r="B1669" s="248">
        <v>2026</v>
      </c>
      <c r="C1669" s="248" t="s">
        <v>1733</v>
      </c>
      <c r="D1669" s="300">
        <v>1.5706048896725989E-2</v>
      </c>
      <c r="E1669" s="300">
        <v>6.3748483848544674E-2</v>
      </c>
      <c r="F1669" s="300">
        <v>1.9717240118274974E-2</v>
      </c>
      <c r="G1669" s="300">
        <v>1.9560989300366965E-2</v>
      </c>
      <c r="H1669" s="301">
        <v>5.6014993878661102E-5</v>
      </c>
      <c r="I1669" s="302">
        <v>5.8547739261467729E-5</v>
      </c>
      <c r="J1669" s="303">
        <v>5</v>
      </c>
      <c r="K1669" s="304">
        <f t="shared" ref="K1669:P1669" si="1586">SUM(D1669:D1693)+$J1669*D1693</f>
        <v>0.16898377304329121</v>
      </c>
      <c r="L1669" s="304">
        <f t="shared" si="1586"/>
        <v>0.89959444601505401</v>
      </c>
      <c r="M1669" s="304">
        <f t="shared" si="1586"/>
        <v>0.56400079292952709</v>
      </c>
      <c r="N1669" s="304">
        <f t="shared" si="1586"/>
        <v>0.56149907577180402</v>
      </c>
      <c r="O1669" s="304">
        <f t="shared" si="1586"/>
        <v>9.0449642870502989E-4</v>
      </c>
      <c r="P1669" s="251">
        <f t="shared" si="1586"/>
        <v>9.4539370811490991E-4</v>
      </c>
    </row>
    <row r="1670" spans="1:16" x14ac:dyDescent="0.3">
      <c r="A1670" s="247" t="s">
        <v>129</v>
      </c>
      <c r="B1670" s="248">
        <v>2027</v>
      </c>
      <c r="C1670" s="248" t="s">
        <v>1734</v>
      </c>
      <c r="D1670" s="300">
        <v>1.3984060636879731E-2</v>
      </c>
      <c r="E1670" s="300">
        <v>5.7574956470036846E-2</v>
      </c>
      <c r="F1670" s="300">
        <v>1.9616450771093315E-2</v>
      </c>
      <c r="G1670" s="300">
        <v>1.9468197524403725E-2</v>
      </c>
      <c r="H1670" s="301">
        <v>5.2982809940950376E-5</v>
      </c>
      <c r="I1670" s="302">
        <v>5.5378463937019021E-5</v>
      </c>
      <c r="J1670" s="303">
        <v>6</v>
      </c>
      <c r="K1670" s="304">
        <f t="shared" ref="K1670:P1670" si="1587">SUM(D1670:D1693)+$J1670*D1693</f>
        <v>0.15603649836757638</v>
      </c>
      <c r="L1670" s="304">
        <f t="shared" si="1587"/>
        <v>0.85697991223991832</v>
      </c>
      <c r="M1670" s="304">
        <f t="shared" si="1587"/>
        <v>0.56276479564933135</v>
      </c>
      <c r="N1670" s="304">
        <f t="shared" si="1587"/>
        <v>0.5603612500568752</v>
      </c>
      <c r="O1670" s="304">
        <f t="shared" si="1587"/>
        <v>8.6932529339839781E-4</v>
      </c>
      <c r="P1670" s="251">
        <f t="shared" si="1587"/>
        <v>9.0863229198872133E-4</v>
      </c>
    </row>
    <row r="1671" spans="1:16" x14ac:dyDescent="0.3">
      <c r="A1671" s="247" t="s">
        <v>129</v>
      </c>
      <c r="B1671" s="248">
        <v>2028</v>
      </c>
      <c r="C1671" s="248" t="s">
        <v>1735</v>
      </c>
      <c r="D1671" s="300">
        <v>1.250924158504286E-2</v>
      </c>
      <c r="E1671" s="300">
        <v>5.2312625960565504E-2</v>
      </c>
      <c r="F1671" s="300">
        <v>1.9505369471661926E-2</v>
      </c>
      <c r="G1671" s="300">
        <v>1.9365950377206762E-2</v>
      </c>
      <c r="H1671" s="301">
        <v>5.0116545893552441E-5</v>
      </c>
      <c r="I1671" s="302">
        <v>5.2382597148038964E-5</v>
      </c>
      <c r="J1671" s="303">
        <v>7</v>
      </c>
      <c r="K1671" s="304">
        <f t="shared" ref="K1671:P1671" si="1588">SUM(D1671:D1693)+$J1671*D1693</f>
        <v>0.14481121195170785</v>
      </c>
      <c r="L1671" s="304">
        <f t="shared" si="1588"/>
        <v>0.82053890584329037</v>
      </c>
      <c r="M1671" s="304">
        <f t="shared" si="1588"/>
        <v>0.5616295877163171</v>
      </c>
      <c r="N1671" s="304">
        <f t="shared" si="1588"/>
        <v>0.5593162161179096</v>
      </c>
      <c r="O1671" s="304">
        <f t="shared" si="1588"/>
        <v>8.3718634202947664E-4</v>
      </c>
      <c r="P1671" s="251">
        <f t="shared" si="1588"/>
        <v>8.7504015118698177E-4</v>
      </c>
    </row>
    <row r="1672" spans="1:16" x14ac:dyDescent="0.3">
      <c r="A1672" s="247" t="s">
        <v>129</v>
      </c>
      <c r="B1672" s="248">
        <v>2029</v>
      </c>
      <c r="C1672" s="248" t="s">
        <v>1736</v>
      </c>
      <c r="D1672" s="300">
        <v>1.1170795340507193E-2</v>
      </c>
      <c r="E1672" s="300">
        <v>4.7603901934731997E-2</v>
      </c>
      <c r="F1672" s="300">
        <v>1.9397888705038741E-2</v>
      </c>
      <c r="G1672" s="300">
        <v>1.9267021171101933E-2</v>
      </c>
      <c r="H1672" s="301">
        <v>4.7425293612017275E-5</v>
      </c>
      <c r="I1672" s="302">
        <v>4.9569652985565236E-5</v>
      </c>
      <c r="J1672" s="303">
        <v>8</v>
      </c>
      <c r="K1672" s="304">
        <f t="shared" ref="K1672:P1672" si="1589">SUM(D1672:D1693)+$J1672*D1693</f>
        <v>0.1350607445876762</v>
      </c>
      <c r="L1672" s="304">
        <f t="shared" si="1589"/>
        <v>0.78936022995613353</v>
      </c>
      <c r="M1672" s="304">
        <f t="shared" si="1589"/>
        <v>0.56060546108273435</v>
      </c>
      <c r="N1672" s="304">
        <f t="shared" si="1589"/>
        <v>0.55837342932614087</v>
      </c>
      <c r="O1672" s="304">
        <f t="shared" si="1589"/>
        <v>8.0791365470795327E-4</v>
      </c>
      <c r="P1672" s="251">
        <f t="shared" si="1589"/>
        <v>8.4444387717422199E-4</v>
      </c>
    </row>
    <row r="1673" spans="1:16" x14ac:dyDescent="0.3">
      <c r="A1673" s="247" t="s">
        <v>129</v>
      </c>
      <c r="B1673" s="248">
        <v>2030</v>
      </c>
      <c r="C1673" s="248" t="s">
        <v>1737</v>
      </c>
      <c r="D1673" s="300">
        <v>1.0075311436054901E-2</v>
      </c>
      <c r="E1673" s="300">
        <v>4.3722018799151913E-2</v>
      </c>
      <c r="F1673" s="300">
        <v>1.9296722726066706E-2</v>
      </c>
      <c r="G1673" s="300">
        <v>1.9173901925983446E-2</v>
      </c>
      <c r="H1673" s="301">
        <v>4.4837154619502482E-5</v>
      </c>
      <c r="I1673" s="302">
        <v>4.6864485003901424E-5</v>
      </c>
      <c r="J1673" s="303">
        <v>9</v>
      </c>
      <c r="K1673" s="304">
        <f t="shared" ref="K1673:P1673" si="1590">SUM(D1673:D1693)+$J1673*D1693</f>
        <v>0.12664872346818018</v>
      </c>
      <c r="L1673" s="304">
        <f t="shared" si="1590"/>
        <v>0.76289027809481058</v>
      </c>
      <c r="M1673" s="304">
        <f t="shared" si="1590"/>
        <v>0.55968881521577474</v>
      </c>
      <c r="N1673" s="304">
        <f t="shared" si="1590"/>
        <v>0.55752957174047713</v>
      </c>
      <c r="O1673" s="304">
        <f t="shared" si="1590"/>
        <v>7.8133221966796517E-4</v>
      </c>
      <c r="P1673" s="251">
        <f t="shared" si="1590"/>
        <v>8.1666054732393604E-4</v>
      </c>
    </row>
    <row r="1674" spans="1:16" x14ac:dyDescent="0.3">
      <c r="A1674" s="247" t="s">
        <v>129</v>
      </c>
      <c r="B1674" s="248">
        <v>2031</v>
      </c>
      <c r="C1674" s="248" t="s">
        <v>1738</v>
      </c>
      <c r="D1674" s="300">
        <v>9.0656799053204298E-3</v>
      </c>
      <c r="E1674" s="300">
        <v>4.0185586761669244E-2</v>
      </c>
      <c r="F1674" s="300">
        <v>1.919977643422921E-2</v>
      </c>
      <c r="G1674" s="300">
        <v>1.9084668100689782E-2</v>
      </c>
      <c r="H1674" s="301">
        <v>4.2392673005635247E-5</v>
      </c>
      <c r="I1674" s="302">
        <v>4.430948387360553E-5</v>
      </c>
      <c r="J1674" s="303">
        <v>10</v>
      </c>
      <c r="K1674" s="304">
        <f t="shared" ref="K1674:P1674" si="1591">SUM(D1674:D1693)+$J1674*D1693</f>
        <v>0.1193321862531365</v>
      </c>
      <c r="L1674" s="304">
        <f t="shared" si="1591"/>
        <v>0.74030220936906743</v>
      </c>
      <c r="M1674" s="304">
        <f t="shared" si="1591"/>
        <v>0.55887333532778716</v>
      </c>
      <c r="N1674" s="304">
        <f t="shared" si="1591"/>
        <v>0.55677883339993173</v>
      </c>
      <c r="O1674" s="304">
        <f t="shared" si="1591"/>
        <v>7.573389236204917E-4</v>
      </c>
      <c r="P1674" s="251">
        <f t="shared" si="1591"/>
        <v>7.9158238545531403E-4</v>
      </c>
    </row>
    <row r="1675" spans="1:16" x14ac:dyDescent="0.3">
      <c r="A1675" s="247" t="s">
        <v>129</v>
      </c>
      <c r="B1675" s="248">
        <v>2032</v>
      </c>
      <c r="C1675" s="248" t="s">
        <v>1739</v>
      </c>
      <c r="D1675" s="300">
        <v>8.2120442966383995E-3</v>
      </c>
      <c r="E1675" s="300">
        <v>3.7320630963658973E-2</v>
      </c>
      <c r="F1675" s="300">
        <v>1.9111243126188723E-2</v>
      </c>
      <c r="G1675" s="300">
        <v>1.9003177846871996E-2</v>
      </c>
      <c r="H1675" s="301">
        <v>4.0153841941396633E-5</v>
      </c>
      <c r="I1675" s="302">
        <v>4.1969421333896304E-5</v>
      </c>
      <c r="J1675" s="303">
        <v>11</v>
      </c>
      <c r="K1675" s="304">
        <f t="shared" ref="K1675:P1675" si="1592">SUM(D1675:D1693)+$J1675*D1693</f>
        <v>0.11302528056882727</v>
      </c>
      <c r="L1675" s="304">
        <f t="shared" si="1592"/>
        <v>0.72125057268080695</v>
      </c>
      <c r="M1675" s="304">
        <f t="shared" si="1592"/>
        <v>0.55815480173163712</v>
      </c>
      <c r="N1675" s="304">
        <f t="shared" si="1592"/>
        <v>0.55611732888468013</v>
      </c>
      <c r="O1675" s="304">
        <f t="shared" si="1592"/>
        <v>7.3579010918688572E-4</v>
      </c>
      <c r="P1675" s="251">
        <f t="shared" si="1592"/>
        <v>7.6905922471698774E-4</v>
      </c>
    </row>
    <row r="1676" spans="1:16" x14ac:dyDescent="0.3">
      <c r="A1676" s="247" t="s">
        <v>129</v>
      </c>
      <c r="B1676" s="248">
        <v>2033</v>
      </c>
      <c r="C1676" s="248" t="s">
        <v>1740</v>
      </c>
      <c r="D1676" s="300">
        <v>7.5180161509503457E-3</v>
      </c>
      <c r="E1676" s="300">
        <v>3.5084568334834726E-2</v>
      </c>
      <c r="F1676" s="300">
        <v>1.9031375865226234E-2</v>
      </c>
      <c r="G1676" s="300">
        <v>1.8929662417899187E-2</v>
      </c>
      <c r="H1676" s="301">
        <v>3.8084583227339548E-5</v>
      </c>
      <c r="I1676" s="302">
        <v>3.9806600817259745E-5</v>
      </c>
      <c r="J1676" s="303">
        <v>12</v>
      </c>
      <c r="K1676" s="304">
        <f t="shared" ref="K1676:P1676" si="1593">SUM(D1676:D1693)+$J1676*D1693</f>
        <v>0.10757201049320006</v>
      </c>
      <c r="L1676" s="304">
        <f t="shared" si="1593"/>
        <v>0.70506389179055673</v>
      </c>
      <c r="M1676" s="304">
        <f t="shared" si="1593"/>
        <v>0.55752480144352745</v>
      </c>
      <c r="N1676" s="304">
        <f t="shared" si="1593"/>
        <v>0.55553731462324607</v>
      </c>
      <c r="O1676" s="304">
        <f t="shared" si="1593"/>
        <v>7.1648012581751832E-4</v>
      </c>
      <c r="P1676" s="251">
        <f t="shared" si="1593"/>
        <v>7.4887612651837075E-4</v>
      </c>
    </row>
    <row r="1677" spans="1:16" x14ac:dyDescent="0.3">
      <c r="A1677" s="247" t="s">
        <v>129</v>
      </c>
      <c r="B1677" s="248">
        <v>2034</v>
      </c>
      <c r="C1677" s="248" t="s">
        <v>1741</v>
      </c>
      <c r="D1677" s="300">
        <v>6.831981460403376E-3</v>
      </c>
      <c r="E1677" s="300">
        <v>3.2901532405498403E-2</v>
      </c>
      <c r="F1677" s="300">
        <v>1.89552950231907E-2</v>
      </c>
      <c r="G1677" s="300">
        <v>1.8859635369653918E-2</v>
      </c>
      <c r="H1677" s="301">
        <v>3.6207094685848728E-5</v>
      </c>
      <c r="I1677" s="302">
        <v>3.7844221584693159E-5</v>
      </c>
      <c r="J1677" s="303">
        <v>13</v>
      </c>
      <c r="K1677" s="304">
        <f t="shared" ref="K1677:P1677" si="1594">SUM(D1677:D1693)+$J1677*D1693</f>
        <v>0.10281276856326091</v>
      </c>
      <c r="L1677" s="304">
        <f t="shared" si="1594"/>
        <v>0.69111327352913077</v>
      </c>
      <c r="M1677" s="304">
        <f t="shared" si="1594"/>
        <v>0.55697466841638044</v>
      </c>
      <c r="N1677" s="304">
        <f t="shared" si="1594"/>
        <v>0.55503081579078506</v>
      </c>
      <c r="O1677" s="304">
        <f t="shared" si="1594"/>
        <v>6.9923940116220788E-4</v>
      </c>
      <c r="P1677" s="251">
        <f t="shared" si="1594"/>
        <v>7.3085584883639037E-4</v>
      </c>
    </row>
    <row r="1678" spans="1:16" x14ac:dyDescent="0.3">
      <c r="A1678" s="247" t="s">
        <v>129</v>
      </c>
      <c r="B1678" s="248">
        <v>2035</v>
      </c>
      <c r="C1678" s="248" t="s">
        <v>1742</v>
      </c>
      <c r="D1678" s="300">
        <v>6.1695531949382343E-3</v>
      </c>
      <c r="E1678" s="300">
        <v>3.0897532236314824E-2</v>
      </c>
      <c r="F1678" s="300">
        <v>1.8882445113147735E-2</v>
      </c>
      <c r="G1678" s="300">
        <v>1.8792585471542261E-2</v>
      </c>
      <c r="H1678" s="301">
        <v>3.4483468685745638E-5</v>
      </c>
      <c r="I1678" s="302">
        <v>3.6042650599521398E-5</v>
      </c>
      <c r="J1678" s="303">
        <v>14</v>
      </c>
      <c r="K1678" s="304">
        <f t="shared" ref="K1678:P1678" si="1595">SUM(D1678:D1693)+$J1678*D1693</f>
        <v>9.8739561323868727E-2</v>
      </c>
      <c r="L1678" s="304">
        <f t="shared" si="1595"/>
        <v>0.67934569119704113</v>
      </c>
      <c r="M1678" s="304">
        <f t="shared" si="1595"/>
        <v>0.5565006162312689</v>
      </c>
      <c r="N1678" s="304">
        <f t="shared" si="1595"/>
        <v>0.55459434400656926</v>
      </c>
      <c r="O1678" s="304">
        <f t="shared" si="1595"/>
        <v>6.838761650483883E-4</v>
      </c>
      <c r="P1678" s="251">
        <f t="shared" si="1595"/>
        <v>7.1479795038697645E-4</v>
      </c>
    </row>
    <row r="1679" spans="1:16" x14ac:dyDescent="0.3">
      <c r="A1679" s="247" t="s">
        <v>129</v>
      </c>
      <c r="B1679" s="248">
        <v>2036</v>
      </c>
      <c r="C1679" s="248" t="s">
        <v>1743</v>
      </c>
      <c r="D1679" s="300">
        <v>5.616275866541981E-3</v>
      </c>
      <c r="E1679" s="300">
        <v>2.9262246503261324E-2</v>
      </c>
      <c r="F1679" s="300">
        <v>1.8821937440043467E-2</v>
      </c>
      <c r="G1679" s="300">
        <v>1.8736889957367726E-2</v>
      </c>
      <c r="H1679" s="301">
        <v>3.2919830197444944E-5</v>
      </c>
      <c r="I1679" s="302">
        <v>3.4408322610091629E-5</v>
      </c>
      <c r="J1679" s="303">
        <v>15</v>
      </c>
      <c r="K1679" s="304">
        <f t="shared" ref="K1679:P1679" si="1596">SUM(D1679:D1693)+$J1679*D1693</f>
        <v>9.5328782349941688E-2</v>
      </c>
      <c r="L1679" s="304">
        <f t="shared" si="1596"/>
        <v>0.66958210903413518</v>
      </c>
      <c r="M1679" s="304">
        <f t="shared" si="1596"/>
        <v>0.55609941395620033</v>
      </c>
      <c r="N1679" s="304">
        <f t="shared" si="1596"/>
        <v>0.55422492212046515</v>
      </c>
      <c r="O1679" s="304">
        <f t="shared" si="1596"/>
        <v>6.7023655493467173E-4</v>
      </c>
      <c r="P1679" s="251">
        <f t="shared" si="1596"/>
        <v>7.0054162292273428E-4</v>
      </c>
    </row>
    <row r="1680" spans="1:16" x14ac:dyDescent="0.3">
      <c r="A1680" s="247" t="s">
        <v>129</v>
      </c>
      <c r="B1680" s="248">
        <v>2037</v>
      </c>
      <c r="C1680" s="248" t="s">
        <v>1744</v>
      </c>
      <c r="D1680" s="300">
        <v>5.1231904408645937E-3</v>
      </c>
      <c r="E1680" s="300">
        <v>2.7851403259178786E-2</v>
      </c>
      <c r="F1680" s="300">
        <v>1.8763445112279686E-2</v>
      </c>
      <c r="G1680" s="300">
        <v>1.8682898722326525E-2</v>
      </c>
      <c r="H1680" s="301">
        <v>2.7532287634642145E-5</v>
      </c>
      <c r="I1680" s="302">
        <v>2.8777170399352474E-5</v>
      </c>
      <c r="J1680" s="303">
        <v>16</v>
      </c>
      <c r="K1680" s="304">
        <f t="shared" ref="K1680:P1680" si="1597">SUM(D1680:D1693)+$J1680*D1693</f>
        <v>9.2471280704410908E-2</v>
      </c>
      <c r="L1680" s="304">
        <f t="shared" si="1597"/>
        <v>0.6614538126042826</v>
      </c>
      <c r="M1680" s="304">
        <f t="shared" si="1597"/>
        <v>0.55575871935423593</v>
      </c>
      <c r="N1680" s="304">
        <f t="shared" si="1597"/>
        <v>0.55391119574853542</v>
      </c>
      <c r="O1680" s="304">
        <f t="shared" si="1597"/>
        <v>6.5816058330925601E-4</v>
      </c>
      <c r="P1680" s="251">
        <f t="shared" si="1597"/>
        <v>6.8791962344792203E-4</v>
      </c>
    </row>
    <row r="1681" spans="1:16" x14ac:dyDescent="0.3">
      <c r="A1681" s="247" t="s">
        <v>129</v>
      </c>
      <c r="B1681" s="248">
        <v>2038</v>
      </c>
      <c r="C1681" s="248" t="s">
        <v>1745</v>
      </c>
      <c r="D1681" s="300">
        <v>4.6958159211860197E-3</v>
      </c>
      <c r="E1681" s="300">
        <v>2.6629456877158706E-2</v>
      </c>
      <c r="F1681" s="300">
        <v>1.8715364632718629E-2</v>
      </c>
      <c r="G1681" s="300">
        <v>1.8638649482742183E-2</v>
      </c>
      <c r="H1681" s="301">
        <v>2.6480798764310022E-5</v>
      </c>
      <c r="I1681" s="302">
        <v>2.7678144112560476E-5</v>
      </c>
      <c r="J1681" s="303">
        <v>17</v>
      </c>
      <c r="K1681" s="304">
        <f t="shared" ref="K1681:P1681" si="1598">SUM(D1681:D1693)+$J1681*D1693</f>
        <v>9.0106864484557514E-2</v>
      </c>
      <c r="L1681" s="304">
        <f t="shared" si="1598"/>
        <v>0.65473635941851271</v>
      </c>
      <c r="M1681" s="304">
        <f t="shared" si="1598"/>
        <v>0.55547651708003554</v>
      </c>
      <c r="N1681" s="304">
        <f t="shared" si="1598"/>
        <v>0.55365146061164705</v>
      </c>
      <c r="O1681" s="304">
        <f t="shared" si="1598"/>
        <v>6.5147215424664296E-4</v>
      </c>
      <c r="P1681" s="251">
        <f t="shared" si="1598"/>
        <v>6.8092877618384888E-4</v>
      </c>
    </row>
    <row r="1682" spans="1:16" x14ac:dyDescent="0.3">
      <c r="A1682" s="247" t="s">
        <v>129</v>
      </c>
      <c r="B1682" s="248">
        <v>2039</v>
      </c>
      <c r="C1682" s="248" t="s">
        <v>1746</v>
      </c>
      <c r="D1682" s="300">
        <v>4.2648740245599765E-3</v>
      </c>
      <c r="E1682" s="300">
        <v>2.5410399072442174E-2</v>
      </c>
      <c r="F1682" s="300">
        <v>1.8671726676253244E-2</v>
      </c>
      <c r="G1682" s="300">
        <v>1.8598491594261603E-2</v>
      </c>
      <c r="H1682" s="301">
        <v>2.5594021458133213E-5</v>
      </c>
      <c r="I1682" s="302">
        <v>2.6751262434289064E-5</v>
      </c>
      <c r="J1682" s="303">
        <v>18</v>
      </c>
      <c r="K1682" s="304">
        <f t="shared" ref="K1682:P1682" si="1599">SUM(D1682:D1693)+$J1682*D1693</f>
        <v>8.8169822784382693E-2</v>
      </c>
      <c r="L1682" s="304">
        <f t="shared" si="1599"/>
        <v>0.64924085261476283</v>
      </c>
      <c r="M1682" s="304">
        <f t="shared" si="1599"/>
        <v>0.55524239528539598</v>
      </c>
      <c r="N1682" s="304">
        <f t="shared" si="1599"/>
        <v>0.55343597471434292</v>
      </c>
      <c r="O1682" s="304">
        <f t="shared" si="1599"/>
        <v>6.4583521405436211E-4</v>
      </c>
      <c r="P1682" s="251">
        <f t="shared" si="1599"/>
        <v>6.7503695520656766E-4</v>
      </c>
    </row>
    <row r="1683" spans="1:16" x14ac:dyDescent="0.3">
      <c r="A1683" s="247" t="s">
        <v>129</v>
      </c>
      <c r="B1683" s="248">
        <v>2040</v>
      </c>
      <c r="C1683" s="248" t="s">
        <v>1747</v>
      </c>
      <c r="D1683" s="300">
        <v>3.8847557767137842E-3</v>
      </c>
      <c r="E1683" s="300">
        <v>2.4387673809248254E-2</v>
      </c>
      <c r="F1683" s="300">
        <v>1.8633041777095953E-2</v>
      </c>
      <c r="G1683" s="300">
        <v>1.8562892295622579E-2</v>
      </c>
      <c r="H1683" s="301">
        <v>2.4821907778543011E-5</v>
      </c>
      <c r="I1683" s="302">
        <v>2.5944241891946775E-5</v>
      </c>
      <c r="J1683" s="303">
        <v>19</v>
      </c>
      <c r="K1683" s="304">
        <f t="shared" ref="K1683:P1683" si="1600">SUM(D1683:D1693)+$J1683*D1693</f>
        <v>8.6663722980833913E-2</v>
      </c>
      <c r="L1683" s="304">
        <f t="shared" si="1600"/>
        <v>0.64496440361572938</v>
      </c>
      <c r="M1683" s="304">
        <f t="shared" si="1600"/>
        <v>0.55505191144722188</v>
      </c>
      <c r="N1683" s="304">
        <f t="shared" si="1600"/>
        <v>0.55326064670551944</v>
      </c>
      <c r="O1683" s="304">
        <f t="shared" si="1600"/>
        <v>6.41085051168258E-4</v>
      </c>
      <c r="P1683" s="251">
        <f t="shared" si="1600"/>
        <v>6.700720159075579E-4</v>
      </c>
    </row>
    <row r="1684" spans="1:16" x14ac:dyDescent="0.3">
      <c r="A1684" s="247" t="s">
        <v>129</v>
      </c>
      <c r="B1684" s="248">
        <v>2041</v>
      </c>
      <c r="C1684" s="248" t="s">
        <v>1748</v>
      </c>
      <c r="D1684" s="300">
        <v>3.6251511430876906E-3</v>
      </c>
      <c r="E1684" s="300">
        <v>2.3674947511459526E-2</v>
      </c>
      <c r="F1684" s="300">
        <v>1.8604458918925079E-2</v>
      </c>
      <c r="G1684" s="300">
        <v>1.8536585831579928E-2</v>
      </c>
      <c r="H1684" s="301">
        <v>2.4176770665188326E-5</v>
      </c>
      <c r="I1684" s="302">
        <v>2.5269937094778983E-5</v>
      </c>
      <c r="J1684" s="303">
        <v>20</v>
      </c>
      <c r="K1684" s="304">
        <f t="shared" ref="K1684:P1684" si="1601">SUM(D1684:D1693)+$J1684*D1693</f>
        <v>8.553774142513132E-2</v>
      </c>
      <c r="L1684" s="304">
        <f t="shared" si="1601"/>
        <v>0.64171067987989006</v>
      </c>
      <c r="M1684" s="304">
        <f t="shared" si="1601"/>
        <v>0.55490011250820503</v>
      </c>
      <c r="N1684" s="304">
        <f t="shared" si="1601"/>
        <v>0.55312091799533492</v>
      </c>
      <c r="O1684" s="304">
        <f t="shared" si="1601"/>
        <v>6.3710700196174417E-4</v>
      </c>
      <c r="P1684" s="251">
        <f t="shared" si="1601"/>
        <v>6.659140971508905E-4</v>
      </c>
    </row>
    <row r="1685" spans="1:16" x14ac:dyDescent="0.3">
      <c r="A1685" s="247" t="s">
        <v>129</v>
      </c>
      <c r="B1685" s="248">
        <v>2042</v>
      </c>
      <c r="C1685" s="248" t="s">
        <v>1749</v>
      </c>
      <c r="D1685" s="300">
        <v>3.3891039521193088E-3</v>
      </c>
      <c r="E1685" s="300">
        <v>2.2981632189183324E-2</v>
      </c>
      <c r="F1685" s="300">
        <v>1.8579677753428128E-2</v>
      </c>
      <c r="G1685" s="300">
        <v>1.8513780114809971E-2</v>
      </c>
      <c r="H1685" s="301">
        <v>2.3645097745937817E-5</v>
      </c>
      <c r="I1685" s="302">
        <v>2.4714219736672506E-5</v>
      </c>
      <c r="J1685" s="303">
        <v>21</v>
      </c>
      <c r="K1685" s="304">
        <f t="shared" ref="K1685:P1685" si="1602">SUM(D1685:D1693)+$J1685*D1693</f>
        <v>8.4671364503054833E-2</v>
      </c>
      <c r="L1685" s="304">
        <f t="shared" si="1602"/>
        <v>0.63916968244183936</v>
      </c>
      <c r="M1685" s="304">
        <f t="shared" si="1602"/>
        <v>0.55477689642735917</v>
      </c>
      <c r="N1685" s="304">
        <f t="shared" si="1602"/>
        <v>0.55300749574919306</v>
      </c>
      <c r="O1685" s="304">
        <f t="shared" si="1602"/>
        <v>6.3377408986858494E-4</v>
      </c>
      <c r="P1685" s="251">
        <f t="shared" si="1602"/>
        <v>6.6243048319139086E-4</v>
      </c>
    </row>
    <row r="1686" spans="1:16" x14ac:dyDescent="0.3">
      <c r="A1686" s="247" t="s">
        <v>129</v>
      </c>
      <c r="B1686" s="248">
        <v>2043</v>
      </c>
      <c r="C1686" s="248" t="s">
        <v>1750</v>
      </c>
      <c r="D1686" s="300">
        <v>3.2086273560928361E-3</v>
      </c>
      <c r="E1686" s="300">
        <v>2.2447692018423539E-2</v>
      </c>
      <c r="F1686" s="300">
        <v>1.8558060660680081E-2</v>
      </c>
      <c r="G1686" s="300">
        <v>1.849386963926504E-2</v>
      </c>
      <c r="H1686" s="301">
        <v>2.2765069685238265E-5</v>
      </c>
      <c r="I1686" s="302">
        <v>2.3794403729389306E-5</v>
      </c>
      <c r="J1686" s="303">
        <v>22</v>
      </c>
      <c r="K1686" s="304">
        <f t="shared" ref="K1686:P1686" si="1603">SUM(D1686:D1693)+$J1686*D1693</f>
        <v>8.4041034771946715E-2</v>
      </c>
      <c r="L1686" s="304">
        <f t="shared" si="1603"/>
        <v>0.63732200032606479</v>
      </c>
      <c r="M1686" s="304">
        <f t="shared" si="1603"/>
        <v>0.55467846151201017</v>
      </c>
      <c r="N1686" s="304">
        <f t="shared" si="1603"/>
        <v>0.55291687921982113</v>
      </c>
      <c r="O1686" s="304">
        <f t="shared" si="1603"/>
        <v>6.3097285069467642E-4</v>
      </c>
      <c r="P1686" s="251">
        <f t="shared" si="1603"/>
        <v>6.5950258658999767E-4</v>
      </c>
    </row>
    <row r="1687" spans="1:16" x14ac:dyDescent="0.3">
      <c r="A1687" s="247" t="s">
        <v>129</v>
      </c>
      <c r="B1687" s="248">
        <v>2044</v>
      </c>
      <c r="C1687" s="248" t="s">
        <v>1751</v>
      </c>
      <c r="D1687" s="300">
        <v>3.0710201147166063E-3</v>
      </c>
      <c r="E1687" s="300">
        <v>2.2000024853300319E-2</v>
      </c>
      <c r="F1687" s="300">
        <v>1.8539641976976249E-2</v>
      </c>
      <c r="G1687" s="300">
        <v>1.8476911894608296E-2</v>
      </c>
      <c r="H1687" s="301">
        <v>2.2191577432130077E-5</v>
      </c>
      <c r="I1687" s="302">
        <v>2.3194979184550847E-5</v>
      </c>
      <c r="J1687" s="303">
        <v>23</v>
      </c>
      <c r="K1687" s="304">
        <f t="shared" ref="K1687:P1687" si="1604">SUM(D1687:D1693)+$J1687*D1693</f>
        <v>8.3591181636865075E-2</v>
      </c>
      <c r="L1687" s="304">
        <f t="shared" si="1604"/>
        <v>0.63600825838105013</v>
      </c>
      <c r="M1687" s="304">
        <f t="shared" si="1604"/>
        <v>0.55460164368940923</v>
      </c>
      <c r="N1687" s="304">
        <f t="shared" si="1604"/>
        <v>0.55284617316599427</v>
      </c>
      <c r="O1687" s="304">
        <f t="shared" si="1604"/>
        <v>6.2905163958146726E-4</v>
      </c>
      <c r="P1687" s="251">
        <f t="shared" si="1604"/>
        <v>6.5749450599588777E-4</v>
      </c>
    </row>
    <row r="1688" spans="1:16" x14ac:dyDescent="0.3">
      <c r="A1688" s="247" t="s">
        <v>129</v>
      </c>
      <c r="B1688" s="248">
        <v>2045</v>
      </c>
      <c r="C1688" s="248" t="s">
        <v>1752</v>
      </c>
      <c r="D1688" s="300">
        <v>2.9842014050479528E-3</v>
      </c>
      <c r="E1688" s="300">
        <v>2.1720372029414105E-2</v>
      </c>
      <c r="F1688" s="300">
        <v>1.8524210276130326E-2</v>
      </c>
      <c r="G1688" s="300">
        <v>1.8462712785606305E-2</v>
      </c>
      <c r="H1688" s="301">
        <v>2.1940943321506754E-5</v>
      </c>
      <c r="I1688" s="302">
        <v>2.2933017842265882E-5</v>
      </c>
      <c r="J1688" s="303">
        <v>24</v>
      </c>
      <c r="K1688" s="304">
        <f t="shared" ref="K1688:P1688" si="1605">SUM(D1688:D1693)+$J1688*D1693</f>
        <v>8.3278935743159671E-2</v>
      </c>
      <c r="L1688" s="304">
        <f t="shared" si="1605"/>
        <v>0.63514218360115848</v>
      </c>
      <c r="M1688" s="304">
        <f t="shared" si="1605"/>
        <v>0.55454324455051207</v>
      </c>
      <c r="N1688" s="304">
        <f t="shared" si="1605"/>
        <v>0.55279242485682412</v>
      </c>
      <c r="O1688" s="304">
        <f t="shared" si="1605"/>
        <v>6.2770392072136641E-4</v>
      </c>
      <c r="P1688" s="251">
        <f t="shared" si="1605"/>
        <v>6.5608584994661628E-4</v>
      </c>
    </row>
    <row r="1689" spans="1:16" x14ac:dyDescent="0.3">
      <c r="A1689" s="247" t="s">
        <v>129</v>
      </c>
      <c r="B1689" s="248">
        <v>2046</v>
      </c>
      <c r="C1689" s="248" t="s">
        <v>1753</v>
      </c>
      <c r="D1689" s="300">
        <v>2.9144016314240372E-3</v>
      </c>
      <c r="E1689" s="300">
        <v>2.1517807347411943E-2</v>
      </c>
      <c r="F1689" s="300">
        <v>1.8511209583371015E-2</v>
      </c>
      <c r="G1689" s="300">
        <v>1.8450743183560187E-2</v>
      </c>
      <c r="H1689" s="301">
        <v>2.1525906719262767E-5</v>
      </c>
      <c r="I1689" s="302">
        <v>2.2499212435848317E-5</v>
      </c>
      <c r="J1689" s="303">
        <v>25</v>
      </c>
      <c r="K1689" s="304">
        <f t="shared" ref="K1689:P1689" si="1606">SUM(D1689:D1693)+$J1689*D1693</f>
        <v>8.3053508559122927E-2</v>
      </c>
      <c r="L1689" s="304">
        <f t="shared" si="1606"/>
        <v>0.63455576164515326</v>
      </c>
      <c r="M1689" s="304">
        <f t="shared" si="1606"/>
        <v>0.55450027711246097</v>
      </c>
      <c r="N1689" s="304">
        <f t="shared" si="1606"/>
        <v>0.55275287565665587</v>
      </c>
      <c r="O1689" s="304">
        <f t="shared" si="1606"/>
        <v>6.2660683597188876E-4</v>
      </c>
      <c r="P1689" s="251">
        <f t="shared" si="1606"/>
        <v>6.5493915523962963E-4</v>
      </c>
    </row>
    <row r="1690" spans="1:16" x14ac:dyDescent="0.3">
      <c r="A1690" s="247" t="s">
        <v>129</v>
      </c>
      <c r="B1690" s="248">
        <v>2047</v>
      </c>
      <c r="C1690" s="248" t="s">
        <v>1754</v>
      </c>
      <c r="D1690" s="300">
        <v>2.8445984906080913E-3</v>
      </c>
      <c r="E1690" s="300">
        <v>2.1294149582122068E-2</v>
      </c>
      <c r="F1690" s="300">
        <v>1.8500118172162808E-2</v>
      </c>
      <c r="G1690" s="300">
        <v>1.8440533957330366E-2</v>
      </c>
      <c r="H1690" s="301">
        <v>2.1240056895842468E-5</v>
      </c>
      <c r="I1690" s="302">
        <v>2.2200431788825189E-5</v>
      </c>
      <c r="J1690" s="303">
        <v>26</v>
      </c>
      <c r="K1690" s="304">
        <f t="shared" ref="K1690:P1690" si="1607">SUM(D1690:D1693)+$J1690*D1693</f>
        <v>8.2897881148710079E-2</v>
      </c>
      <c r="L1690" s="304">
        <f t="shared" si="1607"/>
        <v>0.63417190437115012</v>
      </c>
      <c r="M1690" s="304">
        <f t="shared" si="1607"/>
        <v>0.55447031036716909</v>
      </c>
      <c r="N1690" s="304">
        <f t="shared" si="1607"/>
        <v>0.55272529605853382</v>
      </c>
      <c r="O1690" s="304">
        <f t="shared" si="1607"/>
        <v>6.2592478782465516E-4</v>
      </c>
      <c r="P1690" s="251">
        <f t="shared" si="1607"/>
        <v>6.5422626593906064E-4</v>
      </c>
    </row>
    <row r="1691" spans="1:16" x14ac:dyDescent="0.3">
      <c r="A1691" s="247" t="s">
        <v>129</v>
      </c>
      <c r="B1691" s="248">
        <v>2048</v>
      </c>
      <c r="C1691" s="248" t="s">
        <v>1755</v>
      </c>
      <c r="D1691" s="300">
        <v>2.7925759679000937E-3</v>
      </c>
      <c r="E1691" s="300">
        <v>2.1130842215949838E-2</v>
      </c>
      <c r="F1691" s="300">
        <v>1.8491033705900117E-2</v>
      </c>
      <c r="G1691" s="300">
        <v>1.843217141864353E-2</v>
      </c>
      <c r="H1691" s="301">
        <v>2.0991337958014001E-5</v>
      </c>
      <c r="I1691" s="302">
        <v>2.1940474412850577E-5</v>
      </c>
      <c r="J1691" s="303">
        <v>27</v>
      </c>
      <c r="K1691" s="304">
        <f t="shared" ref="K1691:P1691" si="1608">SUM(D1691:D1693)+$J1691*D1693</f>
        <v>8.2812056879113194E-2</v>
      </c>
      <c r="L1691" s="304">
        <f t="shared" si="1608"/>
        <v>0.63401170486243685</v>
      </c>
      <c r="M1691" s="304">
        <f t="shared" si="1608"/>
        <v>0.55445143503308536</v>
      </c>
      <c r="N1691" s="304">
        <f t="shared" si="1608"/>
        <v>0.55270792568664151</v>
      </c>
      <c r="O1691" s="304">
        <f t="shared" si="1608"/>
        <v>6.2552858950084178E-4</v>
      </c>
      <c r="P1691" s="251">
        <f t="shared" si="1608"/>
        <v>6.5381215728551473E-4</v>
      </c>
    </row>
    <row r="1692" spans="1:16" x14ac:dyDescent="0.3">
      <c r="A1692" s="247" t="s">
        <v>129</v>
      </c>
      <c r="B1692" s="248">
        <v>2049</v>
      </c>
      <c r="C1692" s="248" t="s">
        <v>1756</v>
      </c>
      <c r="D1692" s="300">
        <v>2.7738027228995524E-3</v>
      </c>
      <c r="E1692" s="300">
        <v>2.1130260591040288E-2</v>
      </c>
      <c r="F1692" s="300">
        <v>1.8485601860969175E-2</v>
      </c>
      <c r="G1692" s="300">
        <v>1.8427173875731354E-2</v>
      </c>
      <c r="H1692" s="301">
        <v>2.0909211526011509E-5</v>
      </c>
      <c r="I1692" s="302">
        <v>2.1854635084843199E-5</v>
      </c>
      <c r="J1692" s="303">
        <v>28</v>
      </c>
      <c r="K1692" s="304">
        <f t="shared" ref="K1692:P1692" si="1609">SUM(D1692:D1693)+$J1692*D1693</f>
        <v>8.2778255132224296E-2</v>
      </c>
      <c r="L1692" s="304">
        <f t="shared" si="1609"/>
        <v>0.63401481271989579</v>
      </c>
      <c r="M1692" s="304">
        <f t="shared" si="1609"/>
        <v>0.55444164416526442</v>
      </c>
      <c r="N1692" s="304">
        <f t="shared" si="1609"/>
        <v>0.55269891785343606</v>
      </c>
      <c r="O1692" s="304">
        <f t="shared" si="1609"/>
        <v>6.2538111011485684E-4</v>
      </c>
      <c r="P1692" s="251">
        <f t="shared" si="1609"/>
        <v>6.536580060079436E-4</v>
      </c>
    </row>
    <row r="1693" spans="1:16" x14ac:dyDescent="0.3">
      <c r="A1693" s="247" t="s">
        <v>129</v>
      </c>
      <c r="B1693" s="248">
        <v>2050</v>
      </c>
      <c r="C1693" s="248" t="s">
        <v>1757</v>
      </c>
      <c r="D1693" s="300">
        <v>2.7587742210111979E-3</v>
      </c>
      <c r="E1693" s="300">
        <v>2.1133950073408812E-2</v>
      </c>
      <c r="F1693" s="300">
        <v>1.8481242838079146E-2</v>
      </c>
      <c r="G1693" s="300">
        <v>1.8423163585438093E-2</v>
      </c>
      <c r="H1693" s="301">
        <v>2.0843858572029153E-5</v>
      </c>
      <c r="I1693" s="302">
        <v>2.1786323135279322E-5</v>
      </c>
      <c r="J1693" s="303">
        <v>29</v>
      </c>
      <c r="K1693" s="304">
        <f t="shared" ref="K1693:P1693" si="1610">SUM(D1693:D1693)+$J1693*D1693</f>
        <v>8.2763226630335945E-2</v>
      </c>
      <c r="L1693" s="304">
        <f t="shared" si="1610"/>
        <v>0.6340185022022643</v>
      </c>
      <c r="M1693" s="304">
        <f t="shared" si="1610"/>
        <v>0.55443728514237445</v>
      </c>
      <c r="N1693" s="304">
        <f t="shared" si="1610"/>
        <v>0.55269490756314277</v>
      </c>
      <c r="O1693" s="304">
        <f t="shared" si="1610"/>
        <v>6.2531575716087457E-4</v>
      </c>
      <c r="P1693" s="251">
        <f t="shared" si="1610"/>
        <v>6.5358969405837966E-4</v>
      </c>
    </row>
    <row r="1694" spans="1:16" x14ac:dyDescent="0.3">
      <c r="A1694" s="247" t="s">
        <v>130</v>
      </c>
      <c r="B1694" s="248">
        <v>2015</v>
      </c>
      <c r="C1694" s="248" t="s">
        <v>2478</v>
      </c>
      <c r="D1694" s="300">
        <v>9.5664884925162397E-2</v>
      </c>
      <c r="E1694" s="300">
        <v>0.31564547032008616</v>
      </c>
      <c r="F1694" s="300">
        <v>2.1122473167296756E-2</v>
      </c>
      <c r="G1694" s="300">
        <v>2.0870943500411125E-2</v>
      </c>
      <c r="H1694" s="301">
        <v>3.2900123353946824E-4</v>
      </c>
      <c r="I1694" s="302">
        <v>3.4387721460201793E-4</v>
      </c>
      <c r="J1694" s="305">
        <v>0</v>
      </c>
      <c r="K1694" s="304">
        <f>SUM(D1694:D1723)</f>
        <v>0.63179175116711195</v>
      </c>
      <c r="L1694" s="304">
        <f t="shared" ref="L1694:L1700" si="1611">SUM(E1694:E1723)</f>
        <v>2.5181499888421581</v>
      </c>
      <c r="M1694" s="304">
        <f t="shared" ref="M1694:M1700" si="1612">SUM(F1694:F1723)</f>
        <v>0.58280392365593658</v>
      </c>
      <c r="N1694" s="304">
        <f t="shared" ref="N1694:N1700" si="1613">SUM(G1694:G1723)</f>
        <v>0.57889401685063302</v>
      </c>
      <c r="O1694" s="304">
        <f t="shared" ref="O1694:O1700" si="1614">SUM(H1694:H1723)</f>
        <v>3.0529883066338207E-3</v>
      </c>
      <c r="P1694" s="251">
        <f t="shared" ref="P1694:P1700" si="1615">SUM(I1694:I1723)</f>
        <v>3.1910308855350633E-3</v>
      </c>
    </row>
    <row r="1695" spans="1:16" x14ac:dyDescent="0.3">
      <c r="A1695" s="247" t="s">
        <v>130</v>
      </c>
      <c r="B1695" s="248">
        <v>2016</v>
      </c>
      <c r="C1695" s="248" t="s">
        <v>2479</v>
      </c>
      <c r="D1695" s="300">
        <v>7.9962130597474729E-2</v>
      </c>
      <c r="E1695" s="300">
        <v>0.2734860542069989</v>
      </c>
      <c r="F1695" s="300">
        <v>2.0880624658963592E-2</v>
      </c>
      <c r="G1695" s="300">
        <v>2.0645337678878637E-2</v>
      </c>
      <c r="H1695" s="301">
        <v>2.9828042431994284E-4</v>
      </c>
      <c r="I1695" s="302">
        <v>3.1176733923264708E-4</v>
      </c>
      <c r="J1695" s="303">
        <v>0</v>
      </c>
      <c r="K1695" s="304">
        <f t="shared" ref="K1695:K1700" si="1616">SUM(D1695:D1724)</f>
        <v>0.53885743227946437</v>
      </c>
      <c r="L1695" s="304">
        <f t="shared" si="1611"/>
        <v>2.2239719407517691</v>
      </c>
      <c r="M1695" s="304">
        <f t="shared" si="1612"/>
        <v>0.58013927706896939</v>
      </c>
      <c r="N1695" s="304">
        <f t="shared" si="1613"/>
        <v>0.57642472312656146</v>
      </c>
      <c r="O1695" s="304">
        <f t="shared" si="1614"/>
        <v>2.7452554315130378E-3</v>
      </c>
      <c r="P1695" s="251">
        <f t="shared" si="1615"/>
        <v>2.8693836933383378E-3</v>
      </c>
    </row>
    <row r="1696" spans="1:16" x14ac:dyDescent="0.3">
      <c r="A1696" s="247" t="s">
        <v>130</v>
      </c>
      <c r="B1696" s="248">
        <v>2017</v>
      </c>
      <c r="C1696" s="248" t="s">
        <v>1758</v>
      </c>
      <c r="D1696" s="300">
        <v>6.717293287314538E-2</v>
      </c>
      <c r="E1696" s="300">
        <v>0.23642214743342335</v>
      </c>
      <c r="F1696" s="300">
        <v>2.0715381374589406E-2</v>
      </c>
      <c r="G1696" s="300">
        <v>2.0490858791218741E-2</v>
      </c>
      <c r="H1696" s="301">
        <v>2.7074407364154215E-4</v>
      </c>
      <c r="I1696" s="302">
        <v>2.8298592328883214E-4</v>
      </c>
      <c r="J1696" s="303">
        <v>0</v>
      </c>
      <c r="K1696" s="304">
        <f t="shared" si="1616"/>
        <v>0.46155507440264248</v>
      </c>
      <c r="L1696" s="304">
        <f t="shared" si="1611"/>
        <v>1.9717233358862498</v>
      </c>
      <c r="M1696" s="304">
        <f t="shared" si="1612"/>
        <v>0.57770405754222998</v>
      </c>
      <c r="N1696" s="304">
        <f t="shared" si="1613"/>
        <v>0.57416959824452019</v>
      </c>
      <c r="O1696" s="304">
        <f t="shared" si="1614"/>
        <v>2.4678402209085048E-3</v>
      </c>
      <c r="P1696" s="251">
        <f t="shared" si="1615"/>
        <v>2.579425000842643E-3</v>
      </c>
    </row>
    <row r="1697" spans="1:16" x14ac:dyDescent="0.3">
      <c r="A1697" s="247" t="s">
        <v>130</v>
      </c>
      <c r="B1697" s="248">
        <v>2018</v>
      </c>
      <c r="C1697" s="248" t="s">
        <v>1759</v>
      </c>
      <c r="D1697" s="300">
        <v>5.5638094536420338E-2</v>
      </c>
      <c r="E1697" s="300">
        <v>0.20322268794883458</v>
      </c>
      <c r="F1697" s="300">
        <v>2.0597247349404341E-2</v>
      </c>
      <c r="G1697" s="300">
        <v>2.0379988906742811E-2</v>
      </c>
      <c r="H1697" s="301">
        <v>2.4657837553954093E-4</v>
      </c>
      <c r="I1697" s="302">
        <v>2.5772755377231004E-4</v>
      </c>
      <c r="J1697" s="303">
        <v>0</v>
      </c>
      <c r="K1697" s="304">
        <f t="shared" si="1616"/>
        <v>0.39698137302385644</v>
      </c>
      <c r="L1697" s="304">
        <f t="shared" si="1611"/>
        <v>1.7563389920852686</v>
      </c>
      <c r="M1697" s="304">
        <f t="shared" si="1612"/>
        <v>0.57542383079343651</v>
      </c>
      <c r="N1697" s="304">
        <f t="shared" si="1613"/>
        <v>0.57205951654356257</v>
      </c>
      <c r="O1697" s="304">
        <f t="shared" si="1614"/>
        <v>2.2176851850121567E-3</v>
      </c>
      <c r="P1697" s="251">
        <f t="shared" si="1615"/>
        <v>2.3179590639120138E-3</v>
      </c>
    </row>
    <row r="1698" spans="1:16" x14ac:dyDescent="0.3">
      <c r="A1698" s="247" t="s">
        <v>130</v>
      </c>
      <c r="B1698" s="248">
        <v>2019</v>
      </c>
      <c r="C1698" s="248" t="s">
        <v>1760</v>
      </c>
      <c r="D1698" s="300">
        <v>4.6179002007363315E-2</v>
      </c>
      <c r="E1698" s="300">
        <v>0.17476130681081883</v>
      </c>
      <c r="F1698" s="300">
        <v>2.0502976955420367E-2</v>
      </c>
      <c r="G1698" s="300">
        <v>2.0291415253673159E-2</v>
      </c>
      <c r="H1698" s="301">
        <v>2.2186006544176458E-4</v>
      </c>
      <c r="I1698" s="302">
        <v>2.3189158920601023E-4</v>
      </c>
      <c r="J1698" s="303">
        <v>0</v>
      </c>
      <c r="K1698" s="304">
        <f t="shared" si="1616"/>
        <v>0.34389268131605583</v>
      </c>
      <c r="L1698" s="304">
        <f t="shared" si="1611"/>
        <v>1.5739829270407355</v>
      </c>
      <c r="M1698" s="304">
        <f t="shared" si="1612"/>
        <v>0.57325308483385307</v>
      </c>
      <c r="N1698" s="304">
        <f t="shared" si="1613"/>
        <v>0.57005233565559277</v>
      </c>
      <c r="O1698" s="304">
        <f t="shared" si="1614"/>
        <v>1.9913738726723626E-3</v>
      </c>
      <c r="P1698" s="251">
        <f t="shared" si="1615"/>
        <v>2.0814149589991238E-3</v>
      </c>
    </row>
    <row r="1699" spans="1:16" x14ac:dyDescent="0.3">
      <c r="A1699" s="247" t="s">
        <v>130</v>
      </c>
      <c r="B1699" s="248">
        <v>2020</v>
      </c>
      <c r="C1699" s="248" t="s">
        <v>1761</v>
      </c>
      <c r="D1699" s="300">
        <v>3.9033053505556262E-2</v>
      </c>
      <c r="E1699" s="300">
        <v>0.1508234436352705</v>
      </c>
      <c r="F1699" s="300">
        <v>2.0383010942707565E-2</v>
      </c>
      <c r="G1699" s="300">
        <v>2.0179835650057636E-2</v>
      </c>
      <c r="H1699" s="301">
        <v>1.9969293781123908E-4</v>
      </c>
      <c r="I1699" s="302">
        <v>2.087221646835783E-4</v>
      </c>
      <c r="J1699" s="303">
        <v>0</v>
      </c>
      <c r="K1699" s="304">
        <f t="shared" si="1616"/>
        <v>0.30024473414957908</v>
      </c>
      <c r="L1699" s="304">
        <f t="shared" si="1611"/>
        <v>1.4200813773807777</v>
      </c>
      <c r="M1699" s="304">
        <f t="shared" si="1612"/>
        <v>0.57117120024057799</v>
      </c>
      <c r="N1699" s="304">
        <f t="shared" si="1613"/>
        <v>0.56812874596053076</v>
      </c>
      <c r="O1699" s="304">
        <f t="shared" si="1614"/>
        <v>1.7895343287305243E-3</v>
      </c>
      <c r="P1699" s="251">
        <f t="shared" si="1615"/>
        <v>1.8704491321074816E-3</v>
      </c>
    </row>
    <row r="1700" spans="1:16" x14ac:dyDescent="0.3">
      <c r="A1700" s="247" t="s">
        <v>130</v>
      </c>
      <c r="B1700" s="248">
        <v>2021</v>
      </c>
      <c r="C1700" s="248" t="s">
        <v>1762</v>
      </c>
      <c r="D1700" s="300">
        <v>3.3258717925012837E-2</v>
      </c>
      <c r="E1700" s="300">
        <v>0.13009565239908116</v>
      </c>
      <c r="F1700" s="300">
        <v>2.0220860269173638E-2</v>
      </c>
      <c r="G1700" s="300">
        <v>2.0029658515933229E-2</v>
      </c>
      <c r="H1700" s="301">
        <v>1.7886676390409153E-4</v>
      </c>
      <c r="I1700" s="302">
        <v>1.8695433030223088E-4</v>
      </c>
      <c r="J1700" s="303">
        <v>0</v>
      </c>
      <c r="K1700" s="304">
        <f t="shared" si="1616"/>
        <v>0.26372771061704448</v>
      </c>
      <c r="L1700" s="304">
        <f t="shared" si="1611"/>
        <v>1.290111177292111</v>
      </c>
      <c r="M1700" s="304">
        <f t="shared" si="1612"/>
        <v>0.56920476241599871</v>
      </c>
      <c r="N1700" s="304">
        <f t="shared" si="1613"/>
        <v>0.566312566275466</v>
      </c>
      <c r="O1700" s="304">
        <f t="shared" si="1614"/>
        <v>1.6095051418212021E-3</v>
      </c>
      <c r="P1700" s="251">
        <f t="shared" si="1615"/>
        <v>1.6822798290864254E-3</v>
      </c>
    </row>
    <row r="1701" spans="1:16" x14ac:dyDescent="0.3">
      <c r="A1701" s="247" t="s">
        <v>130</v>
      </c>
      <c r="B1701" s="248">
        <v>2022</v>
      </c>
      <c r="C1701" s="248" t="s">
        <v>1763</v>
      </c>
      <c r="D1701" s="300">
        <v>2.6581108211315922E-2</v>
      </c>
      <c r="E1701" s="300">
        <v>0.11071217658660081</v>
      </c>
      <c r="F1701" s="300">
        <v>2.0064655774821683E-2</v>
      </c>
      <c r="G1701" s="300">
        <v>1.9884751333454246E-2</v>
      </c>
      <c r="H1701" s="301">
        <v>1.6196694912957611E-4</v>
      </c>
      <c r="I1701" s="302">
        <v>1.6929037369582439E-4</v>
      </c>
      <c r="J1701" s="303">
        <v>1</v>
      </c>
      <c r="K1701" s="304">
        <f t="shared" ref="K1701:P1701" si="1617">SUM(D1701:D1729)+$J1701*D1729</f>
        <v>0.23298502266505328</v>
      </c>
      <c r="L1701" s="304">
        <f t="shared" si="1617"/>
        <v>1.1808687684396337</v>
      </c>
      <c r="M1701" s="304">
        <f t="shared" si="1617"/>
        <v>0.56740047526495319</v>
      </c>
      <c r="N1701" s="304">
        <f t="shared" si="1617"/>
        <v>0.56464656372452571</v>
      </c>
      <c r="O1701" s="304">
        <f t="shared" si="1617"/>
        <v>1.4503021288190276E-3</v>
      </c>
      <c r="P1701" s="251">
        <f t="shared" si="1617"/>
        <v>1.5158783604467174E-3</v>
      </c>
    </row>
    <row r="1702" spans="1:16" x14ac:dyDescent="0.3">
      <c r="A1702" s="247" t="s">
        <v>130</v>
      </c>
      <c r="B1702" s="248">
        <v>2023</v>
      </c>
      <c r="C1702" s="248" t="s">
        <v>1764</v>
      </c>
      <c r="D1702" s="300">
        <v>2.2756725530815081E-2</v>
      </c>
      <c r="E1702" s="300">
        <v>9.5856206721443238E-2</v>
      </c>
      <c r="F1702" s="300">
        <v>1.9926178621096208E-2</v>
      </c>
      <c r="G1702" s="300">
        <v>1.9756678732257268E-2</v>
      </c>
      <c r="H1702" s="301">
        <v>1.4521715838375736E-4</v>
      </c>
      <c r="I1702" s="302">
        <v>1.5178323319871902E-4</v>
      </c>
      <c r="J1702" s="303">
        <v>2</v>
      </c>
      <c r="K1702" s="304">
        <f t="shared" ref="K1702:P1702" si="1618">SUM(D1702:D1729)+$J1702*D1729</f>
        <v>0.20891994442675901</v>
      </c>
      <c r="L1702" s="304">
        <f t="shared" si="1618"/>
        <v>1.0910098353996371</v>
      </c>
      <c r="M1702" s="304">
        <f t="shared" si="1618"/>
        <v>0.56575239260825971</v>
      </c>
      <c r="N1702" s="304">
        <f t="shared" si="1618"/>
        <v>0.56312546835606425</v>
      </c>
      <c r="O1702" s="304">
        <f t="shared" si="1618"/>
        <v>1.3079989305913684E-3</v>
      </c>
      <c r="P1702" s="251">
        <f t="shared" si="1618"/>
        <v>1.3671408484134155E-3</v>
      </c>
    </row>
    <row r="1703" spans="1:16" x14ac:dyDescent="0.3">
      <c r="A1703" s="247" t="s">
        <v>130</v>
      </c>
      <c r="B1703" s="248">
        <v>2024</v>
      </c>
      <c r="C1703" s="248" t="s">
        <v>1765</v>
      </c>
      <c r="D1703" s="300">
        <v>1.9583874828943252E-2</v>
      </c>
      <c r="E1703" s="300">
        <v>8.3527320647288572E-2</v>
      </c>
      <c r="F1703" s="300">
        <v>1.9806140994085602E-2</v>
      </c>
      <c r="G1703" s="300">
        <v>1.9645615700742986E-2</v>
      </c>
      <c r="H1703" s="301">
        <v>1.2932114614124378E-4</v>
      </c>
      <c r="I1703" s="302">
        <v>1.3516847318352889E-4</v>
      </c>
      <c r="J1703" s="303">
        <v>3</v>
      </c>
      <c r="K1703" s="304">
        <f t="shared" ref="K1703:P1703" si="1619">SUM(D1703:D1729)+$J1703*D1729</f>
        <v>0.18867924886896556</v>
      </c>
      <c r="L1703" s="304">
        <f t="shared" si="1619"/>
        <v>1.0160068722247977</v>
      </c>
      <c r="M1703" s="304">
        <f t="shared" si="1619"/>
        <v>0.56424278710529163</v>
      </c>
      <c r="N1703" s="304">
        <f t="shared" si="1619"/>
        <v>0.56173244558880009</v>
      </c>
      <c r="O1703" s="304">
        <f t="shared" si="1619"/>
        <v>1.1824455231095278E-3</v>
      </c>
      <c r="P1703" s="251">
        <f t="shared" si="1619"/>
        <v>1.2359104768772187E-3</v>
      </c>
    </row>
    <row r="1704" spans="1:16" x14ac:dyDescent="0.3">
      <c r="A1704" s="247" t="s">
        <v>130</v>
      </c>
      <c r="B1704" s="248">
        <v>2025</v>
      </c>
      <c r="C1704" s="248" t="s">
        <v>1766</v>
      </c>
      <c r="D1704" s="300">
        <v>1.7098643299665709E-2</v>
      </c>
      <c r="E1704" s="300">
        <v>7.3770685456080468E-2</v>
      </c>
      <c r="F1704" s="300">
        <v>1.9708228879640632E-2</v>
      </c>
      <c r="G1704" s="300">
        <v>1.955501112787578E-2</v>
      </c>
      <c r="H1704" s="301">
        <v>1.1513989098460581E-4</v>
      </c>
      <c r="I1704" s="302">
        <v>1.2034600242623688E-4</v>
      </c>
      <c r="J1704" s="303">
        <v>4</v>
      </c>
      <c r="K1704" s="304">
        <f t="shared" ref="K1704:P1704" si="1620">SUM(D1704:D1729)+$J1704*D1729</f>
        <v>0.17161140401304398</v>
      </c>
      <c r="L1704" s="304">
        <f t="shared" si="1620"/>
        <v>0.95333279512411329</v>
      </c>
      <c r="M1704" s="304">
        <f t="shared" si="1620"/>
        <v>0.56285321922933418</v>
      </c>
      <c r="N1704" s="304">
        <f t="shared" si="1620"/>
        <v>0.56045048585305013</v>
      </c>
      <c r="O1704" s="304">
        <f t="shared" si="1620"/>
        <v>1.0727881278702011E-3</v>
      </c>
      <c r="P1704" s="251">
        <f t="shared" si="1620"/>
        <v>1.1212948653562119E-3</v>
      </c>
    </row>
    <row r="1705" spans="1:16" x14ac:dyDescent="0.3">
      <c r="A1705" s="247" t="s">
        <v>130</v>
      </c>
      <c r="B1705" s="248">
        <v>2026</v>
      </c>
      <c r="C1705" s="248" t="s">
        <v>1767</v>
      </c>
      <c r="D1705" s="300">
        <v>1.5060799085931293E-2</v>
      </c>
      <c r="E1705" s="300">
        <v>6.5855874377679799E-2</v>
      </c>
      <c r="F1705" s="300">
        <v>1.9612159485638582E-2</v>
      </c>
      <c r="G1705" s="300">
        <v>1.9466105929117686E-2</v>
      </c>
      <c r="H1705" s="301">
        <v>1.0052057887462557E-4</v>
      </c>
      <c r="I1705" s="302">
        <v>1.0506567242631522E-4</v>
      </c>
      <c r="J1705" s="303">
        <v>5</v>
      </c>
      <c r="K1705" s="304">
        <f t="shared" ref="K1705:P1705" si="1621">SUM(D1705:D1729)+$J1705*D1729</f>
        <v>0.15702879068639991</v>
      </c>
      <c r="L1705" s="304">
        <f t="shared" si="1621"/>
        <v>0.90041535321463673</v>
      </c>
      <c r="M1705" s="304">
        <f t="shared" si="1621"/>
        <v>0.56156156346782171</v>
      </c>
      <c r="N1705" s="304">
        <f t="shared" si="1621"/>
        <v>0.55925913069016719</v>
      </c>
      <c r="O1705" s="304">
        <f t="shared" si="1621"/>
        <v>9.7731198778751218E-4</v>
      </c>
      <c r="P1705" s="251">
        <f t="shared" si="1621"/>
        <v>1.0215017245924975E-3</v>
      </c>
    </row>
    <row r="1706" spans="1:16" x14ac:dyDescent="0.3">
      <c r="A1706" s="247" t="s">
        <v>130</v>
      </c>
      <c r="B1706" s="248">
        <v>2027</v>
      </c>
      <c r="C1706" s="248" t="s">
        <v>1768</v>
      </c>
      <c r="D1706" s="300">
        <v>1.3299155477414771E-2</v>
      </c>
      <c r="E1706" s="300">
        <v>5.9073069635276108E-2</v>
      </c>
      <c r="F1706" s="300">
        <v>1.9500614549633595E-2</v>
      </c>
      <c r="G1706" s="300">
        <v>1.9362721061388439E-2</v>
      </c>
      <c r="H1706" s="301">
        <v>7.9437852456230583E-5</v>
      </c>
      <c r="I1706" s="302">
        <v>8.3029679232539375E-5</v>
      </c>
      <c r="J1706" s="303">
        <v>6</v>
      </c>
      <c r="K1706" s="304">
        <f t="shared" ref="K1706:P1706" si="1622">SUM(D1706:D1729)+$J1706*D1729</f>
        <v>0.14448402157349025</v>
      </c>
      <c r="L1706" s="304">
        <f t="shared" si="1622"/>
        <v>0.85541272238356092</v>
      </c>
      <c r="M1706" s="304">
        <f t="shared" si="1622"/>
        <v>0.56036597710031133</v>
      </c>
      <c r="N1706" s="304">
        <f t="shared" si="1622"/>
        <v>0.55815668072604252</v>
      </c>
      <c r="O1706" s="304">
        <f t="shared" si="1622"/>
        <v>8.9645515981480353E-4</v>
      </c>
      <c r="P1706" s="251">
        <f t="shared" si="1622"/>
        <v>9.3698891382870469E-4</v>
      </c>
    </row>
    <row r="1707" spans="1:16" x14ac:dyDescent="0.3">
      <c r="A1707" s="247" t="s">
        <v>130</v>
      </c>
      <c r="B1707" s="248">
        <v>2028</v>
      </c>
      <c r="C1707" s="248" t="s">
        <v>1769</v>
      </c>
      <c r="D1707" s="300">
        <v>1.1832440825983353E-2</v>
      </c>
      <c r="E1707" s="300">
        <v>5.3418593430239615E-2</v>
      </c>
      <c r="F1707" s="300">
        <v>1.9388305296908888E-2</v>
      </c>
      <c r="G1707" s="300">
        <v>1.9258913215866379E-2</v>
      </c>
      <c r="H1707" s="301">
        <v>6.5485299189543014E-5</v>
      </c>
      <c r="I1707" s="302">
        <v>6.8446255503289426E-5</v>
      </c>
      <c r="J1707" s="303">
        <v>7</v>
      </c>
      <c r="K1707" s="304">
        <f t="shared" ref="K1707:P1707" si="1623">SUM(D1707:D1729)+$J1707*D1729</f>
        <v>0.13370089606909713</v>
      </c>
      <c r="L1707" s="304">
        <f t="shared" si="1623"/>
        <v>0.81719289629488889</v>
      </c>
      <c r="M1707" s="304">
        <f t="shared" si="1623"/>
        <v>0.55928193566880591</v>
      </c>
      <c r="N1707" s="304">
        <f t="shared" si="1623"/>
        <v>0.55715761562964694</v>
      </c>
      <c r="O1707" s="304">
        <f t="shared" si="1623"/>
        <v>8.3668105826048968E-4</v>
      </c>
      <c r="P1707" s="251">
        <f t="shared" si="1623"/>
        <v>8.7451209625868779E-4</v>
      </c>
    </row>
    <row r="1708" spans="1:16" x14ac:dyDescent="0.3">
      <c r="A1708" s="247" t="s">
        <v>130</v>
      </c>
      <c r="B1708" s="248">
        <v>2029</v>
      </c>
      <c r="C1708" s="248" t="s">
        <v>1770</v>
      </c>
      <c r="D1708" s="300">
        <v>1.0510535448362326E-2</v>
      </c>
      <c r="E1708" s="300">
        <v>4.8434679781236403E-2</v>
      </c>
      <c r="F1708" s="300">
        <v>1.9282393158535867E-2</v>
      </c>
      <c r="G1708" s="300">
        <v>1.9161145688441409E-2</v>
      </c>
      <c r="H1708" s="301">
        <v>5.5611033652060373E-5</v>
      </c>
      <c r="I1708" s="302">
        <v>5.8125520080624729E-5</v>
      </c>
      <c r="J1708" s="303">
        <v>8</v>
      </c>
      <c r="K1708" s="304">
        <f t="shared" ref="K1708:P1708" si="1624">SUM(D1708:D1729)+$J1708*D1729</f>
        <v>0.12438448521613543</v>
      </c>
      <c r="L1708" s="304">
        <f t="shared" si="1624"/>
        <v>0.78462754641125321</v>
      </c>
      <c r="M1708" s="304">
        <f t="shared" si="1624"/>
        <v>0.55831020349002514</v>
      </c>
      <c r="N1708" s="304">
        <f t="shared" si="1624"/>
        <v>0.55626235837877347</v>
      </c>
      <c r="O1708" s="304">
        <f t="shared" si="1624"/>
        <v>7.9085950997286362E-4</v>
      </c>
      <c r="P1708" s="251">
        <f t="shared" si="1624"/>
        <v>8.266187024179208E-4</v>
      </c>
    </row>
    <row r="1709" spans="1:16" x14ac:dyDescent="0.3">
      <c r="A1709" s="247" t="s">
        <v>130</v>
      </c>
      <c r="B1709" s="248">
        <v>2030</v>
      </c>
      <c r="C1709" s="248" t="s">
        <v>1771</v>
      </c>
      <c r="D1709" s="300">
        <v>9.4422109019391427E-3</v>
      </c>
      <c r="E1709" s="300">
        <v>4.4308195256607848E-2</v>
      </c>
      <c r="F1709" s="300">
        <v>1.9184019402374929E-2</v>
      </c>
      <c r="G1709" s="300">
        <v>1.9070390002109815E-2</v>
      </c>
      <c r="H1709" s="301">
        <v>4.7772502554191956E-5</v>
      </c>
      <c r="I1709" s="302">
        <v>4.9932564377270621E-5</v>
      </c>
      <c r="J1709" s="303">
        <v>9</v>
      </c>
      <c r="K1709" s="304">
        <f t="shared" ref="K1709:P1709" si="1625">SUM(D1709:D1729)+$J1709*D1729</f>
        <v>0.11638997974079475</v>
      </c>
      <c r="L1709" s="304">
        <f t="shared" si="1625"/>
        <v>0.75704611017662082</v>
      </c>
      <c r="M1709" s="304">
        <f t="shared" si="1625"/>
        <v>0.55744438344961744</v>
      </c>
      <c r="N1709" s="304">
        <f t="shared" si="1625"/>
        <v>0.55546486865532507</v>
      </c>
      <c r="O1709" s="304">
        <f t="shared" si="1625"/>
        <v>7.5491222722272008E-4</v>
      </c>
      <c r="P1709" s="251">
        <f t="shared" si="1625"/>
        <v>7.890460439998185E-4</v>
      </c>
    </row>
    <row r="1710" spans="1:16" x14ac:dyDescent="0.3">
      <c r="A1710" s="247" t="s">
        <v>130</v>
      </c>
      <c r="B1710" s="248">
        <v>2031</v>
      </c>
      <c r="C1710" s="248" t="s">
        <v>1772</v>
      </c>
      <c r="D1710" s="300">
        <v>8.4763607271632867E-3</v>
      </c>
      <c r="E1710" s="300">
        <v>4.0601538088764925E-2</v>
      </c>
      <c r="F1710" s="300">
        <v>1.9092670460493084E-2</v>
      </c>
      <c r="G1710" s="300">
        <v>1.8986209738715846E-2</v>
      </c>
      <c r="H1710" s="301">
        <v>4.29588638729682E-5</v>
      </c>
      <c r="I1710" s="302">
        <v>4.4901277395981398E-5</v>
      </c>
      <c r="J1710" s="303">
        <v>10</v>
      </c>
      <c r="K1710" s="304">
        <f t="shared" ref="K1710:P1710" si="1626">SUM(D1710:D1729)+$J1710*D1729</f>
        <v>0.10946379881187726</v>
      </c>
      <c r="L1710" s="304">
        <f t="shared" si="1626"/>
        <v>0.73359115846661682</v>
      </c>
      <c r="M1710" s="304">
        <f t="shared" si="1626"/>
        <v>0.55667693716537059</v>
      </c>
      <c r="N1710" s="304">
        <f t="shared" si="1626"/>
        <v>0.55475813461820822</v>
      </c>
      <c r="O1710" s="304">
        <f t="shared" si="1626"/>
        <v>7.2680347557044494E-4</v>
      </c>
      <c r="P1710" s="251">
        <f t="shared" si="1626"/>
        <v>7.5966634128507029E-4</v>
      </c>
    </row>
    <row r="1711" spans="1:16" x14ac:dyDescent="0.3">
      <c r="A1711" s="247" t="s">
        <v>130</v>
      </c>
      <c r="B1711" s="248">
        <v>2032</v>
      </c>
      <c r="C1711" s="248" t="s">
        <v>1773</v>
      </c>
      <c r="D1711" s="300">
        <v>7.652346133759225E-3</v>
      </c>
      <c r="E1711" s="300">
        <v>3.7557762631439888E-2</v>
      </c>
      <c r="F1711" s="300">
        <v>1.9009237311680978E-2</v>
      </c>
      <c r="G1711" s="300">
        <v>1.8909356461080606E-2</v>
      </c>
      <c r="H1711" s="301">
        <v>3.9354740974508513E-5</v>
      </c>
      <c r="I1711" s="302">
        <v>4.1134187265896254E-5</v>
      </c>
      <c r="J1711" s="303">
        <v>11</v>
      </c>
      <c r="K1711" s="304">
        <f t="shared" ref="K1711:P1711" si="1627">SUM(D1711:D1729)+$J1711*D1729</f>
        <v>0.10350346805773561</v>
      </c>
      <c r="L1711" s="304">
        <f t="shared" si="1627"/>
        <v>0.71384286392445584</v>
      </c>
      <c r="M1711" s="304">
        <f t="shared" si="1627"/>
        <v>0.55600083982300563</v>
      </c>
      <c r="N1711" s="304">
        <f t="shared" si="1627"/>
        <v>0.55413558084448533</v>
      </c>
      <c r="O1711" s="304">
        <f t="shared" si="1627"/>
        <v>7.0350836259939348E-4</v>
      </c>
      <c r="P1711" s="251">
        <f t="shared" si="1627"/>
        <v>7.3531792555161124E-4</v>
      </c>
    </row>
    <row r="1712" spans="1:16" x14ac:dyDescent="0.3">
      <c r="A1712" s="247" t="s">
        <v>130</v>
      </c>
      <c r="B1712" s="248">
        <v>2033</v>
      </c>
      <c r="C1712" s="248" t="s">
        <v>1774</v>
      </c>
      <c r="D1712" s="300">
        <v>6.9194043143322448E-3</v>
      </c>
      <c r="E1712" s="300">
        <v>3.4925878530788455E-2</v>
      </c>
      <c r="F1712" s="300">
        <v>1.8931403328382414E-2</v>
      </c>
      <c r="G1712" s="300">
        <v>1.8837674072682692E-2</v>
      </c>
      <c r="H1712" s="301">
        <v>3.636252123241075E-5</v>
      </c>
      <c r="I1712" s="302">
        <v>3.8006676145251321E-5</v>
      </c>
      <c r="J1712" s="303">
        <v>12</v>
      </c>
      <c r="K1712" s="304">
        <f t="shared" ref="K1712:P1712" si="1628">SUM(D1712:D1729)+$J1712*D1729</f>
        <v>9.8367151896998045E-2</v>
      </c>
      <c r="L1712" s="304">
        <f t="shared" si="1628"/>
        <v>0.69713834483962001</v>
      </c>
      <c r="M1712" s="304">
        <f t="shared" si="1628"/>
        <v>0.55540817562945277</v>
      </c>
      <c r="N1712" s="304">
        <f t="shared" si="1628"/>
        <v>0.55358988034839762</v>
      </c>
      <c r="O1712" s="304">
        <f t="shared" si="1628"/>
        <v>6.8381737252680192E-4</v>
      </c>
      <c r="P1712" s="251">
        <f t="shared" si="1628"/>
        <v>7.1473659994823735E-4</v>
      </c>
    </row>
    <row r="1713" spans="1:16" x14ac:dyDescent="0.3">
      <c r="A1713" s="247" t="s">
        <v>130</v>
      </c>
      <c r="B1713" s="248">
        <v>2034</v>
      </c>
      <c r="C1713" s="248" t="s">
        <v>1775</v>
      </c>
      <c r="D1713" s="300">
        <v>6.2622153845543743E-3</v>
      </c>
      <c r="E1713" s="300">
        <v>3.2662561732272569E-2</v>
      </c>
      <c r="F1713" s="300">
        <v>1.8859251651067423E-2</v>
      </c>
      <c r="G1713" s="300">
        <v>1.8771234760414455E-2</v>
      </c>
      <c r="H1713" s="301">
        <v>3.38202452172397E-5</v>
      </c>
      <c r="I1713" s="302">
        <v>3.5349443096143825E-5</v>
      </c>
      <c r="J1713" s="303">
        <v>13</v>
      </c>
      <c r="K1713" s="304">
        <f t="shared" ref="K1713:P1713" si="1629">SUM(D1713:D1729)+$J1713*D1729</f>
        <v>9.3963777555687439E-2</v>
      </c>
      <c r="L1713" s="304">
        <f t="shared" si="1629"/>
        <v>0.68306570985543547</v>
      </c>
      <c r="M1713" s="304">
        <f t="shared" si="1629"/>
        <v>0.55489334541919855</v>
      </c>
      <c r="N1713" s="304">
        <f t="shared" si="1629"/>
        <v>0.55311586224070786</v>
      </c>
      <c r="O1713" s="304">
        <f t="shared" si="1629"/>
        <v>6.6711860219630819E-4</v>
      </c>
      <c r="P1713" s="251">
        <f t="shared" si="1629"/>
        <v>6.9728278546550841E-4</v>
      </c>
    </row>
    <row r="1714" spans="1:16" x14ac:dyDescent="0.3">
      <c r="A1714" s="247" t="s">
        <v>130</v>
      </c>
      <c r="B1714" s="248">
        <v>2035</v>
      </c>
      <c r="C1714" s="248" t="s">
        <v>1776</v>
      </c>
      <c r="D1714" s="300">
        <v>5.6678355912619695E-3</v>
      </c>
      <c r="E1714" s="300">
        <v>3.0707236593393417E-2</v>
      </c>
      <c r="F1714" s="300">
        <v>1.8792644534970558E-2</v>
      </c>
      <c r="G1714" s="300">
        <v>1.8709910280544341E-2</v>
      </c>
      <c r="H1714" s="301">
        <v>3.1740887498343084E-5</v>
      </c>
      <c r="I1714" s="302">
        <v>3.3176067232720302E-5</v>
      </c>
      <c r="J1714" s="303">
        <v>14</v>
      </c>
      <c r="K1714" s="304">
        <f t="shared" ref="K1714:P1714" si="1630">SUM(D1714:D1729)+$J1714*D1729</f>
        <v>9.0217592144154729E-2</v>
      </c>
      <c r="L1714" s="304">
        <f t="shared" si="1630"/>
        <v>0.67125639166976692</v>
      </c>
      <c r="M1714" s="304">
        <f t="shared" si="1630"/>
        <v>0.55445066688625921</v>
      </c>
      <c r="N1714" s="304">
        <f t="shared" si="1630"/>
        <v>0.55270828344528633</v>
      </c>
      <c r="O1714" s="304">
        <f t="shared" si="1630"/>
        <v>6.5296210788098516E-4</v>
      </c>
      <c r="P1714" s="251">
        <f t="shared" si="1630"/>
        <v>6.8248620403188682E-4</v>
      </c>
    </row>
    <row r="1715" spans="1:16" x14ac:dyDescent="0.3">
      <c r="A1715" s="247" t="s">
        <v>130</v>
      </c>
      <c r="B1715" s="248">
        <v>2036</v>
      </c>
      <c r="C1715" s="248" t="s">
        <v>1777</v>
      </c>
      <c r="D1715" s="300">
        <v>5.1509133481023508E-3</v>
      </c>
      <c r="E1715" s="300">
        <v>2.9046587676782788E-2</v>
      </c>
      <c r="F1715" s="300">
        <v>1.8735329849353353E-2</v>
      </c>
      <c r="G1715" s="300">
        <v>1.8657118552445978E-2</v>
      </c>
      <c r="H1715" s="301">
        <v>2.9352397253514056E-5</v>
      </c>
      <c r="I1715" s="302">
        <v>3.0679578005635347E-5</v>
      </c>
      <c r="J1715" s="303">
        <v>15</v>
      </c>
      <c r="K1715" s="304">
        <f t="shared" ref="K1715:P1715" si="1631">SUM(D1715:D1729)+$J1715*D1729</f>
        <v>8.7065786525914401E-2</v>
      </c>
      <c r="L1715" s="304">
        <f t="shared" si="1631"/>
        <v>0.66140239862297756</v>
      </c>
      <c r="M1715" s="304">
        <f t="shared" si="1631"/>
        <v>0.55407459546941684</v>
      </c>
      <c r="N1715" s="304">
        <f t="shared" si="1631"/>
        <v>0.55236202912973487</v>
      </c>
      <c r="O1715" s="304">
        <f t="shared" si="1631"/>
        <v>6.4088497128455895E-4</v>
      </c>
      <c r="P1715" s="251">
        <f t="shared" si="1631"/>
        <v>6.69862998461689E-4</v>
      </c>
    </row>
    <row r="1716" spans="1:16" x14ac:dyDescent="0.3">
      <c r="A1716" s="247" t="s">
        <v>130</v>
      </c>
      <c r="B1716" s="248">
        <v>2037</v>
      </c>
      <c r="C1716" s="248" t="s">
        <v>1778</v>
      </c>
      <c r="D1716" s="300">
        <v>4.6985370420963022E-3</v>
      </c>
      <c r="E1716" s="300">
        <v>2.7633029443202919E-2</v>
      </c>
      <c r="F1716" s="300">
        <v>1.8684469969021535E-2</v>
      </c>
      <c r="G1716" s="300">
        <v>1.8610295333612827E-2</v>
      </c>
      <c r="H1716" s="301">
        <v>2.7828320233114174E-5</v>
      </c>
      <c r="I1716" s="302">
        <v>2.9086589639033426E-5</v>
      </c>
      <c r="J1716" s="303">
        <v>16</v>
      </c>
      <c r="K1716" s="304">
        <f t="shared" ref="K1716:P1716" si="1632">SUM(D1716:D1729)+$J1716*D1729</f>
        <v>8.4430903150833708E-2</v>
      </c>
      <c r="L1716" s="304">
        <f t="shared" si="1632"/>
        <v>0.65320905449279865</v>
      </c>
      <c r="M1716" s="304">
        <f t="shared" si="1632"/>
        <v>0.55375583873819167</v>
      </c>
      <c r="N1716" s="304">
        <f t="shared" si="1632"/>
        <v>0.55206856654228187</v>
      </c>
      <c r="O1716" s="304">
        <f t="shared" si="1632"/>
        <v>6.3119632493296171E-4</v>
      </c>
      <c r="P1716" s="251">
        <f t="shared" si="1632"/>
        <v>6.5973628211857607E-4</v>
      </c>
    </row>
    <row r="1717" spans="1:16" x14ac:dyDescent="0.3">
      <c r="A1717" s="247" t="s">
        <v>130</v>
      </c>
      <c r="B1717" s="248">
        <v>2038</v>
      </c>
      <c r="C1717" s="248" t="s">
        <v>1779</v>
      </c>
      <c r="D1717" s="300">
        <v>4.2896104089270738E-3</v>
      </c>
      <c r="E1717" s="300">
        <v>2.6355645581711315E-2</v>
      </c>
      <c r="F1717" s="300">
        <v>1.8638729647297726E-2</v>
      </c>
      <c r="G1717" s="300">
        <v>1.8568183709175921E-2</v>
      </c>
      <c r="H1717" s="301">
        <v>2.6417140331755058E-5</v>
      </c>
      <c r="I1717" s="302">
        <v>2.7611606783095856E-5</v>
      </c>
      <c r="J1717" s="303">
        <v>17</v>
      </c>
      <c r="K1717" s="304">
        <f t="shared" ref="K1717:P1717" si="1633">SUM(D1717:D1729)+$J1717*D1729</f>
        <v>8.2248396081759059E-2</v>
      </c>
      <c r="L1717" s="304">
        <f t="shared" si="1633"/>
        <v>0.64642926859619965</v>
      </c>
      <c r="M1717" s="304">
        <f t="shared" si="1633"/>
        <v>0.55348794188729822</v>
      </c>
      <c r="N1717" s="304">
        <f t="shared" si="1633"/>
        <v>0.55182192717366185</v>
      </c>
      <c r="O1717" s="304">
        <f t="shared" si="1633"/>
        <v>6.2303175560176444E-4</v>
      </c>
      <c r="P1717" s="251">
        <f t="shared" si="1633"/>
        <v>6.5120255414206495E-4</v>
      </c>
    </row>
    <row r="1718" spans="1:16" x14ac:dyDescent="0.3">
      <c r="A1718" s="247" t="s">
        <v>130</v>
      </c>
      <c r="B1718" s="248">
        <v>2039</v>
      </c>
      <c r="C1718" s="248" t="s">
        <v>1780</v>
      </c>
      <c r="D1718" s="300">
        <v>3.8969896452088581E-3</v>
      </c>
      <c r="E1718" s="300">
        <v>2.5132453582435991E-2</v>
      </c>
      <c r="F1718" s="300">
        <v>1.8597629332448972E-2</v>
      </c>
      <c r="G1718" s="300">
        <v>1.8530349870397905E-2</v>
      </c>
      <c r="H1718" s="301">
        <v>2.5295962584353687E-5</v>
      </c>
      <c r="I1718" s="302">
        <v>2.6439731950985362E-5</v>
      </c>
      <c r="J1718" s="303">
        <v>18</v>
      </c>
      <c r="K1718" s="304">
        <f t="shared" ref="K1718:P1718" si="1634">SUM(D1718:D1729)+$J1718*D1729</f>
        <v>8.0474815645853626E-2</v>
      </c>
      <c r="L1718" s="304">
        <f t="shared" si="1634"/>
        <v>0.64092686656109232</v>
      </c>
      <c r="M1718" s="304">
        <f t="shared" si="1634"/>
        <v>0.55326578535812876</v>
      </c>
      <c r="N1718" s="304">
        <f t="shared" si="1634"/>
        <v>0.55161739942947896</v>
      </c>
      <c r="O1718" s="304">
        <f t="shared" si="1634"/>
        <v>6.1627836617192627E-4</v>
      </c>
      <c r="P1718" s="251">
        <f t="shared" si="1634"/>
        <v>6.4414380902149153E-4</v>
      </c>
    </row>
    <row r="1719" spans="1:16" x14ac:dyDescent="0.3">
      <c r="A1719" s="247" t="s">
        <v>130</v>
      </c>
      <c r="B1719" s="248">
        <v>2040</v>
      </c>
      <c r="C1719" s="248" t="s">
        <v>1781</v>
      </c>
      <c r="D1719" s="300">
        <v>3.5552028576747137E-3</v>
      </c>
      <c r="E1719" s="300">
        <v>2.413194158084548E-2</v>
      </c>
      <c r="F1719" s="300">
        <v>1.8561302940230305E-2</v>
      </c>
      <c r="G1719" s="300">
        <v>1.8496910557656607E-2</v>
      </c>
      <c r="H1719" s="301">
        <v>2.4297068886824221E-5</v>
      </c>
      <c r="I1719" s="302">
        <v>2.5395677044359571E-5</v>
      </c>
      <c r="J1719" s="303">
        <v>19</v>
      </c>
      <c r="K1719" s="304">
        <f t="shared" ref="K1719:P1719" si="1635">SUM(D1719:D1729)+$J1719*D1729</f>
        <v>7.9093855973666416E-2</v>
      </c>
      <c r="L1719" s="304">
        <f t="shared" si="1635"/>
        <v>0.63664765652526034</v>
      </c>
      <c r="M1719" s="304">
        <f t="shared" si="1635"/>
        <v>0.55308472914380791</v>
      </c>
      <c r="N1719" s="304">
        <f t="shared" si="1635"/>
        <v>0.55145070552407394</v>
      </c>
      <c r="O1719" s="304">
        <f t="shared" si="1635"/>
        <v>6.1064615448948941E-4</v>
      </c>
      <c r="P1719" s="251">
        <f t="shared" si="1635"/>
        <v>6.3825693873302862E-4</v>
      </c>
    </row>
    <row r="1720" spans="1:16" x14ac:dyDescent="0.3">
      <c r="A1720" s="247" t="s">
        <v>130</v>
      </c>
      <c r="B1720" s="248">
        <v>2041</v>
      </c>
      <c r="C1720" s="248" t="s">
        <v>1782</v>
      </c>
      <c r="D1720" s="300">
        <v>3.3082160723547356E-3</v>
      </c>
      <c r="E1720" s="300">
        <v>2.3381569015700706E-2</v>
      </c>
      <c r="F1720" s="300">
        <v>1.8533799185227885E-2</v>
      </c>
      <c r="G1720" s="300">
        <v>1.8471590935742126E-2</v>
      </c>
      <c r="H1720" s="301">
        <v>2.3501485192298005E-5</v>
      </c>
      <c r="I1720" s="302">
        <v>2.4564121662485571E-5</v>
      </c>
      <c r="J1720" s="303">
        <v>20</v>
      </c>
      <c r="K1720" s="304">
        <f t="shared" ref="K1720:P1720" si="1636">SUM(D1720:D1729)+$J1720*D1729</f>
        <v>7.8054683089013352E-2</v>
      </c>
      <c r="L1720" s="304">
        <f t="shared" si="1636"/>
        <v>0.63336895849101882</v>
      </c>
      <c r="M1720" s="304">
        <f t="shared" si="1636"/>
        <v>0.55293999932170568</v>
      </c>
      <c r="N1720" s="304">
        <f t="shared" si="1636"/>
        <v>0.55131745093141027</v>
      </c>
      <c r="O1720" s="304">
        <f t="shared" si="1636"/>
        <v>6.0601283650458214E-4</v>
      </c>
      <c r="P1720" s="251">
        <f t="shared" si="1636"/>
        <v>6.3341412335119135E-4</v>
      </c>
    </row>
    <row r="1721" spans="1:16" x14ac:dyDescent="0.3">
      <c r="A1721" s="247" t="s">
        <v>130</v>
      </c>
      <c r="B1721" s="248">
        <v>2042</v>
      </c>
      <c r="C1721" s="248" t="s">
        <v>1783</v>
      </c>
      <c r="D1721" s="300">
        <v>3.0945104218160521E-3</v>
      </c>
      <c r="E1721" s="300">
        <v>2.2686224789795567E-2</v>
      </c>
      <c r="F1721" s="300">
        <v>1.8509980930489035E-2</v>
      </c>
      <c r="G1721" s="300">
        <v>1.8449660790031373E-2</v>
      </c>
      <c r="H1721" s="301">
        <v>2.2741356293083068E-5</v>
      </c>
      <c r="I1721" s="302">
        <v>2.3769613965369555E-5</v>
      </c>
      <c r="J1721" s="303">
        <v>21</v>
      </c>
      <c r="K1721" s="304">
        <f t="shared" ref="K1721:P1721" si="1637">SUM(D1721:D1729)+$J1721*D1729</f>
        <v>7.7262496989680268E-2</v>
      </c>
      <c r="L1721" s="304">
        <f t="shared" si="1637"/>
        <v>0.63084063302192206</v>
      </c>
      <c r="M1721" s="304">
        <f t="shared" si="1637"/>
        <v>0.55282277325460605</v>
      </c>
      <c r="N1721" s="304">
        <f t="shared" si="1637"/>
        <v>0.55120951596066103</v>
      </c>
      <c r="O1721" s="304">
        <f t="shared" si="1637"/>
        <v>6.0217510221420101E-4</v>
      </c>
      <c r="P1721" s="251">
        <f t="shared" si="1637"/>
        <v>6.2940286335122823E-4</v>
      </c>
    </row>
    <row r="1722" spans="1:16" x14ac:dyDescent="0.3">
      <c r="A1722" s="247" t="s">
        <v>130</v>
      </c>
      <c r="B1722" s="248">
        <v>2043</v>
      </c>
      <c r="C1722" s="248" t="s">
        <v>1784</v>
      </c>
      <c r="D1722" s="300">
        <v>2.9334134747628043E-3</v>
      </c>
      <c r="E1722" s="300">
        <v>2.2166574754649056E-2</v>
      </c>
      <c r="F1722" s="300">
        <v>1.8489751060373153E-2</v>
      </c>
      <c r="G1722" s="300">
        <v>1.8431038318037354E-2</v>
      </c>
      <c r="H1722" s="301">
        <v>2.2177457497456085E-5</v>
      </c>
      <c r="I1722" s="302">
        <v>2.3180224887936132E-5</v>
      </c>
      <c r="J1722" s="303">
        <v>22</v>
      </c>
      <c r="K1722" s="304">
        <f t="shared" ref="K1722:P1722" si="1638">SUM(D1722:D1729)+$J1722*D1729</f>
        <v>7.6684016540885858E-2</v>
      </c>
      <c r="L1722" s="304">
        <f t="shared" si="1638"/>
        <v>0.62900765177873041</v>
      </c>
      <c r="M1722" s="304">
        <f t="shared" si="1638"/>
        <v>0.55272936544224516</v>
      </c>
      <c r="N1722" s="304">
        <f t="shared" si="1638"/>
        <v>0.55112351113562263</v>
      </c>
      <c r="O1722" s="304">
        <f t="shared" si="1638"/>
        <v>5.9909749682303479E-4</v>
      </c>
      <c r="P1722" s="251">
        <f t="shared" si="1638"/>
        <v>6.2618611104838103E-4</v>
      </c>
    </row>
    <row r="1723" spans="1:16" x14ac:dyDescent="0.3">
      <c r="A1723" s="247" t="s">
        <v>130</v>
      </c>
      <c r="B1723" s="248">
        <v>2044</v>
      </c>
      <c r="C1723" s="248" t="s">
        <v>1785</v>
      </c>
      <c r="D1723" s="300">
        <v>2.811885764591644E-3</v>
      </c>
      <c r="E1723" s="300">
        <v>2.1747420193408362E-2</v>
      </c>
      <c r="F1723" s="300">
        <v>1.8472452574608531E-2</v>
      </c>
      <c r="G1723" s="300">
        <v>1.8415112381925575E-2</v>
      </c>
      <c r="H1723" s="301">
        <v>2.1643574002528444E-5</v>
      </c>
      <c r="I1723" s="302">
        <v>2.2622201248192882E-5</v>
      </c>
      <c r="J1723" s="303">
        <v>23</v>
      </c>
      <c r="K1723" s="304">
        <f t="shared" ref="K1723:P1723" si="1639">SUM(D1723:D1729)+$J1723*D1729</f>
        <v>7.6266633039144702E-2</v>
      </c>
      <c r="L1723" s="304">
        <f t="shared" si="1639"/>
        <v>0.6276943205706853</v>
      </c>
      <c r="M1723" s="304">
        <f t="shared" si="1639"/>
        <v>0.55265618750000012</v>
      </c>
      <c r="N1723" s="304">
        <f t="shared" si="1639"/>
        <v>0.55105612878257815</v>
      </c>
      <c r="O1723" s="304">
        <f t="shared" si="1639"/>
        <v>5.9658379022749556E-4</v>
      </c>
      <c r="P1723" s="251">
        <f t="shared" si="1639"/>
        <v>6.2355874782296736E-4</v>
      </c>
    </row>
    <row r="1724" spans="1:16" x14ac:dyDescent="0.3">
      <c r="A1724" s="247" t="s">
        <v>130</v>
      </c>
      <c r="B1724" s="248">
        <v>2045</v>
      </c>
      <c r="C1724" s="248" t="s">
        <v>1786</v>
      </c>
      <c r="D1724" s="300">
        <v>2.7305660375148669E-3</v>
      </c>
      <c r="E1724" s="300">
        <v>2.146742222969741E-2</v>
      </c>
      <c r="F1724" s="300">
        <v>1.8457826580329642E-2</v>
      </c>
      <c r="G1724" s="300">
        <v>1.8401649776339592E-2</v>
      </c>
      <c r="H1724" s="301">
        <v>2.1268358418686051E-5</v>
      </c>
      <c r="I1724" s="302">
        <v>2.2230022405292925E-5</v>
      </c>
      <c r="J1724" s="303">
        <v>24</v>
      </c>
      <c r="K1724" s="304">
        <f t="shared" ref="K1724:P1724" si="1640">SUM(D1724:D1729)+$J1724*D1729</f>
        <v>7.5970777247574714E-2</v>
      </c>
      <c r="L1724" s="304">
        <f t="shared" si="1640"/>
        <v>0.62680014392388106</v>
      </c>
      <c r="M1724" s="304">
        <f t="shared" si="1640"/>
        <v>0.55260030804351978</v>
      </c>
      <c r="N1724" s="304">
        <f t="shared" si="1640"/>
        <v>0.55100467236564554</v>
      </c>
      <c r="O1724" s="304">
        <f t="shared" si="1640"/>
        <v>5.9460396712688397E-4</v>
      </c>
      <c r="P1724" s="251">
        <f t="shared" si="1640"/>
        <v>6.2148940823729686E-4</v>
      </c>
    </row>
    <row r="1725" spans="1:16" x14ac:dyDescent="0.3">
      <c r="A1725" s="247" t="s">
        <v>130</v>
      </c>
      <c r="B1725" s="248">
        <v>2046</v>
      </c>
      <c r="C1725" s="248" t="s">
        <v>1787</v>
      </c>
      <c r="D1725" s="300">
        <v>2.6597727206530927E-3</v>
      </c>
      <c r="E1725" s="300">
        <v>2.1237449341479853E-2</v>
      </c>
      <c r="F1725" s="300">
        <v>1.8445405132224094E-2</v>
      </c>
      <c r="G1725" s="300">
        <v>1.8390212796837266E-2</v>
      </c>
      <c r="H1725" s="301">
        <v>2.0865213715409615E-5</v>
      </c>
      <c r="I1725" s="302">
        <v>2.1808646736952202E-5</v>
      </c>
      <c r="J1725" s="303">
        <v>25</v>
      </c>
      <c r="K1725" s="304">
        <f t="shared" ref="K1725:P1725" si="1641">SUM(D1725:D1729)+$J1725*D1729</f>
        <v>7.5756241183081496E-2</v>
      </c>
      <c r="L1725" s="304">
        <f t="shared" si="1641"/>
        <v>0.62618596524078751</v>
      </c>
      <c r="M1725" s="304">
        <f t="shared" si="1641"/>
        <v>0.55255905458131827</v>
      </c>
      <c r="N1725" s="304">
        <f t="shared" si="1641"/>
        <v>0.55096667855429882</v>
      </c>
      <c r="O1725" s="304">
        <f t="shared" si="1641"/>
        <v>5.9299935961011478E-4</v>
      </c>
      <c r="P1725" s="251">
        <f t="shared" si="1641"/>
        <v>6.1981224749452625E-4</v>
      </c>
    </row>
    <row r="1726" spans="1:16" x14ac:dyDescent="0.3">
      <c r="A1726" s="247" t="s">
        <v>130</v>
      </c>
      <c r="B1726" s="248">
        <v>2047</v>
      </c>
      <c r="C1726" s="248" t="s">
        <v>1788</v>
      </c>
      <c r="D1726" s="300">
        <v>2.5992314943593235E-3</v>
      </c>
      <c r="E1726" s="300">
        <v>2.1037803632442217E-2</v>
      </c>
      <c r="F1726" s="300">
        <v>1.8435154625795869E-2</v>
      </c>
      <c r="G1726" s="300">
        <v>1.8380777090261306E-2</v>
      </c>
      <c r="H1726" s="301">
        <v>2.0589037745194074E-5</v>
      </c>
      <c r="I1726" s="302">
        <v>2.1519986358203802E-5</v>
      </c>
      <c r="J1726" s="303">
        <v>26</v>
      </c>
      <c r="K1726" s="304">
        <f t="shared" ref="K1726:P1726" si="1642">SUM(D1726:D1729)+$J1726*D1729</f>
        <v>7.5612498435450051E-2</v>
      </c>
      <c r="L1726" s="304">
        <f t="shared" si="1642"/>
        <v>0.62580175944591165</v>
      </c>
      <c r="M1726" s="304">
        <f t="shared" si="1642"/>
        <v>0.5525302225672224</v>
      </c>
      <c r="N1726" s="304">
        <f t="shared" si="1642"/>
        <v>0.55094012172245455</v>
      </c>
      <c r="O1726" s="304">
        <f t="shared" si="1642"/>
        <v>5.9179789679662202E-4</v>
      </c>
      <c r="P1726" s="251">
        <f t="shared" si="1642"/>
        <v>6.185564624200965E-4</v>
      </c>
    </row>
    <row r="1727" spans="1:16" x14ac:dyDescent="0.3">
      <c r="A1727" s="247" t="s">
        <v>130</v>
      </c>
      <c r="B1727" s="248">
        <v>2048</v>
      </c>
      <c r="C1727" s="248" t="s">
        <v>1789</v>
      </c>
      <c r="D1727" s="300">
        <v>2.549402828619696E-3</v>
      </c>
      <c r="E1727" s="300">
        <v>2.0866622904301503E-2</v>
      </c>
      <c r="F1727" s="300">
        <v>1.8426501389821069E-2</v>
      </c>
      <c r="G1727" s="300">
        <v>1.8372808018772939E-2</v>
      </c>
      <c r="H1727" s="301">
        <v>2.0267063199746446E-5</v>
      </c>
      <c r="I1727" s="302">
        <v>2.1183448859420969E-5</v>
      </c>
      <c r="J1727" s="303">
        <v>27</v>
      </c>
      <c r="K1727" s="304">
        <f t="shared" ref="K1727:P1727" si="1643">SUM(D1727:D1729)+$J1727*D1729</f>
        <v>7.5529296914112379E-2</v>
      </c>
      <c r="L1727" s="304">
        <f t="shared" si="1643"/>
        <v>0.62561719936007343</v>
      </c>
      <c r="M1727" s="304">
        <f t="shared" si="1643"/>
        <v>0.55251164105955464</v>
      </c>
      <c r="N1727" s="304">
        <f t="shared" si="1643"/>
        <v>0.55092300059718613</v>
      </c>
      <c r="O1727" s="304">
        <f t="shared" si="1643"/>
        <v>5.9087260995334477E-4</v>
      </c>
      <c r="P1727" s="251">
        <f t="shared" si="1643"/>
        <v>6.1758933772441504E-4</v>
      </c>
    </row>
    <row r="1728" spans="1:16" x14ac:dyDescent="0.3">
      <c r="A1728" s="247" t="s">
        <v>130</v>
      </c>
      <c r="B1728" s="248">
        <v>2049</v>
      </c>
      <c r="C1728" s="248" t="s">
        <v>1790</v>
      </c>
      <c r="D1728" s="300">
        <v>2.5310548408864937E-3</v>
      </c>
      <c r="E1728" s="300">
        <v>2.0859757150860799E-2</v>
      </c>
      <c r="F1728" s="300">
        <v>1.8421092362145289E-2</v>
      </c>
      <c r="G1728" s="300">
        <v>1.8367825558611266E-2</v>
      </c>
      <c r="H1728" s="301">
        <v>2.0020521499926093E-5</v>
      </c>
      <c r="I1728" s="302">
        <v>2.0925762314367179E-5</v>
      </c>
      <c r="J1728" s="303">
        <v>28</v>
      </c>
      <c r="K1728" s="304">
        <f t="shared" ref="K1728:P1728" si="1644">SUM(D1728:D1729)+$J1728*D1729</f>
        <v>7.5495924058514338E-2</v>
      </c>
      <c r="L1728" s="304">
        <f t="shared" si="1644"/>
        <v>0.6256038200023758</v>
      </c>
      <c r="M1728" s="304">
        <f t="shared" si="1644"/>
        <v>0.55250171278786164</v>
      </c>
      <c r="N1728" s="304">
        <f t="shared" si="1644"/>
        <v>0.55091384854340608</v>
      </c>
      <c r="O1728" s="304">
        <f t="shared" si="1644"/>
        <v>5.9026929765551518E-4</v>
      </c>
      <c r="P1728" s="251">
        <f t="shared" si="1644"/>
        <v>6.1695875052751646E-4</v>
      </c>
    </row>
    <row r="1729" spans="1:16" x14ac:dyDescent="0.3">
      <c r="A1729" s="247" t="s">
        <v>130</v>
      </c>
      <c r="B1729" s="248">
        <v>2050</v>
      </c>
      <c r="C1729" s="248" t="s">
        <v>1791</v>
      </c>
      <c r="D1729" s="300">
        <v>2.5160299730216497E-3</v>
      </c>
      <c r="E1729" s="300">
        <v>2.0853243546603967E-2</v>
      </c>
      <c r="F1729" s="300">
        <v>1.8416573118128152E-2</v>
      </c>
      <c r="G1729" s="300">
        <v>1.8363655964992925E-2</v>
      </c>
      <c r="H1729" s="301">
        <v>1.9663750901916867E-5</v>
      </c>
      <c r="I1729" s="302">
        <v>2.0552861662522389E-5</v>
      </c>
      <c r="J1729" s="303">
        <v>29</v>
      </c>
      <c r="K1729" s="304">
        <f t="shared" ref="K1729:P1729" si="1645">SUM(D1729:D1729)+$J1729*D1729</f>
        <v>7.54808991906495E-2</v>
      </c>
      <c r="L1729" s="304">
        <f t="shared" si="1645"/>
        <v>0.62559730639811906</v>
      </c>
      <c r="M1729" s="304">
        <f t="shared" si="1645"/>
        <v>0.55249719354384452</v>
      </c>
      <c r="N1729" s="304">
        <f t="shared" si="1645"/>
        <v>0.55090967894978771</v>
      </c>
      <c r="O1729" s="304">
        <f t="shared" si="1645"/>
        <v>5.8991252705750598E-4</v>
      </c>
      <c r="P1729" s="251">
        <f t="shared" si="1645"/>
        <v>6.1658584987567169E-4</v>
      </c>
    </row>
    <row r="1730" spans="1:16" x14ac:dyDescent="0.3">
      <c r="A1730" s="247" t="s">
        <v>131</v>
      </c>
      <c r="B1730" s="248">
        <v>2015</v>
      </c>
      <c r="C1730" s="248" t="s">
        <v>2480</v>
      </c>
      <c r="D1730" s="300">
        <v>4.7370707223634879E-2</v>
      </c>
      <c r="E1730" s="300">
        <v>0.18608743439640224</v>
      </c>
      <c r="F1730" s="300">
        <v>1.9661907626944114E-2</v>
      </c>
      <c r="G1730" s="300">
        <v>1.9516420136343728E-2</v>
      </c>
      <c r="H1730" s="301">
        <v>1.3962789297980793E-4</v>
      </c>
      <c r="I1730" s="302">
        <v>1.4594125087168648E-4</v>
      </c>
      <c r="J1730" s="305">
        <v>0</v>
      </c>
      <c r="K1730" s="304">
        <f>SUM(D1730:D1759)</f>
        <v>0.31611078812481913</v>
      </c>
      <c r="L1730" s="304">
        <f t="shared" ref="L1730:L1736" si="1646">SUM(E1730:E1759)</f>
        <v>1.4771093706595491</v>
      </c>
      <c r="M1730" s="304">
        <f t="shared" ref="M1730:M1736" si="1647">SUM(F1730:F1759)</f>
        <v>0.56676321791781292</v>
      </c>
      <c r="N1730" s="304">
        <f t="shared" ref="N1730:N1736" si="1648">SUM(G1730:G1759)</f>
        <v>0.5640681709438079</v>
      </c>
      <c r="O1730" s="304">
        <f t="shared" ref="O1730:O1736" si="1649">SUM(H1730:H1759)</f>
        <v>1.4527446138753932E-3</v>
      </c>
      <c r="P1730" s="251">
        <f t="shared" ref="P1730:P1736" si="1650">SUM(I1730:I1759)</f>
        <v>1.5184312714230832E-3</v>
      </c>
    </row>
    <row r="1731" spans="1:16" x14ac:dyDescent="0.3">
      <c r="A1731" s="247" t="s">
        <v>131</v>
      </c>
      <c r="B1731" s="248">
        <v>2016</v>
      </c>
      <c r="C1731" s="248" t="s">
        <v>2481</v>
      </c>
      <c r="D1731" s="300">
        <v>3.9531979750493274E-2</v>
      </c>
      <c r="E1731" s="300">
        <v>0.15754512349237049</v>
      </c>
      <c r="F1731" s="300">
        <v>1.9589510990124601E-2</v>
      </c>
      <c r="G1731" s="300">
        <v>1.9448314539028892E-2</v>
      </c>
      <c r="H1731" s="301">
        <v>1.2476962704026194E-4</v>
      </c>
      <c r="I1731" s="302">
        <v>1.3041115543880027E-4</v>
      </c>
      <c r="J1731" s="303">
        <v>0</v>
      </c>
      <c r="K1731" s="304">
        <f t="shared" ref="K1731:K1736" si="1651">SUM(D1731:D1760)</f>
        <v>0.27073223528131429</v>
      </c>
      <c r="L1731" s="304">
        <f t="shared" si="1646"/>
        <v>1.3088927305700586</v>
      </c>
      <c r="M1731" s="304">
        <f t="shared" si="1647"/>
        <v>0.56539420332082913</v>
      </c>
      <c r="N1731" s="304">
        <f t="shared" si="1648"/>
        <v>0.56280151582143978</v>
      </c>
      <c r="O1731" s="304">
        <f t="shared" si="1649"/>
        <v>1.3283732270420281E-3</v>
      </c>
      <c r="P1731" s="251">
        <f t="shared" si="1650"/>
        <v>1.3884363528841078E-3</v>
      </c>
    </row>
    <row r="1732" spans="1:16" x14ac:dyDescent="0.3">
      <c r="A1732" s="247" t="s">
        <v>131</v>
      </c>
      <c r="B1732" s="248">
        <v>2017</v>
      </c>
      <c r="C1732" s="248" t="s">
        <v>1792</v>
      </c>
      <c r="D1732" s="300">
        <v>3.2463851739599175E-2</v>
      </c>
      <c r="E1732" s="300">
        <v>0.13361718416369378</v>
      </c>
      <c r="F1732" s="300">
        <v>1.9536002852556428E-2</v>
      </c>
      <c r="G1732" s="300">
        <v>1.9397868012238646E-2</v>
      </c>
      <c r="H1732" s="301">
        <v>1.133481205530976E-4</v>
      </c>
      <c r="I1732" s="302">
        <v>1.1847321912655642E-4</v>
      </c>
      <c r="J1732" s="303">
        <v>0</v>
      </c>
      <c r="K1732" s="304">
        <f t="shared" si="1651"/>
        <v>0.23316405549461627</v>
      </c>
      <c r="L1732" s="304">
        <f t="shared" si="1646"/>
        <v>1.1691571825740623</v>
      </c>
      <c r="M1732" s="304">
        <f t="shared" si="1647"/>
        <v>0.56409020885978856</v>
      </c>
      <c r="N1732" s="304">
        <f t="shared" si="1648"/>
        <v>0.56159617886759483</v>
      </c>
      <c r="O1732" s="304">
        <f t="shared" si="1649"/>
        <v>1.2187335152713751E-3</v>
      </c>
      <c r="P1732" s="251">
        <f t="shared" si="1650"/>
        <v>1.2738392215553239E-3</v>
      </c>
    </row>
    <row r="1733" spans="1:16" x14ac:dyDescent="0.3">
      <c r="A1733" s="247" t="s">
        <v>131</v>
      </c>
      <c r="B1733" s="248">
        <v>2018</v>
      </c>
      <c r="C1733" s="248" t="s">
        <v>1793</v>
      </c>
      <c r="D1733" s="300">
        <v>2.6673175339701184E-2</v>
      </c>
      <c r="E1733" s="300">
        <v>0.11320719918001759</v>
      </c>
      <c r="F1733" s="300">
        <v>1.9519219702050991E-2</v>
      </c>
      <c r="G1733" s="300">
        <v>1.9381508565636779E-2</v>
      </c>
      <c r="H1733" s="301">
        <v>1.0398307832115422E-4</v>
      </c>
      <c r="I1733" s="302">
        <v>1.0868473156807374E-4</v>
      </c>
      <c r="J1733" s="303">
        <v>0</v>
      </c>
      <c r="K1733" s="304">
        <f t="shared" si="1651"/>
        <v>0.20263944129385567</v>
      </c>
      <c r="L1733" s="304">
        <f t="shared" si="1646"/>
        <v>1.05329218272378</v>
      </c>
      <c r="M1733" s="304">
        <f t="shared" si="1647"/>
        <v>0.56283373389414859</v>
      </c>
      <c r="N1733" s="304">
        <f t="shared" si="1648"/>
        <v>0.5604357779766187</v>
      </c>
      <c r="O1733" s="304">
        <f t="shared" si="1649"/>
        <v>1.1204076388297011E-3</v>
      </c>
      <c r="P1733" s="251">
        <f t="shared" si="1650"/>
        <v>1.1710674857259445E-3</v>
      </c>
    </row>
    <row r="1734" spans="1:16" x14ac:dyDescent="0.3">
      <c r="A1734" s="247" t="s">
        <v>131</v>
      </c>
      <c r="B1734" s="248">
        <v>2019</v>
      </c>
      <c r="C1734" s="248" t="s">
        <v>1794</v>
      </c>
      <c r="D1734" s="300">
        <v>2.1790548572957497E-2</v>
      </c>
      <c r="E1734" s="300">
        <v>9.5951866606097905E-2</v>
      </c>
      <c r="F1734" s="300">
        <v>1.9512248862612054E-2</v>
      </c>
      <c r="G1734" s="300">
        <v>1.9374326677228694E-2</v>
      </c>
      <c r="H1734" s="301">
        <v>9.5287882505335638E-5</v>
      </c>
      <c r="I1734" s="302">
        <v>9.9596376511209986E-5</v>
      </c>
      <c r="J1734" s="303">
        <v>0</v>
      </c>
      <c r="K1734" s="304">
        <f t="shared" si="1651"/>
        <v>0.17788585725126599</v>
      </c>
      <c r="L1734" s="304">
        <f t="shared" si="1646"/>
        <v>0.95779007435355901</v>
      </c>
      <c r="M1734" s="304">
        <f t="shared" si="1647"/>
        <v>0.56158920751471053</v>
      </c>
      <c r="N1734" s="304">
        <f t="shared" si="1648"/>
        <v>0.55928728748177348</v>
      </c>
      <c r="O1734" s="304">
        <f t="shared" si="1649"/>
        <v>1.0313503595526612E-3</v>
      </c>
      <c r="P1734" s="251">
        <f t="shared" si="1650"/>
        <v>1.0779834329929783E-3</v>
      </c>
    </row>
    <row r="1735" spans="1:16" x14ac:dyDescent="0.3">
      <c r="A1735" s="247" t="s">
        <v>131</v>
      </c>
      <c r="B1735" s="248">
        <v>2020</v>
      </c>
      <c r="C1735" s="248" t="s">
        <v>1795</v>
      </c>
      <c r="D1735" s="300">
        <v>1.8314152040140447E-2</v>
      </c>
      <c r="E1735" s="300">
        <v>8.1828573415233488E-2</v>
      </c>
      <c r="F1735" s="300">
        <v>1.9477116540483421E-2</v>
      </c>
      <c r="G1735" s="300">
        <v>1.9341648482924641E-2</v>
      </c>
      <c r="H1735" s="301">
        <v>8.862582115009982E-5</v>
      </c>
      <c r="I1735" s="302">
        <v>9.2633084549098184E-5</v>
      </c>
      <c r="J1735" s="303">
        <v>0</v>
      </c>
      <c r="K1735" s="304">
        <f t="shared" si="1651"/>
        <v>0.15800684165907677</v>
      </c>
      <c r="L1735" s="304">
        <f t="shared" si="1646"/>
        <v>0.87955491449929846</v>
      </c>
      <c r="M1735" s="304">
        <f t="shared" si="1647"/>
        <v>0.56034843022568437</v>
      </c>
      <c r="N1735" s="304">
        <f t="shared" si="1648"/>
        <v>0.55814301417655166</v>
      </c>
      <c r="O1735" s="304">
        <f t="shared" si="1649"/>
        <v>9.509234844834269E-4</v>
      </c>
      <c r="P1735" s="251">
        <f t="shared" si="1650"/>
        <v>9.9392001242971559E-4</v>
      </c>
    </row>
    <row r="1736" spans="1:16" x14ac:dyDescent="0.3">
      <c r="A1736" s="247" t="s">
        <v>131</v>
      </c>
      <c r="B1736" s="248">
        <v>2021</v>
      </c>
      <c r="C1736" s="248" t="s">
        <v>1796</v>
      </c>
      <c r="D1736" s="300">
        <v>1.5567149199081309E-2</v>
      </c>
      <c r="E1736" s="300">
        <v>7.0150736724500631E-2</v>
      </c>
      <c r="F1736" s="300">
        <v>1.9401392707641196E-2</v>
      </c>
      <c r="G1736" s="300">
        <v>1.9271677484127246E-2</v>
      </c>
      <c r="H1736" s="301">
        <v>8.1310766900278395E-5</v>
      </c>
      <c r="I1736" s="302">
        <v>8.4987273560783406E-5</v>
      </c>
      <c r="J1736" s="303">
        <v>0</v>
      </c>
      <c r="K1736" s="304">
        <f t="shared" si="1651"/>
        <v>0.1415979326093105</v>
      </c>
      <c r="L1736" s="304">
        <f t="shared" si="1646"/>
        <v>0.81545471752333409</v>
      </c>
      <c r="M1736" s="304">
        <f t="shared" si="1647"/>
        <v>0.5591402566731446</v>
      </c>
      <c r="N1736" s="304">
        <f t="shared" si="1648"/>
        <v>0.557029091875205</v>
      </c>
      <c r="O1736" s="304">
        <f t="shared" si="1649"/>
        <v>8.7710213391236497E-4</v>
      </c>
      <c r="P1736" s="251">
        <f t="shared" si="1650"/>
        <v>9.1676079454815651E-4</v>
      </c>
    </row>
    <row r="1737" spans="1:16" x14ac:dyDescent="0.3">
      <c r="A1737" s="247" t="s">
        <v>131</v>
      </c>
      <c r="B1737" s="248">
        <v>2022</v>
      </c>
      <c r="C1737" s="248" t="s">
        <v>1797</v>
      </c>
      <c r="D1737" s="300">
        <v>1.317110766094196E-2</v>
      </c>
      <c r="E1737" s="300">
        <v>6.0412248421937723E-2</v>
      </c>
      <c r="F1737" s="300">
        <v>1.9325438290358404E-2</v>
      </c>
      <c r="G1737" s="300">
        <v>1.9201490836120209E-2</v>
      </c>
      <c r="H1737" s="301">
        <v>7.4398821753470163E-5</v>
      </c>
      <c r="I1737" s="302">
        <v>7.7762804242299241E-5</v>
      </c>
      <c r="J1737" s="303">
        <v>1</v>
      </c>
      <c r="K1737" s="304">
        <f t="shared" ref="K1737:P1737" si="1652">SUM(D1737:D1765)+$J1737*D1765</f>
        <v>0.12793602640060328</v>
      </c>
      <c r="L1737" s="304">
        <f t="shared" si="1652"/>
        <v>0.76303235723810259</v>
      </c>
      <c r="M1737" s="304">
        <f t="shared" si="1652"/>
        <v>0.55800780695344698</v>
      </c>
      <c r="N1737" s="304">
        <f t="shared" si="1652"/>
        <v>0.5559851405726558</v>
      </c>
      <c r="O1737" s="304">
        <f t="shared" si="1652"/>
        <v>8.1059583759112482E-4</v>
      </c>
      <c r="P1737" s="251">
        <f t="shared" si="1652"/>
        <v>8.4724738765491227E-4</v>
      </c>
    </row>
    <row r="1738" spans="1:16" x14ac:dyDescent="0.3">
      <c r="A1738" s="247" t="s">
        <v>131</v>
      </c>
      <c r="B1738" s="248">
        <v>2023</v>
      </c>
      <c r="C1738" s="248" t="s">
        <v>1798</v>
      </c>
      <c r="D1738" s="300">
        <v>1.1339802188689466E-2</v>
      </c>
      <c r="E1738" s="300">
        <v>5.2500545388787095E-2</v>
      </c>
      <c r="F1738" s="300">
        <v>1.9254724310629516E-2</v>
      </c>
      <c r="G1738" s="300">
        <v>1.9136159998872873E-2</v>
      </c>
      <c r="H1738" s="301">
        <v>6.6814940462955153E-5</v>
      </c>
      <c r="I1738" s="302">
        <v>6.9836017690566284E-5</v>
      </c>
      <c r="J1738" s="303">
        <v>2</v>
      </c>
      <c r="K1738" s="304">
        <f t="shared" ref="K1738:P1738" si="1653">SUM(D1738:D1765)+$J1738*D1765</f>
        <v>0.11667016173003548</v>
      </c>
      <c r="L1738" s="304">
        <f t="shared" si="1653"/>
        <v>0.72034848525543393</v>
      </c>
      <c r="M1738" s="304">
        <f t="shared" si="1653"/>
        <v>0.55695131165103218</v>
      </c>
      <c r="N1738" s="304">
        <f t="shared" si="1653"/>
        <v>0.55501137591811345</v>
      </c>
      <c r="O1738" s="304">
        <f t="shared" si="1653"/>
        <v>7.510014864166929E-4</v>
      </c>
      <c r="P1738" s="251">
        <f t="shared" si="1653"/>
        <v>7.8495845008015228E-4</v>
      </c>
    </row>
    <row r="1739" spans="1:16" x14ac:dyDescent="0.3">
      <c r="A1739" s="247" t="s">
        <v>131</v>
      </c>
      <c r="B1739" s="248">
        <v>2024</v>
      </c>
      <c r="C1739" s="248" t="s">
        <v>1799</v>
      </c>
      <c r="D1739" s="300">
        <v>9.8181150303557584E-3</v>
      </c>
      <c r="E1739" s="300">
        <v>4.6031213314529008E-2</v>
      </c>
      <c r="F1739" s="300">
        <v>1.9190503475690665E-2</v>
      </c>
      <c r="G1739" s="300">
        <v>1.9076803870387422E-2</v>
      </c>
      <c r="H1739" s="301">
        <v>5.929329613327194E-5</v>
      </c>
      <c r="I1739" s="302">
        <v>6.1974271941008381E-5</v>
      </c>
      <c r="J1739" s="303">
        <v>3</v>
      </c>
      <c r="K1739" s="304">
        <f t="shared" ref="K1739:P1739" si="1654">SUM(D1739:D1765)+$J1739*D1765</f>
        <v>0.10723560253172015</v>
      </c>
      <c r="L1739" s="304">
        <f t="shared" si="1654"/>
        <v>0.68557631630591609</v>
      </c>
      <c r="M1739" s="304">
        <f t="shared" si="1654"/>
        <v>0.55596553032834628</v>
      </c>
      <c r="N1739" s="304">
        <f t="shared" si="1654"/>
        <v>0.55410294210081867</v>
      </c>
      <c r="O1739" s="304">
        <f t="shared" si="1654"/>
        <v>6.9899101653277563E-4</v>
      </c>
      <c r="P1739" s="251">
        <f t="shared" si="1654"/>
        <v>7.3059629905712522E-4</v>
      </c>
    </row>
    <row r="1740" spans="1:16" x14ac:dyDescent="0.3">
      <c r="A1740" s="247" t="s">
        <v>131</v>
      </c>
      <c r="B1740" s="248">
        <v>2025</v>
      </c>
      <c r="C1740" s="248" t="s">
        <v>1800</v>
      </c>
      <c r="D1740" s="300">
        <v>8.584087673033057E-3</v>
      </c>
      <c r="E1740" s="300">
        <v>4.0860980603605684E-2</v>
      </c>
      <c r="F1740" s="300">
        <v>1.9134709008773156E-2</v>
      </c>
      <c r="G1740" s="300">
        <v>1.9025243592708727E-2</v>
      </c>
      <c r="H1740" s="301">
        <v>5.2712855851620151E-5</v>
      </c>
      <c r="I1740" s="302">
        <v>5.5096298997250762E-5</v>
      </c>
      <c r="J1740" s="303">
        <v>4</v>
      </c>
      <c r="K1740" s="304">
        <f t="shared" ref="K1740:P1740" si="1655">SUM(D1740:D1765)+$J1740*D1765</f>
        <v>9.9322730491738551E-2</v>
      </c>
      <c r="L1740" s="304">
        <f t="shared" si="1655"/>
        <v>0.6572734794306565</v>
      </c>
      <c r="M1740" s="304">
        <f t="shared" si="1655"/>
        <v>0.55504396984059923</v>
      </c>
      <c r="N1740" s="304">
        <f t="shared" si="1655"/>
        <v>0.55325386441200919</v>
      </c>
      <c r="O1740" s="304">
        <f t="shared" si="1655"/>
        <v>6.5450219097854163E-4</v>
      </c>
      <c r="P1740" s="251">
        <f t="shared" si="1655"/>
        <v>6.8409589378365593E-4</v>
      </c>
    </row>
    <row r="1741" spans="1:16" x14ac:dyDescent="0.3">
      <c r="A1741" s="247" t="s">
        <v>131</v>
      </c>
      <c r="B1741" s="248">
        <v>2026</v>
      </c>
      <c r="C1741" s="248" t="s">
        <v>1801</v>
      </c>
      <c r="D1741" s="300">
        <v>7.595468748492029E-3</v>
      </c>
      <c r="E1741" s="300">
        <v>3.676586819449499E-2</v>
      </c>
      <c r="F1741" s="300">
        <v>1.9081375553667759E-2</v>
      </c>
      <c r="G1741" s="300">
        <v>1.8976000485497319E-2</v>
      </c>
      <c r="H1741" s="301">
        <v>4.745457972522732E-5</v>
      </c>
      <c r="I1741" s="302">
        <v>4.9600268786890138E-5</v>
      </c>
      <c r="J1741" s="303">
        <v>5</v>
      </c>
      <c r="K1741" s="304">
        <f t="shared" ref="K1741:P1741" si="1656">SUM(D1741:D1765)+$J1741*D1765</f>
        <v>9.2643885809079646E-2</v>
      </c>
      <c r="L1741" s="304">
        <f t="shared" si="1656"/>
        <v>0.6341408752663199</v>
      </c>
      <c r="M1741" s="304">
        <f t="shared" si="1656"/>
        <v>0.55417820381976979</v>
      </c>
      <c r="N1741" s="304">
        <f t="shared" si="1656"/>
        <v>0.55245634700087831</v>
      </c>
      <c r="O1741" s="304">
        <f t="shared" si="1656"/>
        <v>6.1659380570595966E-4</v>
      </c>
      <c r="P1741" s="251">
        <f t="shared" si="1656"/>
        <v>6.444734614539444E-4</v>
      </c>
    </row>
    <row r="1742" spans="1:16" x14ac:dyDescent="0.3">
      <c r="A1742" s="247" t="s">
        <v>131</v>
      </c>
      <c r="B1742" s="248">
        <v>2027</v>
      </c>
      <c r="C1742" s="248" t="s">
        <v>1802</v>
      </c>
      <c r="D1742" s="300">
        <v>6.7407764556959727E-3</v>
      </c>
      <c r="E1742" s="300">
        <v>3.3350761857540233E-2</v>
      </c>
      <c r="F1742" s="300">
        <v>1.9012156010756565E-2</v>
      </c>
      <c r="G1742" s="300">
        <v>1.8912086679254043E-2</v>
      </c>
      <c r="H1742" s="301">
        <v>4.0561447512544627E-5</v>
      </c>
      <c r="I1742" s="302">
        <v>4.2395458355760874E-5</v>
      </c>
      <c r="J1742" s="303">
        <v>6</v>
      </c>
      <c r="K1742" s="304">
        <f t="shared" ref="K1742:P1742" si="1657">SUM(D1742:D1765)+$J1742*D1765</f>
        <v>8.6953660050961765E-2</v>
      </c>
      <c r="L1742" s="304">
        <f t="shared" si="1657"/>
        <v>0.61510338351109417</v>
      </c>
      <c r="M1742" s="304">
        <f t="shared" si="1657"/>
        <v>0.55336577125404562</v>
      </c>
      <c r="N1742" s="304">
        <f t="shared" si="1657"/>
        <v>0.55170807269695898</v>
      </c>
      <c r="O1742" s="304">
        <f t="shared" si="1657"/>
        <v>5.8394369655977022E-4</v>
      </c>
      <c r="P1742" s="251">
        <f t="shared" si="1657"/>
        <v>6.1034705933459324E-4</v>
      </c>
    </row>
    <row r="1743" spans="1:16" x14ac:dyDescent="0.3">
      <c r="A1743" s="247" t="s">
        <v>131</v>
      </c>
      <c r="B1743" s="248">
        <v>2028</v>
      </c>
      <c r="C1743" s="248" t="s">
        <v>1803</v>
      </c>
      <c r="D1743" s="300">
        <v>6.0331865799338729E-3</v>
      </c>
      <c r="E1743" s="300">
        <v>3.0588552589963604E-2</v>
      </c>
      <c r="F1743" s="300">
        <v>1.8937030562559978E-2</v>
      </c>
      <c r="G1743" s="300">
        <v>1.8842822562072203E-2</v>
      </c>
      <c r="H1743" s="301">
        <v>3.5706179267799417E-5</v>
      </c>
      <c r="I1743" s="302">
        <v>3.732065082314218E-5</v>
      </c>
      <c r="J1743" s="303">
        <v>7</v>
      </c>
      <c r="K1743" s="304">
        <f t="shared" ref="K1743:P1743" si="1658">SUM(D1743:D1765)+$J1743*D1765</f>
        <v>8.2118126585639939E-2</v>
      </c>
      <c r="L1743" s="304">
        <f t="shared" si="1658"/>
        <v>0.59948099809282296</v>
      </c>
      <c r="M1743" s="304">
        <f t="shared" si="1658"/>
        <v>0.55262255823123263</v>
      </c>
      <c r="N1743" s="304">
        <f t="shared" si="1658"/>
        <v>0.55102371219928292</v>
      </c>
      <c r="O1743" s="304">
        <f t="shared" si="1658"/>
        <v>5.5818671962626354E-4</v>
      </c>
      <c r="P1743" s="251">
        <f t="shared" si="1658"/>
        <v>5.8342546764637165E-4</v>
      </c>
    </row>
    <row r="1744" spans="1:16" x14ac:dyDescent="0.3">
      <c r="A1744" s="247" t="s">
        <v>131</v>
      </c>
      <c r="B1744" s="248">
        <v>2029</v>
      </c>
      <c r="C1744" s="248" t="s">
        <v>1804</v>
      </c>
      <c r="D1744" s="300">
        <v>5.4240125383808058E-3</v>
      </c>
      <c r="E1744" s="300">
        <v>2.8291017818160125E-2</v>
      </c>
      <c r="F1744" s="300">
        <v>1.8864487748065775E-2</v>
      </c>
      <c r="G1744" s="300">
        <v>1.8775975786301732E-2</v>
      </c>
      <c r="H1744" s="301">
        <v>3.1950191960289153E-5</v>
      </c>
      <c r="I1744" s="302">
        <v>3.3394835932615432E-5</v>
      </c>
      <c r="J1744" s="303">
        <v>8</v>
      </c>
      <c r="K1744" s="304">
        <f t="shared" ref="K1744:P1744" si="1659">SUM(D1744:D1765)+$J1744*D1765</f>
        <v>7.7990182996080196E-2</v>
      </c>
      <c r="L1744" s="304">
        <f t="shared" si="1659"/>
        <v>0.5866208219421285</v>
      </c>
      <c r="M1744" s="304">
        <f t="shared" si="1659"/>
        <v>0.55195447065661629</v>
      </c>
      <c r="N1744" s="304">
        <f t="shared" si="1659"/>
        <v>0.55040861581878875</v>
      </c>
      <c r="O1744" s="304">
        <f t="shared" si="1659"/>
        <v>5.3728501093750218E-4</v>
      </c>
      <c r="P1744" s="251">
        <f t="shared" si="1659"/>
        <v>5.6157868349076862E-4</v>
      </c>
    </row>
    <row r="1745" spans="1:16" x14ac:dyDescent="0.3">
      <c r="A1745" s="247" t="s">
        <v>131</v>
      </c>
      <c r="B1745" s="248">
        <v>2030</v>
      </c>
      <c r="C1745" s="248" t="s">
        <v>1805</v>
      </c>
      <c r="D1745" s="300">
        <v>4.9134266606628918E-3</v>
      </c>
      <c r="E1745" s="300">
        <v>2.6417560099937204E-2</v>
      </c>
      <c r="F1745" s="300">
        <v>1.8795426573855942E-2</v>
      </c>
      <c r="G1745" s="300">
        <v>1.8712340008601017E-2</v>
      </c>
      <c r="H1745" s="301">
        <v>2.8454861629516073E-5</v>
      </c>
      <c r="I1745" s="302">
        <v>2.9741460470790186E-5</v>
      </c>
      <c r="J1745" s="303">
        <v>9</v>
      </c>
      <c r="K1745" s="304">
        <f t="shared" ref="K1745:P1745" si="1660">SUM(D1745:D1765)+$J1745*D1765</f>
        <v>7.4471413448073537E-2</v>
      </c>
      <c r="L1745" s="304">
        <f t="shared" si="1660"/>
        <v>0.57605818056323754</v>
      </c>
      <c r="M1745" s="304">
        <f t="shared" si="1660"/>
        <v>0.55135892589649405</v>
      </c>
      <c r="N1745" s="304">
        <f t="shared" si="1660"/>
        <v>0.54986036621406498</v>
      </c>
      <c r="O1745" s="304">
        <f t="shared" si="1660"/>
        <v>5.2013928955625091E-4</v>
      </c>
      <c r="P1745" s="251">
        <f t="shared" si="1660"/>
        <v>5.4365771422569239E-4</v>
      </c>
    </row>
    <row r="1746" spans="1:16" x14ac:dyDescent="0.3">
      <c r="A1746" s="247" t="s">
        <v>131</v>
      </c>
      <c r="B1746" s="248">
        <v>2031</v>
      </c>
      <c r="C1746" s="248" t="s">
        <v>1806</v>
      </c>
      <c r="D1746" s="300">
        <v>4.4724673747633115E-3</v>
      </c>
      <c r="E1746" s="300">
        <v>2.4858860111663886E-2</v>
      </c>
      <c r="F1746" s="300">
        <v>1.8731365879025446E-2</v>
      </c>
      <c r="G1746" s="300">
        <v>1.8653356222132402E-2</v>
      </c>
      <c r="H1746" s="301">
        <v>2.6338548264462931E-5</v>
      </c>
      <c r="I1746" s="302">
        <v>2.7529462953140952E-5</v>
      </c>
      <c r="J1746" s="303">
        <v>10</v>
      </c>
      <c r="K1746" s="304">
        <f t="shared" ref="K1746:P1746" si="1661">SUM(D1746:D1765)+$J1746*D1765</f>
        <v>7.1463229777784798E-2</v>
      </c>
      <c r="L1746" s="304">
        <f t="shared" si="1661"/>
        <v>0.56736899690256948</v>
      </c>
      <c r="M1746" s="304">
        <f t="shared" si="1661"/>
        <v>0.5508324423105817</v>
      </c>
      <c r="N1746" s="304">
        <f t="shared" si="1661"/>
        <v>0.54937575238704195</v>
      </c>
      <c r="O1746" s="304">
        <f t="shared" si="1661"/>
        <v>5.0648889850577286E-4</v>
      </c>
      <c r="P1746" s="251">
        <f t="shared" si="1661"/>
        <v>5.2939012042244136E-4</v>
      </c>
    </row>
    <row r="1747" spans="1:16" x14ac:dyDescent="0.3">
      <c r="A1747" s="247" t="s">
        <v>131</v>
      </c>
      <c r="B1747" s="248">
        <v>2032</v>
      </c>
      <c r="C1747" s="248" t="s">
        <v>1807</v>
      </c>
      <c r="D1747" s="300">
        <v>4.0918424086626949E-3</v>
      </c>
      <c r="E1747" s="300">
        <v>2.3577537379538816E-2</v>
      </c>
      <c r="F1747" s="300">
        <v>1.8671481220668369E-2</v>
      </c>
      <c r="G1747" s="300">
        <v>1.8598215962613247E-2</v>
      </c>
      <c r="H1747" s="301">
        <v>2.4313081528823649E-5</v>
      </c>
      <c r="I1747" s="302">
        <v>2.5412407696372078E-5</v>
      </c>
      <c r="J1747" s="303">
        <v>11</v>
      </c>
      <c r="K1747" s="304">
        <f t="shared" ref="K1747:P1747" si="1662">SUM(D1747:D1765)+$J1747*D1765</f>
        <v>6.8896005393395618E-2</v>
      </c>
      <c r="L1747" s="304">
        <f t="shared" si="1662"/>
        <v>0.56023851323017482</v>
      </c>
      <c r="M1747" s="304">
        <f t="shared" si="1662"/>
        <v>0.55037001941949981</v>
      </c>
      <c r="N1747" s="304">
        <f t="shared" si="1662"/>
        <v>0.54895012234648755</v>
      </c>
      <c r="O1747" s="304">
        <f t="shared" si="1662"/>
        <v>4.9495482082034803E-4</v>
      </c>
      <c r="P1747" s="251">
        <f t="shared" si="1662"/>
        <v>5.1733452413683966E-4</v>
      </c>
    </row>
    <row r="1748" spans="1:16" x14ac:dyDescent="0.3">
      <c r="A1748" s="247" t="s">
        <v>131</v>
      </c>
      <c r="B1748" s="248">
        <v>2033</v>
      </c>
      <c r="C1748" s="248" t="s">
        <v>1808</v>
      </c>
      <c r="D1748" s="300">
        <v>3.7622982693194681E-3</v>
      </c>
      <c r="E1748" s="300">
        <v>2.2515082095029105E-2</v>
      </c>
      <c r="F1748" s="300">
        <v>1.8616519123576755E-2</v>
      </c>
      <c r="G1748" s="300">
        <v>1.8547625384492433E-2</v>
      </c>
      <c r="H1748" s="301">
        <v>2.2906054276049787E-5</v>
      </c>
      <c r="I1748" s="302">
        <v>2.3941765525183351E-5</v>
      </c>
      <c r="J1748" s="303">
        <v>12</v>
      </c>
      <c r="K1748" s="304">
        <f t="shared" ref="K1748:P1748" si="1663">SUM(D1748:D1765)+$J1748*D1765</f>
        <v>6.6709405975107064E-2</v>
      </c>
      <c r="L1748" s="304">
        <f t="shared" si="1663"/>
        <v>0.55438935228990516</v>
      </c>
      <c r="M1748" s="304">
        <f t="shared" si="1663"/>
        <v>0.54996748118677508</v>
      </c>
      <c r="N1748" s="304">
        <f t="shared" si="1663"/>
        <v>0.54857963256545217</v>
      </c>
      <c r="O1748" s="304">
        <f t="shared" si="1663"/>
        <v>4.8544620987056239E-4</v>
      </c>
      <c r="P1748" s="251">
        <f t="shared" si="1663"/>
        <v>5.0739598310800679E-4</v>
      </c>
    </row>
    <row r="1749" spans="1:16" x14ac:dyDescent="0.3">
      <c r="A1749" s="247" t="s">
        <v>131</v>
      </c>
      <c r="B1749" s="248">
        <v>2034</v>
      </c>
      <c r="C1749" s="248" t="s">
        <v>1809</v>
      </c>
      <c r="D1749" s="300">
        <v>3.4734278139374884E-3</v>
      </c>
      <c r="E1749" s="300">
        <v>2.1641186186961429E-2</v>
      </c>
      <c r="F1749" s="300">
        <v>1.8566010090787143E-2</v>
      </c>
      <c r="G1749" s="300">
        <v>1.8501135367281447E-2</v>
      </c>
      <c r="H1749" s="301">
        <v>2.1651389765134518E-5</v>
      </c>
      <c r="I1749" s="302">
        <v>2.2630369750809555E-5</v>
      </c>
      <c r="J1749" s="303">
        <v>13</v>
      </c>
      <c r="K1749" s="304">
        <f t="shared" ref="K1749:P1749" si="1664">SUM(D1749:D1765)+$J1749*D1765</f>
        <v>6.4852350696161742E-2</v>
      </c>
      <c r="L1749" s="304">
        <f t="shared" si="1664"/>
        <v>0.54960264663414526</v>
      </c>
      <c r="M1749" s="304">
        <f t="shared" si="1664"/>
        <v>0.54961990505114189</v>
      </c>
      <c r="N1749" s="304">
        <f t="shared" si="1664"/>
        <v>0.54825973336253775</v>
      </c>
      <c r="O1749" s="304">
        <f t="shared" si="1664"/>
        <v>4.7734462617355061E-4</v>
      </c>
      <c r="P1749" s="251">
        <f t="shared" si="1664"/>
        <v>4.9892808425036259E-4</v>
      </c>
    </row>
    <row r="1750" spans="1:16" x14ac:dyDescent="0.3">
      <c r="A1750" s="247" t="s">
        <v>131</v>
      </c>
      <c r="B1750" s="248">
        <v>2035</v>
      </c>
      <c r="C1750" s="248" t="s">
        <v>1810</v>
      </c>
      <c r="D1750" s="300">
        <v>3.2187843379122769E-3</v>
      </c>
      <c r="E1750" s="300">
        <v>2.0916575265479711E-2</v>
      </c>
      <c r="F1750" s="300">
        <v>1.8519886942201295E-2</v>
      </c>
      <c r="G1750" s="300">
        <v>1.84586805982031E-2</v>
      </c>
      <c r="H1750" s="301">
        <v>2.0457387292645458E-5</v>
      </c>
      <c r="I1750" s="302">
        <v>2.138237657995022E-5</v>
      </c>
      <c r="J1750" s="303">
        <v>14</v>
      </c>
      <c r="K1750" s="304">
        <f t="shared" ref="K1750:P1750" si="1665">SUM(D1750:D1765)+$J1750*D1765</f>
        <v>6.32841658725984E-2</v>
      </c>
      <c r="L1750" s="304">
        <f t="shared" si="1665"/>
        <v>0.54568983688645301</v>
      </c>
      <c r="M1750" s="304">
        <f t="shared" si="1665"/>
        <v>0.54932283794829839</v>
      </c>
      <c r="N1750" s="304">
        <f t="shared" si="1665"/>
        <v>0.54798632417683413</v>
      </c>
      <c r="O1750" s="304">
        <f t="shared" si="1665"/>
        <v>4.704977069874541E-4</v>
      </c>
      <c r="P1750" s="251">
        <f t="shared" si="1665"/>
        <v>4.9177158116709232E-4</v>
      </c>
    </row>
    <row r="1751" spans="1:16" x14ac:dyDescent="0.3">
      <c r="A1751" s="247" t="s">
        <v>131</v>
      </c>
      <c r="B1751" s="248">
        <v>2036</v>
      </c>
      <c r="C1751" s="248" t="s">
        <v>1811</v>
      </c>
      <c r="D1751" s="300">
        <v>2.9960598080662672E-3</v>
      </c>
      <c r="E1751" s="300">
        <v>2.0316688258092696E-2</v>
      </c>
      <c r="F1751" s="300">
        <v>1.8479552323176877E-2</v>
      </c>
      <c r="G1751" s="300">
        <v>1.8421552987171484E-2</v>
      </c>
      <c r="H1751" s="301">
        <v>1.9412822463121175E-5</v>
      </c>
      <c r="I1751" s="302">
        <v>2.0290585712739578E-5</v>
      </c>
      <c r="J1751" s="303">
        <v>15</v>
      </c>
      <c r="K1751" s="304">
        <f t="shared" ref="K1751:P1751" si="1666">SUM(D1751:D1765)+$J1751*D1765</f>
        <v>6.1970624525060261E-2</v>
      </c>
      <c r="L1751" s="304">
        <f t="shared" si="1666"/>
        <v>0.54250163806024254</v>
      </c>
      <c r="M1751" s="304">
        <f t="shared" si="1666"/>
        <v>0.54907189399404066</v>
      </c>
      <c r="N1751" s="304">
        <f t="shared" si="1666"/>
        <v>0.54775536976020911</v>
      </c>
      <c r="O1751" s="304">
        <f t="shared" si="1666"/>
        <v>4.6484479027384664E-4</v>
      </c>
      <c r="P1751" s="251">
        <f t="shared" si="1666"/>
        <v>4.858630712546812E-4</v>
      </c>
    </row>
    <row r="1752" spans="1:16" x14ac:dyDescent="0.3">
      <c r="A1752" s="247" t="s">
        <v>131</v>
      </c>
      <c r="B1752" s="248">
        <v>2037</v>
      </c>
      <c r="C1752" s="248" t="s">
        <v>1812</v>
      </c>
      <c r="D1752" s="300">
        <v>2.8065695467757511E-3</v>
      </c>
      <c r="E1752" s="300">
        <v>1.9830187381360252E-2</v>
      </c>
      <c r="F1752" s="300">
        <v>1.8443836250687795E-2</v>
      </c>
      <c r="G1752" s="300">
        <v>1.8388678600137431E-2</v>
      </c>
      <c r="H1752" s="301">
        <v>1.8520375521654288E-5</v>
      </c>
      <c r="I1752" s="302">
        <v>1.9357783292213576E-5</v>
      </c>
      <c r="J1752" s="303">
        <v>16</v>
      </c>
      <c r="K1752" s="304">
        <f t="shared" ref="K1752:P1752" si="1667">SUM(D1752:D1765)+$J1752*D1765</f>
        <v>6.087980770736813E-2</v>
      </c>
      <c r="L1752" s="304">
        <f t="shared" si="1667"/>
        <v>0.53991332624141897</v>
      </c>
      <c r="M1752" s="304">
        <f t="shared" si="1667"/>
        <v>0.54886128465880746</v>
      </c>
      <c r="N1752" s="304">
        <f t="shared" si="1667"/>
        <v>0.54756154295461557</v>
      </c>
      <c r="O1752" s="304">
        <f t="shared" si="1667"/>
        <v>4.602364383897635E-4</v>
      </c>
      <c r="P1752" s="251">
        <f t="shared" si="1667"/>
        <v>4.8104635220948082E-4</v>
      </c>
    </row>
    <row r="1753" spans="1:16" x14ac:dyDescent="0.3">
      <c r="A1753" s="247" t="s">
        <v>131</v>
      </c>
      <c r="B1753" s="248">
        <v>2038</v>
      </c>
      <c r="C1753" s="248" t="s">
        <v>1813</v>
      </c>
      <c r="D1753" s="300">
        <v>2.6383229989326187E-3</v>
      </c>
      <c r="E1753" s="300">
        <v>1.9406780816128209E-2</v>
      </c>
      <c r="F1753" s="300">
        <v>1.8412369139820365E-2</v>
      </c>
      <c r="G1753" s="300">
        <v>1.8359717506460115E-2</v>
      </c>
      <c r="H1753" s="301">
        <v>1.7788879871549893E-5</v>
      </c>
      <c r="I1753" s="302">
        <v>1.8593206454915883E-5</v>
      </c>
      <c r="J1753" s="303">
        <v>17</v>
      </c>
      <c r="K1753" s="304">
        <f t="shared" ref="K1753:P1753" si="1668">SUM(D1753:D1765)+$J1753*D1765</f>
        <v>5.9978481150966517E-2</v>
      </c>
      <c r="L1753" s="304">
        <f t="shared" si="1668"/>
        <v>0.53781151529932791</v>
      </c>
      <c r="M1753" s="304">
        <f t="shared" si="1668"/>
        <v>0.54868639139606334</v>
      </c>
      <c r="N1753" s="304">
        <f t="shared" si="1668"/>
        <v>0.54740059053605616</v>
      </c>
      <c r="O1753" s="304">
        <f t="shared" si="1668"/>
        <v>4.5652053344714721E-4</v>
      </c>
      <c r="P1753" s="251">
        <f t="shared" si="1668"/>
        <v>4.7716243558480634E-4</v>
      </c>
    </row>
    <row r="1754" spans="1:16" x14ac:dyDescent="0.3">
      <c r="A1754" s="247" t="s">
        <v>131</v>
      </c>
      <c r="B1754" s="248">
        <v>2039</v>
      </c>
      <c r="C1754" s="248" t="s">
        <v>1814</v>
      </c>
      <c r="D1754" s="300">
        <v>2.485474083734104E-3</v>
      </c>
      <c r="E1754" s="300">
        <v>1.9030401836902276E-2</v>
      </c>
      <c r="F1754" s="300">
        <v>1.8384845122220408E-2</v>
      </c>
      <c r="G1754" s="300">
        <v>1.8334386711332799E-2</v>
      </c>
      <c r="H1754" s="301">
        <v>1.7183440137391832E-5</v>
      </c>
      <c r="I1754" s="302">
        <v>1.7960399707647186E-5</v>
      </c>
      <c r="J1754" s="303">
        <v>18</v>
      </c>
      <c r="K1754" s="304">
        <f t="shared" ref="K1754:P1754" si="1669">SUM(D1754:D1765)+$J1754*D1765</f>
        <v>5.9245401142408047E-2</v>
      </c>
      <c r="L1754" s="304">
        <f t="shared" si="1669"/>
        <v>0.53613311092246885</v>
      </c>
      <c r="M1754" s="304">
        <f t="shared" si="1669"/>
        <v>0.54854296524418644</v>
      </c>
      <c r="N1754" s="304">
        <f t="shared" si="1669"/>
        <v>0.54726859921117399</v>
      </c>
      <c r="O1754" s="304">
        <f t="shared" si="1669"/>
        <v>4.5353612415463529E-4</v>
      </c>
      <c r="P1754" s="251">
        <f t="shared" si="1669"/>
        <v>4.7404309579742967E-4</v>
      </c>
    </row>
    <row r="1755" spans="1:16" x14ac:dyDescent="0.3">
      <c r="A1755" s="247" t="s">
        <v>131</v>
      </c>
      <c r="B1755" s="248">
        <v>2040</v>
      </c>
      <c r="C1755" s="248" t="s">
        <v>1815</v>
      </c>
      <c r="D1755" s="300">
        <v>2.34838290776735E-3</v>
      </c>
      <c r="E1755" s="300">
        <v>1.8709327478321526E-2</v>
      </c>
      <c r="F1755" s="300">
        <v>1.8361025144034947E-2</v>
      </c>
      <c r="G1755" s="300">
        <v>1.8312464523859696E-2</v>
      </c>
      <c r="H1755" s="301">
        <v>1.6659734421620013E-5</v>
      </c>
      <c r="I1755" s="302">
        <v>1.7413018575934838E-5</v>
      </c>
      <c r="J1755" s="303">
        <v>19</v>
      </c>
      <c r="K1755" s="304">
        <f t="shared" ref="K1755:P1755" si="1670">SUM(D1755:D1765)+$J1755*D1765</f>
        <v>5.8665170049048081E-2</v>
      </c>
      <c r="L1755" s="304">
        <f t="shared" si="1670"/>
        <v>0.53483108552483571</v>
      </c>
      <c r="M1755" s="304">
        <f t="shared" si="1670"/>
        <v>0.54842706310990974</v>
      </c>
      <c r="N1755" s="304">
        <f t="shared" si="1670"/>
        <v>0.54716193868141905</v>
      </c>
      <c r="O1755" s="304">
        <f t="shared" si="1670"/>
        <v>4.5115715459628151E-4</v>
      </c>
      <c r="P1755" s="251">
        <f t="shared" si="1670"/>
        <v>4.7155656275732168E-4</v>
      </c>
    </row>
    <row r="1756" spans="1:16" x14ac:dyDescent="0.3">
      <c r="A1756" s="247" t="s">
        <v>131</v>
      </c>
      <c r="B1756" s="248">
        <v>2041</v>
      </c>
      <c r="C1756" s="248" t="s">
        <v>1816</v>
      </c>
      <c r="D1756" s="300">
        <v>2.2383396352617501E-3</v>
      </c>
      <c r="E1756" s="300">
        <v>1.8455484044044294E-2</v>
      </c>
      <c r="F1756" s="300">
        <v>1.8342086847382297E-2</v>
      </c>
      <c r="G1756" s="300">
        <v>1.8295035738742759E-2</v>
      </c>
      <c r="H1756" s="301">
        <v>1.6246609096352487E-5</v>
      </c>
      <c r="I1756" s="302">
        <v>1.6981202675798716E-5</v>
      </c>
      <c r="J1756" s="303">
        <v>20</v>
      </c>
      <c r="K1756" s="304">
        <f t="shared" ref="K1756:P1756" si="1671">SUM(D1756:D1765)+$J1756*D1765</f>
        <v>5.8222030131654876E-2</v>
      </c>
      <c r="L1756" s="304">
        <f t="shared" si="1671"/>
        <v>0.53385013448578345</v>
      </c>
      <c r="M1756" s="304">
        <f t="shared" si="1671"/>
        <v>0.54833498095381827</v>
      </c>
      <c r="N1756" s="304">
        <f t="shared" si="1671"/>
        <v>0.54707720033913732</v>
      </c>
      <c r="O1756" s="304">
        <f t="shared" si="1671"/>
        <v>4.4930189075369947E-4</v>
      </c>
      <c r="P1756" s="251">
        <f t="shared" si="1671"/>
        <v>4.6961741084892598E-4</v>
      </c>
    </row>
    <row r="1757" spans="1:16" x14ac:dyDescent="0.3">
      <c r="A1757" s="247" t="s">
        <v>131</v>
      </c>
      <c r="B1757" s="248">
        <v>2042</v>
      </c>
      <c r="C1757" s="248" t="s">
        <v>1817</v>
      </c>
      <c r="D1757" s="300">
        <v>2.145873859952564E-3</v>
      </c>
      <c r="E1757" s="300">
        <v>1.8232219936950241E-2</v>
      </c>
      <c r="F1757" s="300">
        <v>1.8326165734449659E-2</v>
      </c>
      <c r="G1757" s="300">
        <v>1.8280383785198105E-2</v>
      </c>
      <c r="H1757" s="301">
        <v>1.5911954650689687E-5</v>
      </c>
      <c r="I1757" s="302">
        <v>1.6631427120360233E-5</v>
      </c>
      <c r="J1757" s="303">
        <v>21</v>
      </c>
      <c r="K1757" s="304">
        <f t="shared" ref="K1757:P1757" si="1672">SUM(D1757:D1765)+$J1757*D1765</f>
        <v>5.7888933486767269E-2</v>
      </c>
      <c r="L1757" s="304">
        <f t="shared" si="1672"/>
        <v>0.53312302688100832</v>
      </c>
      <c r="M1757" s="304">
        <f t="shared" si="1672"/>
        <v>0.5482618370943797</v>
      </c>
      <c r="N1757" s="304">
        <f t="shared" si="1672"/>
        <v>0.5470098907819726</v>
      </c>
      <c r="O1757" s="304">
        <f t="shared" si="1672"/>
        <v>4.4785975223638494E-4</v>
      </c>
      <c r="P1757" s="251">
        <f t="shared" si="1672"/>
        <v>4.6811007484066642E-4</v>
      </c>
    </row>
    <row r="1758" spans="1:16" x14ac:dyDescent="0.3">
      <c r="A1758" s="247" t="s">
        <v>131</v>
      </c>
      <c r="B1758" s="248">
        <v>2043</v>
      </c>
      <c r="C1758" s="248" t="s">
        <v>1818</v>
      </c>
      <c r="D1758" s="300">
        <v>2.0761143955923293E-3</v>
      </c>
      <c r="E1758" s="300">
        <v>1.8067953355913307E-2</v>
      </c>
      <c r="F1758" s="300">
        <v>1.8312899351568639E-2</v>
      </c>
      <c r="G1758" s="300">
        <v>1.8268174826531005E-2</v>
      </c>
      <c r="H1758" s="301">
        <v>1.5635235003883549E-5</v>
      </c>
      <c r="I1758" s="302">
        <v>1.6342198385862998E-5</v>
      </c>
      <c r="J1758" s="303">
        <v>22</v>
      </c>
      <c r="K1758" s="304">
        <f t="shared" ref="K1758:P1758" si="1673">SUM(D1758:D1765)+$J1758*D1765</f>
        <v>5.7648302617188854E-2</v>
      </c>
      <c r="L1758" s="304">
        <f t="shared" si="1673"/>
        <v>0.53261918338332725</v>
      </c>
      <c r="M1758" s="304">
        <f t="shared" si="1673"/>
        <v>0.5482046143478736</v>
      </c>
      <c r="N1758" s="304">
        <f t="shared" si="1673"/>
        <v>0.54695723317835243</v>
      </c>
      <c r="O1758" s="304">
        <f t="shared" si="1673"/>
        <v>4.4675226816473333E-4</v>
      </c>
      <c r="P1758" s="251">
        <f t="shared" si="1673"/>
        <v>4.6695251438784539E-4</v>
      </c>
    </row>
    <row r="1759" spans="1:16" x14ac:dyDescent="0.3">
      <c r="A1759" s="247" t="s">
        <v>131</v>
      </c>
      <c r="B1759" s="248">
        <v>2044</v>
      </c>
      <c r="C1759" s="248" t="s">
        <v>1819</v>
      </c>
      <c r="D1759" s="300">
        <v>2.0252832823474749E-3</v>
      </c>
      <c r="E1759" s="300">
        <v>1.79442202458917E-2</v>
      </c>
      <c r="F1759" s="300">
        <v>1.8301923931442404E-2</v>
      </c>
      <c r="G1759" s="300">
        <v>1.8258075012307685E-2</v>
      </c>
      <c r="H1759" s="301">
        <v>1.5418737835284536E-5</v>
      </c>
      <c r="I1759" s="302">
        <v>1.611590812562174E-5</v>
      </c>
      <c r="J1759" s="303">
        <v>23</v>
      </c>
      <c r="K1759" s="304">
        <f t="shared" ref="K1759:P1759" si="1674">SUM(D1759:D1765)+$J1759*D1765</f>
        <v>5.7477431211970659E-2</v>
      </c>
      <c r="L1759" s="304">
        <f t="shared" si="1674"/>
        <v>0.53227960646668315</v>
      </c>
      <c r="M1759" s="304">
        <f t="shared" si="1674"/>
        <v>0.54816065798424862</v>
      </c>
      <c r="N1759" s="304">
        <f t="shared" si="1674"/>
        <v>0.54691678453339942</v>
      </c>
      <c r="O1759" s="304">
        <f t="shared" si="1674"/>
        <v>4.459215037398878E-4</v>
      </c>
      <c r="P1759" s="251">
        <f t="shared" si="1674"/>
        <v>4.6608418266952156E-4</v>
      </c>
    </row>
    <row r="1760" spans="1:16" x14ac:dyDescent="0.3">
      <c r="A1760" s="247" t="s">
        <v>131</v>
      </c>
      <c r="B1760" s="248">
        <v>2045</v>
      </c>
      <c r="C1760" s="248" t="s">
        <v>1820</v>
      </c>
      <c r="D1760" s="300">
        <v>1.9921543801300207E-3</v>
      </c>
      <c r="E1760" s="300">
        <v>1.7870794306911564E-2</v>
      </c>
      <c r="F1760" s="300">
        <v>1.8292893029960289E-2</v>
      </c>
      <c r="G1760" s="300">
        <v>1.8249765013975711E-2</v>
      </c>
      <c r="H1760" s="301">
        <v>1.5256506146442452E-5</v>
      </c>
      <c r="I1760" s="302">
        <v>1.5946332332711419E-5</v>
      </c>
      <c r="J1760" s="303">
        <v>24</v>
      </c>
      <c r="K1760" s="304">
        <f t="shared" ref="K1760:P1760" si="1675">SUM(D1760:D1765)+$J1760*D1765</f>
        <v>5.7357390919997329E-2</v>
      </c>
      <c r="L1760" s="304">
        <f t="shared" si="1675"/>
        <v>0.53206376266006061</v>
      </c>
      <c r="M1760" s="304">
        <f t="shared" si="1675"/>
        <v>0.54812767704074972</v>
      </c>
      <c r="N1760" s="304">
        <f t="shared" si="1675"/>
        <v>0.5468864357026697</v>
      </c>
      <c r="O1760" s="304">
        <f t="shared" si="1675"/>
        <v>4.4530723648364125E-4</v>
      </c>
      <c r="P1760" s="251">
        <f t="shared" si="1675"/>
        <v>4.6544214121143902E-4</v>
      </c>
    </row>
    <row r="1761" spans="1:16" x14ac:dyDescent="0.3">
      <c r="A1761" s="247" t="s">
        <v>131</v>
      </c>
      <c r="B1761" s="248">
        <v>2046</v>
      </c>
      <c r="C1761" s="248" t="s">
        <v>1821</v>
      </c>
      <c r="D1761" s="300">
        <v>1.9637999637953114E-3</v>
      </c>
      <c r="E1761" s="300">
        <v>1.7809575496373964E-2</v>
      </c>
      <c r="F1761" s="300">
        <v>1.8285516529084056E-2</v>
      </c>
      <c r="G1761" s="300">
        <v>1.8242977585183982E-2</v>
      </c>
      <c r="H1761" s="301">
        <v>1.5129915269609489E-5</v>
      </c>
      <c r="I1761" s="302">
        <v>1.5814024110016153E-5</v>
      </c>
      <c r="J1761" s="303">
        <v>25</v>
      </c>
      <c r="K1761" s="304">
        <f t="shared" ref="K1761:P1761" si="1676">SUM(D1761:D1765)+$J1761*D1765</f>
        <v>5.7270479530241447E-2</v>
      </c>
      <c r="L1761" s="304">
        <f t="shared" si="1676"/>
        <v>0.53192134479241826</v>
      </c>
      <c r="M1761" s="304">
        <f t="shared" si="1676"/>
        <v>0.54810372699873311</v>
      </c>
      <c r="N1761" s="304">
        <f t="shared" si="1676"/>
        <v>0.54686439687027188</v>
      </c>
      <c r="O1761" s="304">
        <f t="shared" si="1676"/>
        <v>4.448552009162368E-4</v>
      </c>
      <c r="P1761" s="251">
        <f t="shared" si="1676"/>
        <v>4.6496967554626679E-4</v>
      </c>
    </row>
    <row r="1762" spans="1:16" x14ac:dyDescent="0.3">
      <c r="A1762" s="247" t="s">
        <v>131</v>
      </c>
      <c r="B1762" s="248">
        <v>2047</v>
      </c>
      <c r="C1762" s="248" t="s">
        <v>1822</v>
      </c>
      <c r="D1762" s="300">
        <v>1.9392375388385867E-3</v>
      </c>
      <c r="E1762" s="300">
        <v>1.7752184313411804E-2</v>
      </c>
      <c r="F1762" s="300">
        <v>1.8279527886916405E-2</v>
      </c>
      <c r="G1762" s="300">
        <v>1.8237467121262542E-2</v>
      </c>
      <c r="H1762" s="301">
        <v>1.5022244111423535E-5</v>
      </c>
      <c r="I1762" s="302">
        <v>1.5701483297177422E-5</v>
      </c>
      <c r="J1762" s="303">
        <v>26</v>
      </c>
      <c r="K1762" s="304">
        <f t="shared" ref="K1762:P1762" si="1677">SUM(D1762:D1765)+$J1762*D1765</f>
        <v>5.7211922556820283E-2</v>
      </c>
      <c r="L1762" s="304">
        <f t="shared" si="1677"/>
        <v>0.53184014573531346</v>
      </c>
      <c r="M1762" s="304">
        <f t="shared" si="1677"/>
        <v>0.54808715345759262</v>
      </c>
      <c r="N1762" s="304">
        <f t="shared" si="1677"/>
        <v>0.54684914546666585</v>
      </c>
      <c r="O1762" s="304">
        <f t="shared" si="1677"/>
        <v>4.4452975622566535E-4</v>
      </c>
      <c r="P1762" s="251">
        <f t="shared" si="1677"/>
        <v>4.6462951810378984E-4</v>
      </c>
    </row>
    <row r="1763" spans="1:16" x14ac:dyDescent="0.3">
      <c r="A1763" s="247" t="s">
        <v>131</v>
      </c>
      <c r="B1763" s="248">
        <v>2048</v>
      </c>
      <c r="C1763" s="248" t="s">
        <v>1823</v>
      </c>
      <c r="D1763" s="300">
        <v>1.9195912971115355E-3</v>
      </c>
      <c r="E1763" s="300">
        <v>1.7705090809796365E-2</v>
      </c>
      <c r="F1763" s="300">
        <v>1.8274693322613021E-2</v>
      </c>
      <c r="G1763" s="300">
        <v>1.8233018070791474E-2</v>
      </c>
      <c r="H1763" s="301">
        <v>1.4925799044114405E-5</v>
      </c>
      <c r="I1763" s="302">
        <v>1.5600678835107531E-5</v>
      </c>
      <c r="J1763" s="303">
        <v>27</v>
      </c>
      <c r="K1763" s="304">
        <f t="shared" ref="K1763:P1763" si="1678">SUM(D1763:D1765)+$J1763*D1765</f>
        <v>5.7177928008355833E-2</v>
      </c>
      <c r="L1763" s="304">
        <f t="shared" si="1678"/>
        <v>0.53181633786117088</v>
      </c>
      <c r="M1763" s="304">
        <f t="shared" si="1678"/>
        <v>0.54807656855861986</v>
      </c>
      <c r="N1763" s="304">
        <f t="shared" si="1678"/>
        <v>0.54683940452698132</v>
      </c>
      <c r="O1763" s="304">
        <f t="shared" si="1678"/>
        <v>4.4431198269327975E-4</v>
      </c>
      <c r="P1763" s="251">
        <f t="shared" si="1678"/>
        <v>4.6440190147415154E-4</v>
      </c>
    </row>
    <row r="1764" spans="1:16" x14ac:dyDescent="0.3">
      <c r="A1764" s="247" t="s">
        <v>131</v>
      </c>
      <c r="B1764" s="248">
        <v>2049</v>
      </c>
      <c r="C1764" s="248" t="s">
        <v>1824</v>
      </c>
      <c r="D1764" s="300">
        <v>1.9115329807683223E-3</v>
      </c>
      <c r="E1764" s="300">
        <v>1.7716706751837411E-2</v>
      </c>
      <c r="F1764" s="300">
        <v>1.8271471573585881E-2</v>
      </c>
      <c r="G1764" s="300">
        <v>1.8230053372006859E-2</v>
      </c>
      <c r="H1764" s="301">
        <v>1.486100743610125E-5</v>
      </c>
      <c r="I1764" s="302">
        <v>1.5532955947947093E-5</v>
      </c>
      <c r="J1764" s="303">
        <v>28</v>
      </c>
      <c r="K1764" s="304">
        <f t="shared" ref="K1764:P1764" si="1679">SUM(D1764:D1765)+$J1764*D1765</f>
        <v>5.7163579701618443E-2</v>
      </c>
      <c r="L1764" s="304">
        <f t="shared" si="1679"/>
        <v>0.53183962349064362</v>
      </c>
      <c r="M1764" s="304">
        <f t="shared" si="1679"/>
        <v>0.54807081822395043</v>
      </c>
      <c r="N1764" s="304">
        <f t="shared" si="1679"/>
        <v>0.54683411263776782</v>
      </c>
      <c r="O1764" s="304">
        <f t="shared" si="1679"/>
        <v>4.4419065422820336E-4</v>
      </c>
      <c r="P1764" s="251">
        <f t="shared" si="1679"/>
        <v>4.6427508930658323E-4</v>
      </c>
    </row>
    <row r="1765" spans="1:16" x14ac:dyDescent="0.3">
      <c r="A1765" s="247" t="s">
        <v>131</v>
      </c>
      <c r="B1765" s="248">
        <v>2050</v>
      </c>
      <c r="C1765" s="248" t="s">
        <v>1825</v>
      </c>
      <c r="D1765" s="300">
        <v>1.905242990374142E-3</v>
      </c>
      <c r="E1765" s="300">
        <v>1.7728376439269181E-2</v>
      </c>
      <c r="F1765" s="300">
        <v>1.8268942987943605E-2</v>
      </c>
      <c r="G1765" s="300">
        <v>1.8227726181577964E-2</v>
      </c>
      <c r="H1765" s="301">
        <v>1.4804470579038004E-5</v>
      </c>
      <c r="I1765" s="302">
        <v>1.5473866667539176E-5</v>
      </c>
      <c r="J1765" s="303">
        <v>29</v>
      </c>
      <c r="K1765" s="304">
        <f t="shared" ref="K1765:P1765" si="1680">SUM(D1765:D1765)+$J1765*D1765</f>
        <v>5.715728971122426E-2</v>
      </c>
      <c r="L1765" s="304">
        <f t="shared" si="1680"/>
        <v>0.53185129317807545</v>
      </c>
      <c r="M1765" s="304">
        <f t="shared" si="1680"/>
        <v>0.54806828963830811</v>
      </c>
      <c r="N1765" s="304">
        <f t="shared" si="1680"/>
        <v>0.5468317854473389</v>
      </c>
      <c r="O1765" s="304">
        <f t="shared" si="1680"/>
        <v>4.4413411737114015E-4</v>
      </c>
      <c r="P1765" s="251">
        <f t="shared" si="1680"/>
        <v>4.6421600002617529E-4</v>
      </c>
    </row>
    <row r="1766" spans="1:16" x14ac:dyDescent="0.3">
      <c r="A1766" s="247" t="s">
        <v>132</v>
      </c>
      <c r="B1766" s="248">
        <v>2015</v>
      </c>
      <c r="C1766" s="248" t="s">
        <v>2482</v>
      </c>
      <c r="D1766" s="300">
        <v>6.6626097835202819E-2</v>
      </c>
      <c r="E1766" s="300">
        <v>0.24214840885564412</v>
      </c>
      <c r="F1766" s="300">
        <v>2.0366780186884936E-2</v>
      </c>
      <c r="G1766" s="300">
        <v>2.0173614911741498E-2</v>
      </c>
      <c r="H1766" s="301">
        <v>3.2966215568613639E-4</v>
      </c>
      <c r="I1766" s="302">
        <v>3.4456801356899501E-4</v>
      </c>
      <c r="J1766" s="305">
        <v>0</v>
      </c>
      <c r="K1766" s="304">
        <f>SUM(D1766:D1795)</f>
        <v>0.42720177699875145</v>
      </c>
      <c r="L1766" s="304">
        <f t="shared" ref="L1766:L1772" si="1681">SUM(E1766:E1795)</f>
        <v>1.8649680269638398</v>
      </c>
      <c r="M1766" s="304">
        <f t="shared" ref="M1766:M1772" si="1682">SUM(F1766:F1795)</f>
        <v>0.5720610934206225</v>
      </c>
      <c r="N1766" s="304">
        <f t="shared" ref="N1766:N1772" si="1683">SUM(G1766:G1795)</f>
        <v>0.56899632699868719</v>
      </c>
      <c r="O1766" s="304">
        <f t="shared" ref="O1766:O1772" si="1684">SUM(H1766:H1795)</f>
        <v>2.7840067676919264E-3</v>
      </c>
      <c r="P1766" s="251">
        <f t="shared" ref="P1766:P1772" si="1685">SUM(I1766:I1795)</f>
        <v>2.9098872279661875E-3</v>
      </c>
    </row>
    <row r="1767" spans="1:16" x14ac:dyDescent="0.3">
      <c r="A1767" s="247" t="s">
        <v>132</v>
      </c>
      <c r="B1767" s="248">
        <v>2016</v>
      </c>
      <c r="C1767" s="248" t="s">
        <v>2483</v>
      </c>
      <c r="D1767" s="300">
        <v>5.4882764590955341E-2</v>
      </c>
      <c r="E1767" s="300">
        <v>0.20620033251603834</v>
      </c>
      <c r="F1767" s="300">
        <v>2.0150072335851178E-2</v>
      </c>
      <c r="G1767" s="300">
        <v>1.9971041581057978E-2</v>
      </c>
      <c r="H1767" s="301">
        <v>2.8307164053927752E-4</v>
      </c>
      <c r="I1767" s="302">
        <v>2.9587088459970897E-4</v>
      </c>
      <c r="J1767" s="303">
        <v>0</v>
      </c>
      <c r="K1767" s="304">
        <f t="shared" ref="K1767:K1772" si="1686">SUM(D1767:D1796)</f>
        <v>0.36267485015316442</v>
      </c>
      <c r="L1767" s="304">
        <f t="shared" si="1681"/>
        <v>1.6416716444638246</v>
      </c>
      <c r="M1767" s="304">
        <f t="shared" si="1682"/>
        <v>0.57001430431370481</v>
      </c>
      <c r="N1767" s="304">
        <f t="shared" si="1683"/>
        <v>0.56709747483449269</v>
      </c>
      <c r="O1767" s="304">
        <f t="shared" si="1684"/>
        <v>2.4717113066132007E-3</v>
      </c>
      <c r="P1767" s="251">
        <f t="shared" si="1685"/>
        <v>2.5834711570032897E-3</v>
      </c>
    </row>
    <row r="1768" spans="1:16" x14ac:dyDescent="0.3">
      <c r="A1768" s="247" t="s">
        <v>132</v>
      </c>
      <c r="B1768" s="248">
        <v>2017</v>
      </c>
      <c r="C1768" s="248" t="s">
        <v>1826</v>
      </c>
      <c r="D1768" s="300">
        <v>4.5146108851962727E-2</v>
      </c>
      <c r="E1768" s="300">
        <v>0.17537235557729608</v>
      </c>
      <c r="F1768" s="300">
        <v>2.0017428933214142E-2</v>
      </c>
      <c r="G1768" s="300">
        <v>1.9846775012573939E-2</v>
      </c>
      <c r="H1768" s="301">
        <v>2.5391731284244784E-4</v>
      </c>
      <c r="I1768" s="302">
        <v>2.6539832368193908E-4</v>
      </c>
      <c r="J1768" s="303">
        <v>0</v>
      </c>
      <c r="K1768" s="304">
        <f t="shared" si="1686"/>
        <v>0.30985163458705844</v>
      </c>
      <c r="L1768" s="304">
        <f t="shared" si="1681"/>
        <v>1.4542184479784788</v>
      </c>
      <c r="M1768" s="304">
        <f t="shared" si="1682"/>
        <v>0.56817517607953094</v>
      </c>
      <c r="N1768" s="304">
        <f t="shared" si="1683"/>
        <v>0.56539286800667332</v>
      </c>
      <c r="O1768" s="304">
        <f t="shared" si="1684"/>
        <v>2.2057555531946726E-3</v>
      </c>
      <c r="P1768" s="251">
        <f t="shared" si="1685"/>
        <v>2.305490055291346E-3</v>
      </c>
    </row>
    <row r="1769" spans="1:16" x14ac:dyDescent="0.3">
      <c r="A1769" s="247" t="s">
        <v>132</v>
      </c>
      <c r="B1769" s="248">
        <v>2018</v>
      </c>
      <c r="C1769" s="248" t="s">
        <v>1827</v>
      </c>
      <c r="D1769" s="300">
        <v>3.7074536114335338E-2</v>
      </c>
      <c r="E1769" s="300">
        <v>0.14876344660486143</v>
      </c>
      <c r="F1769" s="300">
        <v>1.9931252420304784E-2</v>
      </c>
      <c r="G1769" s="300">
        <v>1.9765668725873618E-2</v>
      </c>
      <c r="H1769" s="301">
        <v>2.2752660253226516E-4</v>
      </c>
      <c r="I1769" s="302">
        <v>2.3781434239763361E-4</v>
      </c>
      <c r="J1769" s="303">
        <v>0</v>
      </c>
      <c r="K1769" s="304">
        <f t="shared" si="1686"/>
        <v>0.26673208032598766</v>
      </c>
      <c r="L1769" s="304">
        <f t="shared" si="1681"/>
        <v>1.2975037344304683</v>
      </c>
      <c r="M1769" s="304">
        <f t="shared" si="1682"/>
        <v>0.56646131776841868</v>
      </c>
      <c r="N1769" s="304">
        <f t="shared" si="1683"/>
        <v>0.56380573922045929</v>
      </c>
      <c r="O1769" s="304">
        <f t="shared" si="1684"/>
        <v>1.9687135454022984E-3</v>
      </c>
      <c r="P1769" s="251">
        <f t="shared" si="1685"/>
        <v>2.0577300671374057E-3</v>
      </c>
    </row>
    <row r="1770" spans="1:16" x14ac:dyDescent="0.3">
      <c r="A1770" s="247" t="s">
        <v>132</v>
      </c>
      <c r="B1770" s="248">
        <v>2019</v>
      </c>
      <c r="C1770" s="248" t="s">
        <v>1828</v>
      </c>
      <c r="D1770" s="300">
        <v>3.0566805455717792E-2</v>
      </c>
      <c r="E1770" s="300">
        <v>0.12637018892002896</v>
      </c>
      <c r="F1770" s="300">
        <v>1.9869441383998848E-2</v>
      </c>
      <c r="G1770" s="300">
        <v>1.9707399015415662E-2</v>
      </c>
      <c r="H1770" s="301">
        <v>2.0494159120026064E-4</v>
      </c>
      <c r="I1770" s="302">
        <v>2.1420814205659928E-4</v>
      </c>
      <c r="J1770" s="303">
        <v>0</v>
      </c>
      <c r="K1770" s="304">
        <f t="shared" si="1686"/>
        <v>0.23165778522994135</v>
      </c>
      <c r="L1770" s="304">
        <f t="shared" si="1681"/>
        <v>1.1673256889704189</v>
      </c>
      <c r="M1770" s="304">
        <f t="shared" si="1682"/>
        <v>0.56482765992059936</v>
      </c>
      <c r="N1770" s="304">
        <f t="shared" si="1683"/>
        <v>0.5622942142952464</v>
      </c>
      <c r="O1770" s="304">
        <f t="shared" si="1684"/>
        <v>1.7578743888156433E-3</v>
      </c>
      <c r="P1770" s="251">
        <f t="shared" si="1685"/>
        <v>1.837357710726655E-3</v>
      </c>
    </row>
    <row r="1771" spans="1:16" x14ac:dyDescent="0.3">
      <c r="A1771" s="247" t="s">
        <v>132</v>
      </c>
      <c r="B1771" s="248">
        <v>2020</v>
      </c>
      <c r="C1771" s="248" t="s">
        <v>1829</v>
      </c>
      <c r="D1771" s="300">
        <v>2.5651551515654146E-2</v>
      </c>
      <c r="E1771" s="300">
        <v>0.10777746114414351</v>
      </c>
      <c r="F1771" s="300">
        <v>1.9786732074569061E-2</v>
      </c>
      <c r="G1771" s="300">
        <v>1.9630333272237135E-2</v>
      </c>
      <c r="H1771" s="301">
        <v>1.8415894681055923E-4</v>
      </c>
      <c r="I1771" s="302">
        <v>1.9248579561601277E-4</v>
      </c>
      <c r="J1771" s="303">
        <v>0</v>
      </c>
      <c r="K1771" s="304">
        <f t="shared" si="1686"/>
        <v>0.20308082986975004</v>
      </c>
      <c r="L1771" s="304">
        <f t="shared" si="1681"/>
        <v>1.0595529453618109</v>
      </c>
      <c r="M1771" s="304">
        <f t="shared" si="1682"/>
        <v>0.56325187465465876</v>
      </c>
      <c r="N1771" s="304">
        <f t="shared" si="1683"/>
        <v>0.56083733194655827</v>
      </c>
      <c r="O1771" s="304">
        <f t="shared" si="1684"/>
        <v>1.5694810727364765E-3</v>
      </c>
      <c r="P1771" s="251">
        <f t="shared" si="1685"/>
        <v>1.6404460842293341E-3</v>
      </c>
    </row>
    <row r="1772" spans="1:16" x14ac:dyDescent="0.3">
      <c r="A1772" s="247" t="s">
        <v>132</v>
      </c>
      <c r="B1772" s="248">
        <v>2021</v>
      </c>
      <c r="C1772" s="248" t="s">
        <v>1830</v>
      </c>
      <c r="D1772" s="300">
        <v>2.1793526145655075E-2</v>
      </c>
      <c r="E1772" s="300">
        <v>9.2242312207605315E-2</v>
      </c>
      <c r="F1772" s="300">
        <v>1.9672540767513069E-2</v>
      </c>
      <c r="G1772" s="300">
        <v>1.9524493672001066E-2</v>
      </c>
      <c r="H1772" s="301">
        <v>1.6535639323477162E-4</v>
      </c>
      <c r="I1772" s="302">
        <v>1.7283307935639638E-4</v>
      </c>
      <c r="J1772" s="303">
        <v>0</v>
      </c>
      <c r="K1772" s="304">
        <f t="shared" si="1686"/>
        <v>0.17941088069336725</v>
      </c>
      <c r="L1772" s="304">
        <f t="shared" si="1681"/>
        <v>0.97038474382113793</v>
      </c>
      <c r="M1772" s="304">
        <f t="shared" si="1682"/>
        <v>0.56175562512335864</v>
      </c>
      <c r="N1772" s="304">
        <f t="shared" si="1683"/>
        <v>0.55945459136838316</v>
      </c>
      <c r="O1772" s="304">
        <f t="shared" si="1684"/>
        <v>1.4017134596191916E-3</v>
      </c>
      <c r="P1772" s="251">
        <f t="shared" si="1685"/>
        <v>1.4650927678818671E-3</v>
      </c>
    </row>
    <row r="1773" spans="1:16" x14ac:dyDescent="0.3">
      <c r="A1773" s="247" t="s">
        <v>132</v>
      </c>
      <c r="B1773" s="248">
        <v>2022</v>
      </c>
      <c r="C1773" s="248" t="s">
        <v>1831</v>
      </c>
      <c r="D1773" s="300">
        <v>1.7909855871294952E-2</v>
      </c>
      <c r="E1773" s="300">
        <v>7.8581626565965998E-2</v>
      </c>
      <c r="F1773" s="300">
        <v>1.9563451174695885E-2</v>
      </c>
      <c r="G1773" s="300">
        <v>1.9423286458086917E-2</v>
      </c>
      <c r="H1773" s="301">
        <v>1.4876792320056095E-4</v>
      </c>
      <c r="I1773" s="302">
        <v>1.5549454779543079E-4</v>
      </c>
      <c r="J1773" s="303">
        <v>1</v>
      </c>
      <c r="K1773" s="304">
        <f t="shared" ref="K1773:P1773" si="1687">SUM(D1773:D1801)+$J1773*D1801</f>
        <v>0.15959895688698356</v>
      </c>
      <c r="L1773" s="304">
        <f t="shared" si="1687"/>
        <v>0.89675169121700271</v>
      </c>
      <c r="M1773" s="304">
        <f t="shared" si="1687"/>
        <v>0.56037356689911444</v>
      </c>
      <c r="N1773" s="304">
        <f t="shared" si="1687"/>
        <v>0.55817769039044396</v>
      </c>
      <c r="O1773" s="304">
        <f t="shared" si="1687"/>
        <v>1.252748400077694E-3</v>
      </c>
      <c r="P1773" s="251">
        <f t="shared" si="1687"/>
        <v>1.3093921677940169E-3</v>
      </c>
    </row>
    <row r="1774" spans="1:16" x14ac:dyDescent="0.3">
      <c r="A1774" s="247" t="s">
        <v>132</v>
      </c>
      <c r="B1774" s="248">
        <v>2023</v>
      </c>
      <c r="C1774" s="248" t="s">
        <v>1832</v>
      </c>
      <c r="D1774" s="300">
        <v>1.5306366409917572E-2</v>
      </c>
      <c r="E1774" s="300">
        <v>6.7860837438005112E-2</v>
      </c>
      <c r="F1774" s="300">
        <v>1.9464063243910319E-2</v>
      </c>
      <c r="G1774" s="300">
        <v>1.9331141077288248E-2</v>
      </c>
      <c r="H1774" s="301">
        <v>1.3026693276158735E-4</v>
      </c>
      <c r="I1774" s="302">
        <v>1.3615702372547219E-4</v>
      </c>
      <c r="J1774" s="303">
        <v>2</v>
      </c>
      <c r="K1774" s="304">
        <f t="shared" ref="K1774:P1774" si="1688">SUM(D1774:D1801)+$J1774*D1801</f>
        <v>0.14367070335495999</v>
      </c>
      <c r="L1774" s="304">
        <f t="shared" si="1688"/>
        <v>0.8367793242545073</v>
      </c>
      <c r="M1774" s="304">
        <f t="shared" si="1688"/>
        <v>0.55910059826768754</v>
      </c>
      <c r="N1774" s="304">
        <f t="shared" si="1688"/>
        <v>0.5570019966264188</v>
      </c>
      <c r="O1774" s="304">
        <f t="shared" si="1688"/>
        <v>1.1203718105704074E-3</v>
      </c>
      <c r="P1774" s="251">
        <f t="shared" si="1688"/>
        <v>1.1710300992671325E-3</v>
      </c>
    </row>
    <row r="1775" spans="1:16" x14ac:dyDescent="0.3">
      <c r="A1775" s="247" t="s">
        <v>132</v>
      </c>
      <c r="B1775" s="248">
        <v>2024</v>
      </c>
      <c r="C1775" s="248" t="s">
        <v>1833</v>
      </c>
      <c r="D1775" s="300">
        <v>1.3133654889261402E-2</v>
      </c>
      <c r="E1775" s="300">
        <v>5.9007396733409219E-2</v>
      </c>
      <c r="F1775" s="300">
        <v>1.9375756144932466E-2</v>
      </c>
      <c r="G1775" s="300">
        <v>1.9249238670592694E-2</v>
      </c>
      <c r="H1775" s="301">
        <v>1.130547980127474E-4</v>
      </c>
      <c r="I1775" s="302">
        <v>1.1816663663935138E-4</v>
      </c>
      <c r="J1775" s="303">
        <v>3</v>
      </c>
      <c r="K1775" s="304">
        <f t="shared" ref="K1775:P1775" si="1689">SUM(D1775:D1801)+$J1775*D1801</f>
        <v>0.13034593928431382</v>
      </c>
      <c r="L1775" s="304">
        <f t="shared" si="1689"/>
        <v>0.78752774641997236</v>
      </c>
      <c r="M1775" s="304">
        <f t="shared" si="1689"/>
        <v>0.55792701756704599</v>
      </c>
      <c r="N1775" s="304">
        <f t="shared" si="1689"/>
        <v>0.55591844824319248</v>
      </c>
      <c r="O1775" s="304">
        <f t="shared" si="1689"/>
        <v>1.0064962115020949E-3</v>
      </c>
      <c r="P1775" s="251">
        <f t="shared" si="1689"/>
        <v>1.0520055548102064E-3</v>
      </c>
    </row>
    <row r="1776" spans="1:16" x14ac:dyDescent="0.3">
      <c r="A1776" s="247" t="s">
        <v>132</v>
      </c>
      <c r="B1776" s="248">
        <v>2025</v>
      </c>
      <c r="C1776" s="248" t="s">
        <v>1834</v>
      </c>
      <c r="D1776" s="300">
        <v>1.1427972471119568E-2</v>
      </c>
      <c r="E1776" s="300">
        <v>5.2049118350323276E-2</v>
      </c>
      <c r="F1776" s="300">
        <v>1.9304336446616589E-2</v>
      </c>
      <c r="G1776" s="300">
        <v>1.9183045564512998E-2</v>
      </c>
      <c r="H1776" s="301">
        <v>9.9787802498440135E-5</v>
      </c>
      <c r="I1776" s="302">
        <v>1.0429976171649439E-4</v>
      </c>
      <c r="J1776" s="303">
        <v>4</v>
      </c>
      <c r="K1776" s="304">
        <f t="shared" ref="K1776:P1776" si="1690">SUM(D1776:D1801)+$J1776*D1801</f>
        <v>0.11919388673432382</v>
      </c>
      <c r="L1776" s="304">
        <f t="shared" si="1690"/>
        <v>0.74712960929003347</v>
      </c>
      <c r="M1776" s="304">
        <f t="shared" si="1690"/>
        <v>0.55684174396538244</v>
      </c>
      <c r="N1776" s="304">
        <f t="shared" si="1690"/>
        <v>0.55491680226666174</v>
      </c>
      <c r="O1776" s="304">
        <f t="shared" si="1690"/>
        <v>9.0983274718262205E-4</v>
      </c>
      <c r="P1776" s="251">
        <f t="shared" si="1690"/>
        <v>9.5097139743940148E-4</v>
      </c>
    </row>
    <row r="1777" spans="1:16" x14ac:dyDescent="0.3">
      <c r="A1777" s="247" t="s">
        <v>132</v>
      </c>
      <c r="B1777" s="248">
        <v>2026</v>
      </c>
      <c r="C1777" s="248" t="s">
        <v>1835</v>
      </c>
      <c r="D1777" s="300">
        <v>1.0013942437213499E-2</v>
      </c>
      <c r="E1777" s="300">
        <v>4.6435135322720283E-2</v>
      </c>
      <c r="F1777" s="300">
        <v>1.9230507910995998E-2</v>
      </c>
      <c r="G1777" s="300">
        <v>1.9114661841211366E-2</v>
      </c>
      <c r="H1777" s="301">
        <v>8.6955490263323438E-5</v>
      </c>
      <c r="I1777" s="302">
        <v>9.0887233223148407E-5</v>
      </c>
      <c r="J1777" s="303">
        <v>5</v>
      </c>
      <c r="K1777" s="304">
        <f t="shared" ref="K1777:P1777" si="1691">SUM(D1777:D1801)+$J1777*D1801</f>
        <v>0.10974751660247564</v>
      </c>
      <c r="L1777" s="304">
        <f t="shared" si="1691"/>
        <v>0.7136897505431804</v>
      </c>
      <c r="M1777" s="304">
        <f t="shared" si="1691"/>
        <v>0.55582789006203481</v>
      </c>
      <c r="N1777" s="304">
        <f t="shared" si="1691"/>
        <v>0.55398134939621058</v>
      </c>
      <c r="O1777" s="304">
        <f t="shared" si="1691"/>
        <v>8.2643627837745612E-4</v>
      </c>
      <c r="P1777" s="251">
        <f t="shared" si="1691"/>
        <v>8.6380411499145345E-4</v>
      </c>
    </row>
    <row r="1778" spans="1:16" x14ac:dyDescent="0.3">
      <c r="A1778" s="247" t="s">
        <v>132</v>
      </c>
      <c r="B1778" s="248">
        <v>2027</v>
      </c>
      <c r="C1778" s="248" t="s">
        <v>1836</v>
      </c>
      <c r="D1778" s="300">
        <v>8.827930949514888E-3</v>
      </c>
      <c r="E1778" s="300">
        <v>4.1749565809364932E-2</v>
      </c>
      <c r="F1778" s="300">
        <v>1.9144386039970089E-2</v>
      </c>
      <c r="G1778" s="300">
        <v>1.9034746877679396E-2</v>
      </c>
      <c r="H1778" s="301">
        <v>6.8261463721591754E-5</v>
      </c>
      <c r="I1778" s="302">
        <v>7.1347947887198196E-5</v>
      </c>
      <c r="J1778" s="303">
        <v>6</v>
      </c>
      <c r="K1778" s="304">
        <f t="shared" ref="K1778:P1778" si="1692">SUM(D1778:D1801)+$J1778*D1801</f>
        <v>0.10171517650453354</v>
      </c>
      <c r="L1778" s="304">
        <f t="shared" si="1692"/>
        <v>0.6858638748239303</v>
      </c>
      <c r="M1778" s="304">
        <f t="shared" si="1692"/>
        <v>0.55488786469430773</v>
      </c>
      <c r="N1778" s="304">
        <f t="shared" si="1692"/>
        <v>0.55311428024906106</v>
      </c>
      <c r="O1778" s="304">
        <f t="shared" si="1692"/>
        <v>7.5587212180740714E-4</v>
      </c>
      <c r="P1778" s="251">
        <f t="shared" si="1692"/>
        <v>7.9004936103685148E-4</v>
      </c>
    </row>
    <row r="1779" spans="1:16" x14ac:dyDescent="0.3">
      <c r="A1779" s="247" t="s">
        <v>132</v>
      </c>
      <c r="B1779" s="248">
        <v>2028</v>
      </c>
      <c r="C1779" s="248" t="s">
        <v>1837</v>
      </c>
      <c r="D1779" s="300">
        <v>7.8453772212724489E-3</v>
      </c>
      <c r="E1779" s="300">
        <v>3.7900636820084266E-2</v>
      </c>
      <c r="F1779" s="300">
        <v>1.9058665968057817E-2</v>
      </c>
      <c r="G1779" s="300">
        <v>1.8955503898414803E-2</v>
      </c>
      <c r="H1779" s="301">
        <v>5.7328580900682832E-5</v>
      </c>
      <c r="I1779" s="302">
        <v>5.992072999516237E-5</v>
      </c>
      <c r="J1779" s="303">
        <v>7</v>
      </c>
      <c r="K1779" s="304">
        <f t="shared" ref="K1779:P1779" si="1693">SUM(D1779:D1801)+$J1779*D1801</f>
        <v>9.4868847894290065E-2</v>
      </c>
      <c r="L1779" s="304">
        <f t="shared" si="1693"/>
        <v>0.66272356861803572</v>
      </c>
      <c r="M1779" s="304">
        <f t="shared" si="1693"/>
        <v>0.55403396119760662</v>
      </c>
      <c r="N1779" s="304">
        <f t="shared" si="1693"/>
        <v>0.55232712606544343</v>
      </c>
      <c r="O1779" s="304">
        <f t="shared" si="1693"/>
        <v>7.0400199177908973E-4</v>
      </c>
      <c r="P1779" s="251">
        <f t="shared" si="1693"/>
        <v>7.3583389241819986E-4</v>
      </c>
    </row>
    <row r="1780" spans="1:16" x14ac:dyDescent="0.3">
      <c r="A1780" s="247" t="s">
        <v>132</v>
      </c>
      <c r="B1780" s="248">
        <v>2029</v>
      </c>
      <c r="C1780" s="248" t="s">
        <v>1838</v>
      </c>
      <c r="D1780" s="300">
        <v>6.9875256640760343E-3</v>
      </c>
      <c r="E1780" s="300">
        <v>3.4634027152558249E-2</v>
      </c>
      <c r="F1780" s="300">
        <v>1.8976024158226558E-2</v>
      </c>
      <c r="G1780" s="300">
        <v>1.8879165623424142E-2</v>
      </c>
      <c r="H1780" s="301">
        <v>4.8284058839784621E-5</v>
      </c>
      <c r="I1780" s="302">
        <v>5.0467249247059559E-5</v>
      </c>
      <c r="J1780" s="303">
        <v>8</v>
      </c>
      <c r="K1780" s="304">
        <f t="shared" ref="K1780:P1780" si="1694">SUM(D1780:D1801)+$J1780*D1801</f>
        <v>8.9005073012289007E-2</v>
      </c>
      <c r="L1780" s="304">
        <f t="shared" si="1694"/>
        <v>0.64343219140142183</v>
      </c>
      <c r="M1780" s="304">
        <f t="shared" si="1694"/>
        <v>0.5532657777728176</v>
      </c>
      <c r="N1780" s="304">
        <f t="shared" si="1694"/>
        <v>0.55161921486109045</v>
      </c>
      <c r="O1780" s="304">
        <f t="shared" si="1694"/>
        <v>6.6306474457168132E-4</v>
      </c>
      <c r="P1780" s="251">
        <f t="shared" si="1694"/>
        <v>6.9304564169158386E-4</v>
      </c>
    </row>
    <row r="1781" spans="1:16" x14ac:dyDescent="0.3">
      <c r="A1781" s="247" t="s">
        <v>132</v>
      </c>
      <c r="B1781" s="248">
        <v>2030</v>
      </c>
      <c r="C1781" s="248" t="s">
        <v>1839</v>
      </c>
      <c r="D1781" s="300">
        <v>6.2700381773609865E-3</v>
      </c>
      <c r="E1781" s="300">
        <v>3.1938119880761888E-2</v>
      </c>
      <c r="F1781" s="300">
        <v>1.8898267954365347E-2</v>
      </c>
      <c r="G1781" s="300">
        <v>1.8807398570346672E-2</v>
      </c>
      <c r="H1781" s="301">
        <v>4.1273811178939581E-5</v>
      </c>
      <c r="I1781" s="302">
        <v>4.3140028770029169E-5</v>
      </c>
      <c r="J1781" s="303">
        <v>9</v>
      </c>
      <c r="K1781" s="304">
        <f t="shared" ref="K1781:P1781" si="1695">SUM(D1781:D1801)+$J1781*D1801</f>
        <v>8.399914968748437E-2</v>
      </c>
      <c r="L1781" s="304">
        <f t="shared" si="1695"/>
        <v>0.62740742385233395</v>
      </c>
      <c r="M1781" s="304">
        <f t="shared" si="1695"/>
        <v>0.55258023615785989</v>
      </c>
      <c r="N1781" s="304">
        <f t="shared" si="1695"/>
        <v>0.55098764193172822</v>
      </c>
      <c r="O1781" s="304">
        <f t="shared" si="1695"/>
        <v>6.3117201942517105E-4</v>
      </c>
      <c r="P1781" s="251">
        <f t="shared" si="1695"/>
        <v>6.5971087171307063E-4</v>
      </c>
    </row>
    <row r="1782" spans="1:16" x14ac:dyDescent="0.3">
      <c r="A1782" s="247" t="s">
        <v>132</v>
      </c>
      <c r="B1782" s="248">
        <v>2031</v>
      </c>
      <c r="C1782" s="248" t="s">
        <v>1840</v>
      </c>
      <c r="D1782" s="300">
        <v>5.6322688026958726E-3</v>
      </c>
      <c r="E1782" s="300">
        <v>2.9570603836830436E-2</v>
      </c>
      <c r="F1782" s="300">
        <v>1.8826296473220431E-2</v>
      </c>
      <c r="G1782" s="300">
        <v>1.8741074844430713E-2</v>
      </c>
      <c r="H1782" s="301">
        <v>3.7456463183647844E-5</v>
      </c>
      <c r="I1782" s="302">
        <v>3.9150079050466181E-5</v>
      </c>
      <c r="J1782" s="303">
        <v>10</v>
      </c>
      <c r="K1782" s="304">
        <f t="shared" ref="K1782:P1782" si="1696">SUM(D1782:D1801)+$J1782*D1801</f>
        <v>7.9710713849394765E-2</v>
      </c>
      <c r="L1782" s="304">
        <f t="shared" si="1696"/>
        <v>0.61407856357504231</v>
      </c>
      <c r="M1782" s="304">
        <f t="shared" si="1696"/>
        <v>0.55197245074676349</v>
      </c>
      <c r="N1782" s="304">
        <f t="shared" si="1696"/>
        <v>0.55042783605544332</v>
      </c>
      <c r="O1782" s="304">
        <f t="shared" si="1696"/>
        <v>6.0628954193950573E-4</v>
      </c>
      <c r="P1782" s="251">
        <f t="shared" si="1696"/>
        <v>6.3370332221158782E-4</v>
      </c>
    </row>
    <row r="1783" spans="1:16" x14ac:dyDescent="0.3">
      <c r="A1783" s="247" t="s">
        <v>132</v>
      </c>
      <c r="B1783" s="248">
        <v>2032</v>
      </c>
      <c r="C1783" s="248" t="s">
        <v>1841</v>
      </c>
      <c r="D1783" s="300">
        <v>5.0988369395424419E-3</v>
      </c>
      <c r="E1783" s="300">
        <v>2.7691785955872801E-2</v>
      </c>
      <c r="F1783" s="300">
        <v>1.8759185107252125E-2</v>
      </c>
      <c r="G1783" s="300">
        <v>1.8679220697021721E-2</v>
      </c>
      <c r="H1783" s="301">
        <v>3.3658437330252668E-5</v>
      </c>
      <c r="I1783" s="302">
        <v>3.5180320650600905E-5</v>
      </c>
      <c r="J1783" s="303">
        <v>11</v>
      </c>
      <c r="K1783" s="304">
        <f t="shared" ref="K1783:P1783" si="1697">SUM(D1783:D1801)+$J1783*D1801</f>
        <v>7.6060047385970289E-2</v>
      </c>
      <c r="L1783" s="304">
        <f t="shared" si="1697"/>
        <v>0.60311721934168205</v>
      </c>
      <c r="M1783" s="304">
        <f t="shared" si="1697"/>
        <v>0.55143663681681199</v>
      </c>
      <c r="N1783" s="304">
        <f t="shared" si="1697"/>
        <v>0.5499343539050745</v>
      </c>
      <c r="O1783" s="304">
        <f t="shared" si="1697"/>
        <v>5.8522441244913232E-4</v>
      </c>
      <c r="P1783" s="251">
        <f t="shared" si="1697"/>
        <v>6.11685722429668E-4</v>
      </c>
    </row>
    <row r="1784" spans="1:16" x14ac:dyDescent="0.3">
      <c r="A1784" s="247" t="s">
        <v>132</v>
      </c>
      <c r="B1784" s="248">
        <v>2033</v>
      </c>
      <c r="C1784" s="248" t="s">
        <v>1842</v>
      </c>
      <c r="D1784" s="300">
        <v>4.6291536366668039E-3</v>
      </c>
      <c r="E1784" s="300">
        <v>2.6094498626548376E-2</v>
      </c>
      <c r="F1784" s="300">
        <v>1.8697035167997453E-2</v>
      </c>
      <c r="G1784" s="300">
        <v>1.86219725985497E-2</v>
      </c>
      <c r="H1784" s="301">
        <v>3.1024631275925034E-5</v>
      </c>
      <c r="I1784" s="302">
        <v>3.2427430880749855E-5</v>
      </c>
      <c r="J1784" s="303">
        <v>12</v>
      </c>
      <c r="K1784" s="304">
        <f t="shared" ref="K1784:P1784" si="1698">SUM(D1784:D1801)+$J1784*D1801</f>
        <v>7.2942812785699251E-2</v>
      </c>
      <c r="L1784" s="304">
        <f t="shared" si="1698"/>
        <v>0.59403469298927969</v>
      </c>
      <c r="M1784" s="304">
        <f t="shared" si="1698"/>
        <v>0.55096793425282886</v>
      </c>
      <c r="N1784" s="304">
        <f t="shared" si="1698"/>
        <v>0.54950272590211457</v>
      </c>
      <c r="O1784" s="304">
        <f t="shared" si="1698"/>
        <v>5.6795730881215414E-4</v>
      </c>
      <c r="P1784" s="251">
        <f t="shared" si="1698"/>
        <v>5.936378810476135E-4</v>
      </c>
    </row>
    <row r="1785" spans="1:16" x14ac:dyDescent="0.3">
      <c r="A1785" s="247" t="s">
        <v>132</v>
      </c>
      <c r="B1785" s="248">
        <v>2034</v>
      </c>
      <c r="C1785" s="248" t="s">
        <v>1843</v>
      </c>
      <c r="D1785" s="300">
        <v>4.2145657874307109E-3</v>
      </c>
      <c r="E1785" s="300">
        <v>2.4757811709848952E-2</v>
      </c>
      <c r="F1785" s="300">
        <v>1.8639282094869574E-2</v>
      </c>
      <c r="G1785" s="300">
        <v>1.8568780335310082E-2</v>
      </c>
      <c r="H1785" s="301">
        <v>2.8681685760464461E-5</v>
      </c>
      <c r="I1785" s="302">
        <v>2.9978541799688332E-5</v>
      </c>
      <c r="J1785" s="303">
        <v>13</v>
      </c>
      <c r="K1785" s="304">
        <f t="shared" ref="K1785:P1785" si="1699">SUM(D1785:D1801)+$J1785*D1801</f>
        <v>7.0295261488303826E-2</v>
      </c>
      <c r="L1785" s="304">
        <f t="shared" si="1699"/>
        <v>0.58654945396620173</v>
      </c>
      <c r="M1785" s="304">
        <f t="shared" si="1699"/>
        <v>0.5505613816281002</v>
      </c>
      <c r="N1785" s="304">
        <f t="shared" si="1699"/>
        <v>0.54912834599762683</v>
      </c>
      <c r="O1785" s="304">
        <f t="shared" si="1699"/>
        <v>5.5332401122950344E-4</v>
      </c>
      <c r="P1785" s="251">
        <f t="shared" si="1699"/>
        <v>5.7834292943541006E-4</v>
      </c>
    </row>
    <row r="1786" spans="1:16" x14ac:dyDescent="0.3">
      <c r="A1786" s="247" t="s">
        <v>132</v>
      </c>
      <c r="B1786" s="248">
        <v>2035</v>
      </c>
      <c r="C1786" s="248" t="s">
        <v>1844</v>
      </c>
      <c r="D1786" s="300">
        <v>3.8501850909684852E-3</v>
      </c>
      <c r="E1786" s="300">
        <v>2.364346992751399E-2</v>
      </c>
      <c r="F1786" s="300">
        <v>1.8586121006287721E-2</v>
      </c>
      <c r="G1786" s="300">
        <v>1.85198195843514E-2</v>
      </c>
      <c r="H1786" s="301">
        <v>2.6607977244832878E-5</v>
      </c>
      <c r="I1786" s="302">
        <v>2.7811071584888332E-5</v>
      </c>
      <c r="J1786" s="303">
        <v>14</v>
      </c>
      <c r="K1786" s="304">
        <f t="shared" ref="K1786:P1786" si="1700">SUM(D1786:D1801)+$J1786*D1801</f>
        <v>6.8062298040144506E-2</v>
      </c>
      <c r="L1786" s="304">
        <f t="shared" si="1700"/>
        <v>0.58040090185982296</v>
      </c>
      <c r="M1786" s="304">
        <f t="shared" si="1700"/>
        <v>0.55021258207649959</v>
      </c>
      <c r="N1786" s="304">
        <f t="shared" si="1700"/>
        <v>0.5488071583563785</v>
      </c>
      <c r="O1786" s="304">
        <f t="shared" si="1700"/>
        <v>5.4103365916231328E-4</v>
      </c>
      <c r="P1786" s="251">
        <f t="shared" si="1700"/>
        <v>5.6549686690426806E-4</v>
      </c>
    </row>
    <row r="1787" spans="1:16" x14ac:dyDescent="0.3">
      <c r="A1787" s="247" t="s">
        <v>132</v>
      </c>
      <c r="B1787" s="248">
        <v>2036</v>
      </c>
      <c r="C1787" s="248" t="s">
        <v>1845</v>
      </c>
      <c r="D1787" s="300">
        <v>3.5294269097429173E-3</v>
      </c>
      <c r="E1787" s="300">
        <v>2.2710168936589125E-2</v>
      </c>
      <c r="F1787" s="300">
        <v>1.853957672336835E-2</v>
      </c>
      <c r="G1787" s="300">
        <v>1.8476948051534089E-2</v>
      </c>
      <c r="H1787" s="301">
        <v>2.4678439487251435E-5</v>
      </c>
      <c r="I1787" s="302">
        <v>2.5794296540818943E-5</v>
      </c>
      <c r="J1787" s="303">
        <v>15</v>
      </c>
      <c r="K1787" s="304">
        <f t="shared" ref="K1787:P1787" si="1701">SUM(D1787:D1801)+$J1787*D1801</f>
        <v>6.6193715288447419E-2</v>
      </c>
      <c r="L1787" s="304">
        <f t="shared" si="1701"/>
        <v>0.57536669153577935</v>
      </c>
      <c r="M1787" s="304">
        <f t="shared" si="1701"/>
        <v>0.54991694361348076</v>
      </c>
      <c r="N1787" s="304">
        <f t="shared" si="1701"/>
        <v>0.548534931466089</v>
      </c>
      <c r="O1787" s="304">
        <f t="shared" si="1701"/>
        <v>5.3081701561075471E-4</v>
      </c>
      <c r="P1787" s="251">
        <f t="shared" si="1701"/>
        <v>5.5481827458792607E-4</v>
      </c>
    </row>
    <row r="1788" spans="1:16" x14ac:dyDescent="0.3">
      <c r="A1788" s="247" t="s">
        <v>132</v>
      </c>
      <c r="B1788" s="248">
        <v>2037</v>
      </c>
      <c r="C1788" s="248" t="s">
        <v>1846</v>
      </c>
      <c r="D1788" s="300">
        <v>3.2616348732814517E-3</v>
      </c>
      <c r="E1788" s="300">
        <v>2.1966013006283366E-2</v>
      </c>
      <c r="F1788" s="300">
        <v>1.8498401036543936E-2</v>
      </c>
      <c r="G1788" s="300">
        <v>1.8439030243651646E-2</v>
      </c>
      <c r="H1788" s="301">
        <v>2.3163565987610364E-5</v>
      </c>
      <c r="I1788" s="302">
        <v>2.421092116833884E-5</v>
      </c>
      <c r="J1788" s="303">
        <v>16</v>
      </c>
      <c r="K1788" s="304">
        <f t="shared" ref="K1788:P1788" si="1702">SUM(D1788:D1801)+$J1788*D1801</f>
        <v>6.4645890717975885E-2</v>
      </c>
      <c r="L1788" s="304">
        <f t="shared" si="1702"/>
        <v>0.57126578220266055</v>
      </c>
      <c r="M1788" s="304">
        <f t="shared" si="1702"/>
        <v>0.54966784943338132</v>
      </c>
      <c r="N1788" s="304">
        <f t="shared" si="1702"/>
        <v>0.54830557610861663</v>
      </c>
      <c r="O1788" s="304">
        <f t="shared" si="1702"/>
        <v>5.2252990981677767E-4</v>
      </c>
      <c r="P1788" s="251">
        <f t="shared" si="1702"/>
        <v>5.4615645731565345E-4</v>
      </c>
    </row>
    <row r="1789" spans="1:16" x14ac:dyDescent="0.3">
      <c r="A1789" s="247" t="s">
        <v>132</v>
      </c>
      <c r="B1789" s="248">
        <v>2038</v>
      </c>
      <c r="C1789" s="248" t="s">
        <v>1847</v>
      </c>
      <c r="D1789" s="300">
        <v>3.0184529481667626E-3</v>
      </c>
      <c r="E1789" s="300">
        <v>2.1292195469224617E-2</v>
      </c>
      <c r="F1789" s="300">
        <v>1.8461685601814833E-2</v>
      </c>
      <c r="G1789" s="300">
        <v>1.8405221562873008E-2</v>
      </c>
      <c r="H1789" s="301">
        <v>2.1886014012520826E-5</v>
      </c>
      <c r="I1789" s="302">
        <v>2.2875598342351872E-5</v>
      </c>
      <c r="J1789" s="303">
        <v>17</v>
      </c>
      <c r="K1789" s="304">
        <f t="shared" ref="K1789:P1789" si="1703">SUM(D1789:D1801)+$J1789*D1801</f>
        <v>6.336585818396584E-2</v>
      </c>
      <c r="L1789" s="304">
        <f t="shared" si="1703"/>
        <v>0.56790902879984739</v>
      </c>
      <c r="M1789" s="304">
        <f t="shared" si="1703"/>
        <v>0.54945993094010626</v>
      </c>
      <c r="N1789" s="304">
        <f t="shared" si="1703"/>
        <v>0.54811413855902691</v>
      </c>
      <c r="O1789" s="304">
        <f t="shared" si="1703"/>
        <v>5.1575767752244162E-4</v>
      </c>
      <c r="P1789" s="251">
        <f t="shared" si="1703"/>
        <v>5.3907801541586099E-4</v>
      </c>
    </row>
    <row r="1790" spans="1:16" x14ac:dyDescent="0.3">
      <c r="A1790" s="247" t="s">
        <v>132</v>
      </c>
      <c r="B1790" s="248">
        <v>2039</v>
      </c>
      <c r="C1790" s="248" t="s">
        <v>1848</v>
      </c>
      <c r="D1790" s="300">
        <v>2.7958146374253397E-3</v>
      </c>
      <c r="E1790" s="300">
        <v>2.0687268442358082E-2</v>
      </c>
      <c r="F1790" s="300">
        <v>1.8429257576754017E-2</v>
      </c>
      <c r="G1790" s="300">
        <v>1.8375364663861759E-2</v>
      </c>
      <c r="H1790" s="301">
        <v>2.082390963429961E-5</v>
      </c>
      <c r="I1790" s="302">
        <v>2.1765475655427107E-5</v>
      </c>
      <c r="J1790" s="303">
        <v>18</v>
      </c>
      <c r="K1790" s="304">
        <f t="shared" ref="K1790:P1790" si="1704">SUM(D1790:D1801)+$J1790*D1801</f>
        <v>6.2329007575070462E-2</v>
      </c>
      <c r="L1790" s="304">
        <f t="shared" si="1704"/>
        <v>0.56522609293409309</v>
      </c>
      <c r="M1790" s="304">
        <f t="shared" si="1704"/>
        <v>0.54928872788156036</v>
      </c>
      <c r="N1790" s="304">
        <f t="shared" si="1704"/>
        <v>0.5479565096902157</v>
      </c>
      <c r="O1790" s="304">
        <f t="shared" si="1704"/>
        <v>5.1026299720319517E-4</v>
      </c>
      <c r="P1790" s="251">
        <f t="shared" si="1704"/>
        <v>5.3333489634205548E-4</v>
      </c>
    </row>
    <row r="1791" spans="1:16" x14ac:dyDescent="0.3">
      <c r="A1791" s="247" t="s">
        <v>132</v>
      </c>
      <c r="B1791" s="248">
        <v>2040</v>
      </c>
      <c r="C1791" s="248" t="s">
        <v>1849</v>
      </c>
      <c r="D1791" s="300">
        <v>2.5964451355099923E-3</v>
      </c>
      <c r="E1791" s="300">
        <v>2.0178189631255315E-2</v>
      </c>
      <c r="F1791" s="300">
        <v>1.8400905865751292E-2</v>
      </c>
      <c r="G1791" s="300">
        <v>1.8349260686647596E-2</v>
      </c>
      <c r="H1791" s="301">
        <v>1.9915684381999505E-5</v>
      </c>
      <c r="I1791" s="302">
        <v>2.0816187528498713E-5</v>
      </c>
      <c r="J1791" s="303">
        <v>19</v>
      </c>
      <c r="K1791" s="304">
        <f t="shared" ref="K1791:P1791" si="1705">SUM(D1791:D1801)+$J1791*D1801</f>
        <v>6.1514795276916508E-2</v>
      </c>
      <c r="L1791" s="304">
        <f t="shared" si="1705"/>
        <v>0.56314808409520523</v>
      </c>
      <c r="M1791" s="304">
        <f t="shared" si="1705"/>
        <v>0.54914995284807522</v>
      </c>
      <c r="N1791" s="304">
        <f t="shared" si="1705"/>
        <v>0.54782873772041585</v>
      </c>
      <c r="O1791" s="304">
        <f t="shared" si="1705"/>
        <v>5.0583042126216998E-4</v>
      </c>
      <c r="P1791" s="251">
        <f t="shared" si="1705"/>
        <v>5.2870189995517475E-4</v>
      </c>
    </row>
    <row r="1792" spans="1:16" x14ac:dyDescent="0.3">
      <c r="A1792" s="247" t="s">
        <v>132</v>
      </c>
      <c r="B1792" s="248">
        <v>2041</v>
      </c>
      <c r="C1792" s="248" t="s">
        <v>1850</v>
      </c>
      <c r="D1792" s="300">
        <v>2.4408831023113578E-3</v>
      </c>
      <c r="E1792" s="300">
        <v>1.9776963018175678E-2</v>
      </c>
      <c r="F1792" s="300">
        <v>1.8378707570138052E-2</v>
      </c>
      <c r="G1792" s="300">
        <v>1.8328820641964044E-2</v>
      </c>
      <c r="H1792" s="301">
        <v>1.9165663413065419E-5</v>
      </c>
      <c r="I1792" s="302">
        <v>2.0032255726449847E-5</v>
      </c>
      <c r="J1792" s="303">
        <v>20</v>
      </c>
      <c r="K1792" s="304">
        <f t="shared" ref="K1792:P1792" si="1706">SUM(D1792:D1801)+$J1792*D1801</f>
        <v>6.0899952480677914E-2</v>
      </c>
      <c r="L1792" s="304">
        <f t="shared" si="1706"/>
        <v>0.56157915406742032</v>
      </c>
      <c r="M1792" s="304">
        <f t="shared" si="1706"/>
        <v>0.54903952952559276</v>
      </c>
      <c r="N1792" s="304">
        <f t="shared" si="1706"/>
        <v>0.54772706972783003</v>
      </c>
      <c r="O1792" s="304">
        <f t="shared" si="1706"/>
        <v>5.0230607057344476E-4</v>
      </c>
      <c r="P1792" s="251">
        <f t="shared" si="1706"/>
        <v>5.2501819169522234E-4</v>
      </c>
    </row>
    <row r="1793" spans="1:16" x14ac:dyDescent="0.3">
      <c r="A1793" s="247" t="s">
        <v>132</v>
      </c>
      <c r="B1793" s="248">
        <v>2042</v>
      </c>
      <c r="C1793" s="248" t="s">
        <v>1851</v>
      </c>
      <c r="D1793" s="300">
        <v>2.3115348384304562E-3</v>
      </c>
      <c r="E1793" s="300">
        <v>1.9426880872274239E-2</v>
      </c>
      <c r="F1793" s="300">
        <v>1.8359893052312264E-2</v>
      </c>
      <c r="G1793" s="300">
        <v>1.8311498072897617E-2</v>
      </c>
      <c r="H1793" s="301">
        <v>1.8564876551173104E-5</v>
      </c>
      <c r="I1793" s="302">
        <v>1.9404300600594559E-5</v>
      </c>
      <c r="J1793" s="303">
        <v>21</v>
      </c>
      <c r="K1793" s="304">
        <f t="shared" ref="K1793:P1793" si="1707">SUM(D1793:D1801)+$J1793*D1801</f>
        <v>6.044067171763795E-2</v>
      </c>
      <c r="L1793" s="304">
        <f t="shared" si="1707"/>
        <v>0.56041145065271492</v>
      </c>
      <c r="M1793" s="304">
        <f t="shared" si="1707"/>
        <v>0.54895130449872365</v>
      </c>
      <c r="N1793" s="304">
        <f t="shared" si="1707"/>
        <v>0.54764584177992792</v>
      </c>
      <c r="O1793" s="304">
        <f t="shared" si="1707"/>
        <v>4.9953174085365371E-4</v>
      </c>
      <c r="P1793" s="251">
        <f t="shared" si="1707"/>
        <v>5.2211841523731894E-4</v>
      </c>
    </row>
    <row r="1794" spans="1:16" x14ac:dyDescent="0.3">
      <c r="A1794" s="247" t="s">
        <v>132</v>
      </c>
      <c r="B1794" s="248">
        <v>2043</v>
      </c>
      <c r="C1794" s="248" t="s">
        <v>1852</v>
      </c>
      <c r="D1794" s="300">
        <v>2.2144482545224443E-3</v>
      </c>
      <c r="E1794" s="300">
        <v>1.9168829589661176E-2</v>
      </c>
      <c r="F1794" s="300">
        <v>1.8344111515478042E-2</v>
      </c>
      <c r="G1794" s="300">
        <v>1.8296969018938587E-2</v>
      </c>
      <c r="H1794" s="301">
        <v>1.8082024916689487E-5</v>
      </c>
      <c r="I1794" s="302">
        <v>1.8899612578683315E-5</v>
      </c>
      <c r="J1794" s="303">
        <v>22</v>
      </c>
      <c r="K1794" s="304">
        <f t="shared" ref="K1794:P1794" si="1708">SUM(D1794:D1801)+$J1794*D1801</f>
        <v>6.0110739218478884E-2</v>
      </c>
      <c r="L1794" s="304">
        <f t="shared" si="1708"/>
        <v>0.559593829383911</v>
      </c>
      <c r="M1794" s="304">
        <f t="shared" si="1708"/>
        <v>0.54888189398968024</v>
      </c>
      <c r="N1794" s="304">
        <f t="shared" si="1708"/>
        <v>0.5475819364010921</v>
      </c>
      <c r="O1794" s="304">
        <f t="shared" si="1708"/>
        <v>4.9735819799575504E-4</v>
      </c>
      <c r="P1794" s="251">
        <f t="shared" si="1708"/>
        <v>5.1984659390527069E-4</v>
      </c>
    </row>
    <row r="1795" spans="1:16" x14ac:dyDescent="0.3">
      <c r="A1795" s="247" t="s">
        <v>132</v>
      </c>
      <c r="B1795" s="248">
        <v>2044</v>
      </c>
      <c r="C1795" s="248" t="s">
        <v>1853</v>
      </c>
      <c r="D1795" s="300">
        <v>2.1440714415419163E-3</v>
      </c>
      <c r="E1795" s="300">
        <v>1.8972378042592275E-2</v>
      </c>
      <c r="F1795" s="300">
        <v>1.8330927484727446E-2</v>
      </c>
      <c r="G1795" s="300">
        <v>1.8284831224196968E-2</v>
      </c>
      <c r="H1795" s="301">
        <v>1.7681890288817889E-5</v>
      </c>
      <c r="I1795" s="302">
        <v>1.8481395582000751E-5</v>
      </c>
      <c r="J1795" s="303">
        <v>23</v>
      </c>
      <c r="K1795" s="304">
        <f t="shared" ref="K1795:P1795" si="1709">SUM(D1795:D1801)+$J1795*D1801</f>
        <v>5.987789330322784E-2</v>
      </c>
      <c r="L1795" s="304">
        <f t="shared" si="1709"/>
        <v>0.55903425939772011</v>
      </c>
      <c r="M1795" s="304">
        <f t="shared" si="1709"/>
        <v>0.54882826501747117</v>
      </c>
      <c r="N1795" s="304">
        <f t="shared" si="1709"/>
        <v>0.54753256007621531</v>
      </c>
      <c r="O1795" s="304">
        <f t="shared" si="1709"/>
        <v>4.956675067723399E-4</v>
      </c>
      <c r="P1795" s="251">
        <f t="shared" si="1709"/>
        <v>5.1807946059513371E-4</v>
      </c>
    </row>
    <row r="1796" spans="1:16" x14ac:dyDescent="0.3">
      <c r="A1796" s="247" t="s">
        <v>132</v>
      </c>
      <c r="B1796" s="248">
        <v>2045</v>
      </c>
      <c r="C1796" s="248" t="s">
        <v>1854</v>
      </c>
      <c r="D1796" s="300">
        <v>2.0991709896157466E-3</v>
      </c>
      <c r="E1796" s="300">
        <v>1.8852026355628951E-2</v>
      </c>
      <c r="F1796" s="300">
        <v>1.8319991079967169E-2</v>
      </c>
      <c r="G1796" s="300">
        <v>1.8274762747546996E-2</v>
      </c>
      <c r="H1796" s="301">
        <v>1.7366694607410685E-5</v>
      </c>
      <c r="I1796" s="302">
        <v>1.8151942606097251E-5</v>
      </c>
      <c r="J1796" s="303">
        <v>24</v>
      </c>
      <c r="K1796" s="304">
        <f t="shared" ref="K1796:P1796" si="1710">SUM(D1796:D1801)+$J1796*D1801</f>
        <v>5.9715424200957316E-2</v>
      </c>
      <c r="L1796" s="304">
        <f t="shared" si="1710"/>
        <v>0.55867114095859816</v>
      </c>
      <c r="M1796" s="304">
        <f t="shared" si="1710"/>
        <v>0.54878782007601257</v>
      </c>
      <c r="N1796" s="304">
        <f t="shared" si="1710"/>
        <v>0.54749532154608027</v>
      </c>
      <c r="O1796" s="304">
        <f t="shared" si="1710"/>
        <v>4.9437695017679633E-4</v>
      </c>
      <c r="P1796" s="251">
        <f t="shared" si="1710"/>
        <v>5.1673054428167937E-4</v>
      </c>
    </row>
    <row r="1797" spans="1:16" x14ac:dyDescent="0.3">
      <c r="A1797" s="247" t="s">
        <v>132</v>
      </c>
      <c r="B1797" s="248">
        <v>2046</v>
      </c>
      <c r="C1797" s="248" t="s">
        <v>1855</v>
      </c>
      <c r="D1797" s="300">
        <v>2.0595490248492641E-3</v>
      </c>
      <c r="E1797" s="300">
        <v>1.8747136030692949E-2</v>
      </c>
      <c r="F1797" s="300">
        <v>1.8310944101677301E-2</v>
      </c>
      <c r="G1797" s="300">
        <v>1.8266434753238803E-2</v>
      </c>
      <c r="H1797" s="301">
        <v>1.7115887120749156E-5</v>
      </c>
      <c r="I1797" s="302">
        <v>1.7889782887764621E-5</v>
      </c>
      <c r="J1797" s="303">
        <v>25</v>
      </c>
      <c r="K1797" s="304">
        <f t="shared" ref="K1797:P1797" si="1711">SUM(D1797:D1801)+$J1797*D1801</f>
        <v>5.9597855550612956E-2</v>
      </c>
      <c r="L1797" s="304">
        <f t="shared" si="1711"/>
        <v>0.55842837420643954</v>
      </c>
      <c r="M1797" s="304">
        <f t="shared" si="1711"/>
        <v>0.54875831153931431</v>
      </c>
      <c r="N1797" s="304">
        <f t="shared" si="1711"/>
        <v>0.54746815149259509</v>
      </c>
      <c r="O1797" s="304">
        <f t="shared" si="1711"/>
        <v>4.9340158926266002E-4</v>
      </c>
      <c r="P1797" s="251">
        <f t="shared" si="1711"/>
        <v>5.1571108094412843E-4</v>
      </c>
    </row>
    <row r="1798" spans="1:16" x14ac:dyDescent="0.3">
      <c r="A1798" s="247" t="s">
        <v>132</v>
      </c>
      <c r="B1798" s="248">
        <v>2047</v>
      </c>
      <c r="C1798" s="248" t="s">
        <v>1856</v>
      </c>
      <c r="D1798" s="300">
        <v>2.0265545908919854E-3</v>
      </c>
      <c r="E1798" s="300">
        <v>1.8657642029285198E-2</v>
      </c>
      <c r="F1798" s="300">
        <v>1.830357062210174E-2</v>
      </c>
      <c r="G1798" s="300">
        <v>1.8259646226359946E-2</v>
      </c>
      <c r="H1798" s="301">
        <v>1.687530505007315E-5</v>
      </c>
      <c r="I1798" s="302">
        <v>1.7638335527997303E-5</v>
      </c>
      <c r="J1798" s="303">
        <v>26</v>
      </c>
      <c r="K1798" s="304">
        <f t="shared" ref="K1798:P1798" si="1712">SUM(D1798:D1801)+$J1798*D1801</f>
        <v>5.9519908865035089E-2</v>
      </c>
      <c r="L1798" s="304">
        <f t="shared" si="1712"/>
        <v>0.55829049777921691</v>
      </c>
      <c r="M1798" s="304">
        <f t="shared" si="1712"/>
        <v>0.54873784998090591</v>
      </c>
      <c r="N1798" s="304">
        <f t="shared" si="1712"/>
        <v>0.54744930943341819</v>
      </c>
      <c r="O1798" s="304">
        <f t="shared" si="1712"/>
        <v>4.9267703583518526E-4</v>
      </c>
      <c r="P1798" s="251">
        <f t="shared" si="1712"/>
        <v>5.1495377732491013E-4</v>
      </c>
    </row>
    <row r="1799" spans="1:16" x14ac:dyDescent="0.3">
      <c r="A1799" s="247" t="s">
        <v>132</v>
      </c>
      <c r="B1799" s="248">
        <v>2048</v>
      </c>
      <c r="C1799" s="248" t="s">
        <v>1857</v>
      </c>
      <c r="D1799" s="300">
        <v>2.0002410182889639E-3</v>
      </c>
      <c r="E1799" s="300">
        <v>1.8585401144812351E-2</v>
      </c>
      <c r="F1799" s="300">
        <v>1.8297594572485636E-2</v>
      </c>
      <c r="G1799" s="300">
        <v>1.8254143800660753E-2</v>
      </c>
      <c r="H1799" s="301">
        <v>1.668744594561022E-5</v>
      </c>
      <c r="I1799" s="302">
        <v>1.7441985986882934E-5</v>
      </c>
      <c r="J1799" s="303">
        <v>27</v>
      </c>
      <c r="K1799" s="304">
        <f t="shared" ref="K1799:P1799" si="1713">SUM(D1799:D1801)+$J1799*D1801</f>
        <v>5.9474956613414495E-2</v>
      </c>
      <c r="L1799" s="304">
        <f t="shared" si="1713"/>
        <v>0.55824211535340196</v>
      </c>
      <c r="M1799" s="304">
        <f t="shared" si="1713"/>
        <v>0.54872476190207309</v>
      </c>
      <c r="N1799" s="304">
        <f t="shared" si="1713"/>
        <v>0.54743725590112002</v>
      </c>
      <c r="O1799" s="304">
        <f t="shared" si="1713"/>
        <v>4.9219306447838653E-4</v>
      </c>
      <c r="P1799" s="251">
        <f t="shared" si="1713"/>
        <v>5.1444792106545916E-4</v>
      </c>
    </row>
    <row r="1800" spans="1:16" x14ac:dyDescent="0.3">
      <c r="A1800" s="247" t="s">
        <v>132</v>
      </c>
      <c r="B1800" s="248">
        <v>2049</v>
      </c>
      <c r="C1800" s="248" t="s">
        <v>1858</v>
      </c>
      <c r="D1800" s="300">
        <v>1.989850095526519E-3</v>
      </c>
      <c r="E1800" s="300">
        <v>1.8597445311421087E-2</v>
      </c>
      <c r="F1800" s="300">
        <v>1.8293656118058187E-2</v>
      </c>
      <c r="G1800" s="300">
        <v>1.8250516666727591E-2</v>
      </c>
      <c r="H1800" s="301">
        <v>1.6548275121093989E-5</v>
      </c>
      <c r="I1800" s="302">
        <v>1.729651555927822E-5</v>
      </c>
      <c r="J1800" s="303">
        <v>28</v>
      </c>
      <c r="K1800" s="304">
        <f t="shared" ref="K1800:P1800" si="1714">SUM(D1800:D1801)+$J1800*D1801</f>
        <v>5.9456317934396929E-2</v>
      </c>
      <c r="L1800" s="304">
        <f t="shared" si="1714"/>
        <v>0.55826597381205989</v>
      </c>
      <c r="M1800" s="304">
        <f t="shared" si="1714"/>
        <v>0.54871764987285632</v>
      </c>
      <c r="N1800" s="304">
        <f t="shared" si="1714"/>
        <v>0.54743070479452116</v>
      </c>
      <c r="O1800" s="304">
        <f t="shared" si="1714"/>
        <v>4.9189695222605064E-4</v>
      </c>
      <c r="P1800" s="251">
        <f t="shared" si="1714"/>
        <v>5.1413841434712261E-4</v>
      </c>
    </row>
    <row r="1801" spans="1:16" x14ac:dyDescent="0.3">
      <c r="A1801" s="247" t="s">
        <v>132</v>
      </c>
      <c r="B1801" s="248">
        <v>2050</v>
      </c>
      <c r="C1801" s="248" t="s">
        <v>1859</v>
      </c>
      <c r="D1801" s="300">
        <v>1.9816023392713934E-3</v>
      </c>
      <c r="E1801" s="300">
        <v>1.8609259603470305E-2</v>
      </c>
      <c r="F1801" s="300">
        <v>1.8290482543268902E-2</v>
      </c>
      <c r="G1801" s="300">
        <v>1.8247592694061846E-2</v>
      </c>
      <c r="H1801" s="301">
        <v>1.6391333693274367E-5</v>
      </c>
      <c r="I1801" s="302">
        <v>1.713247926854636E-5</v>
      </c>
      <c r="J1801" s="303">
        <v>29</v>
      </c>
      <c r="K1801" s="304">
        <f t="shared" ref="K1801:P1801" si="1715">SUM(D1801:D1801)+$J1801*D1801</f>
        <v>5.9448070178141806E-2</v>
      </c>
      <c r="L1801" s="304">
        <f t="shared" si="1715"/>
        <v>0.55827778810410911</v>
      </c>
      <c r="M1801" s="304">
        <f t="shared" si="1715"/>
        <v>0.54871447629806713</v>
      </c>
      <c r="N1801" s="304">
        <f t="shared" si="1715"/>
        <v>0.54742778082185539</v>
      </c>
      <c r="O1801" s="304">
        <f t="shared" si="1715"/>
        <v>4.9174001079823097E-4</v>
      </c>
      <c r="P1801" s="251">
        <f t="shared" si="1715"/>
        <v>5.1397437805639082E-4</v>
      </c>
    </row>
    <row r="1802" spans="1:16" x14ac:dyDescent="0.3">
      <c r="A1802" s="247" t="s">
        <v>133</v>
      </c>
      <c r="B1802" s="248">
        <v>2015</v>
      </c>
      <c r="C1802" s="248" t="s">
        <v>2484</v>
      </c>
      <c r="D1802" s="300">
        <v>5.6483310021970462E-2</v>
      </c>
      <c r="E1802" s="300">
        <v>0.21858736973673226</v>
      </c>
      <c r="F1802" s="300">
        <v>1.9866279144628636E-2</v>
      </c>
      <c r="G1802" s="300">
        <v>1.9704166693093109E-2</v>
      </c>
      <c r="H1802" s="301">
        <v>1.3392361977858448E-4</v>
      </c>
      <c r="I1802" s="302">
        <v>1.399790488615376E-4</v>
      </c>
      <c r="J1802" s="305">
        <v>0</v>
      </c>
      <c r="K1802" s="304">
        <f>SUM(D1802:D1831)</f>
        <v>0.37674964839436564</v>
      </c>
      <c r="L1802" s="304">
        <f t="shared" ref="L1802:L1808" si="1716">SUM(E1802:E1831)</f>
        <v>1.6741688219616664</v>
      </c>
      <c r="M1802" s="304">
        <f t="shared" ref="M1802:M1808" si="1717">SUM(F1802:F1831)</f>
        <v>0.56927860826474264</v>
      </c>
      <c r="N1802" s="304">
        <f t="shared" ref="N1802:N1808" si="1718">SUM(G1802:G1831)</f>
        <v>0.5663804501851728</v>
      </c>
      <c r="O1802" s="304">
        <f t="shared" ref="O1802:O1808" si="1719">SUM(H1802:H1831)</f>
        <v>1.4223376440475255E-3</v>
      </c>
      <c r="P1802" s="251">
        <f t="shared" ref="P1802:P1808" si="1720">SUM(I1802:I1831)</f>
        <v>1.4866494196897385E-3</v>
      </c>
    </row>
    <row r="1803" spans="1:16" x14ac:dyDescent="0.3">
      <c r="A1803" s="247" t="s">
        <v>133</v>
      </c>
      <c r="B1803" s="248">
        <v>2016</v>
      </c>
      <c r="C1803" s="248" t="s">
        <v>2485</v>
      </c>
      <c r="D1803" s="300">
        <v>4.6937924013045938E-2</v>
      </c>
      <c r="E1803" s="300">
        <v>0.18497479871160324</v>
      </c>
      <c r="F1803" s="300">
        <v>1.9717491864133577E-2</v>
      </c>
      <c r="G1803" s="300">
        <v>1.9565739646946686E-2</v>
      </c>
      <c r="H1803" s="301">
        <v>1.1521497835866959E-4</v>
      </c>
      <c r="I1803" s="302">
        <v>1.2042448636335744E-4</v>
      </c>
      <c r="J1803" s="303">
        <v>0</v>
      </c>
      <c r="K1803" s="304">
        <f t="shared" ref="K1803:K1808" si="1721">SUM(D1803:D1832)</f>
        <v>0.32247070775275843</v>
      </c>
      <c r="L1803" s="304">
        <f t="shared" si="1716"/>
        <v>1.4740537318865135</v>
      </c>
      <c r="M1803" s="304">
        <f t="shared" si="1717"/>
        <v>0.56773592106204418</v>
      </c>
      <c r="N1803" s="304">
        <f t="shared" si="1718"/>
        <v>0.56495434075508644</v>
      </c>
      <c r="O1803" s="304">
        <f t="shared" si="1719"/>
        <v>1.3053437400121467E-3</v>
      </c>
      <c r="P1803" s="251">
        <f t="shared" si="1720"/>
        <v>1.3643655767316427E-3</v>
      </c>
    </row>
    <row r="1804" spans="1:16" x14ac:dyDescent="0.3">
      <c r="A1804" s="247" t="s">
        <v>133</v>
      </c>
      <c r="B1804" s="248">
        <v>2017</v>
      </c>
      <c r="C1804" s="248" t="s">
        <v>1860</v>
      </c>
      <c r="D1804" s="300">
        <v>3.8715626197748543E-2</v>
      </c>
      <c r="E1804" s="300">
        <v>0.15679837276629824</v>
      </c>
      <c r="F1804" s="300">
        <v>1.9635578567442045E-2</v>
      </c>
      <c r="G1804" s="300">
        <v>1.9489177096423511E-2</v>
      </c>
      <c r="H1804" s="301">
        <v>1.0427458776089379E-4</v>
      </c>
      <c r="I1804" s="302">
        <v>1.0898942014177557E-4</v>
      </c>
      <c r="J1804" s="303">
        <v>0</v>
      </c>
      <c r="K1804" s="304">
        <f t="shared" si="1721"/>
        <v>0.27770260359394261</v>
      </c>
      <c r="L1804" s="304">
        <f t="shared" si="1716"/>
        <v>1.3074790839608905</v>
      </c>
      <c r="M1804" s="304">
        <f t="shared" si="1717"/>
        <v>0.56633346046611222</v>
      </c>
      <c r="N1804" s="304">
        <f t="shared" si="1718"/>
        <v>0.56365878143194148</v>
      </c>
      <c r="O1804" s="304">
        <f t="shared" si="1719"/>
        <v>1.2069242851859893E-3</v>
      </c>
      <c r="P1804" s="251">
        <f t="shared" si="1720"/>
        <v>1.261496034336353E-3</v>
      </c>
    </row>
    <row r="1805" spans="1:16" x14ac:dyDescent="0.3">
      <c r="A1805" s="247" t="s">
        <v>133</v>
      </c>
      <c r="B1805" s="248">
        <v>2018</v>
      </c>
      <c r="C1805" s="248" t="s">
        <v>1861</v>
      </c>
      <c r="D1805" s="300">
        <v>3.2834472514520707E-2</v>
      </c>
      <c r="E1805" s="300">
        <v>0.1332309094020972</v>
      </c>
      <c r="F1805" s="300">
        <v>1.9652030170323388E-2</v>
      </c>
      <c r="G1805" s="300">
        <v>1.9503443102667509E-2</v>
      </c>
      <c r="H1805" s="301">
        <v>9.6777741795424062E-5</v>
      </c>
      <c r="I1805" s="302">
        <v>1.0115360090732674E-4</v>
      </c>
      <c r="J1805" s="303">
        <v>0</v>
      </c>
      <c r="K1805" s="304">
        <f t="shared" si="1721"/>
        <v>0.24112748184087704</v>
      </c>
      <c r="L1805" s="304">
        <f t="shared" si="1716"/>
        <v>1.16901607042432</v>
      </c>
      <c r="M1805" s="304">
        <f t="shared" si="1717"/>
        <v>0.56500599656670392</v>
      </c>
      <c r="N1805" s="304">
        <f t="shared" si="1718"/>
        <v>0.56243342109260019</v>
      </c>
      <c r="O1805" s="304">
        <f t="shared" si="1719"/>
        <v>1.1193405009543857E-3</v>
      </c>
      <c r="P1805" s="251">
        <f t="shared" si="1720"/>
        <v>1.1699521061152365E-3</v>
      </c>
    </row>
    <row r="1806" spans="1:16" x14ac:dyDescent="0.3">
      <c r="A1806" s="247" t="s">
        <v>133</v>
      </c>
      <c r="B1806" s="248">
        <v>2019</v>
      </c>
      <c r="C1806" s="248" t="s">
        <v>1862</v>
      </c>
      <c r="D1806" s="300">
        <v>2.7045404113786541E-2</v>
      </c>
      <c r="E1806" s="300">
        <v>0.11263139872905127</v>
      </c>
      <c r="F1806" s="300">
        <v>1.9629810710600621E-2</v>
      </c>
      <c r="G1806" s="300">
        <v>1.9482298864981706E-2</v>
      </c>
      <c r="H1806" s="301">
        <v>8.8988821087228112E-5</v>
      </c>
      <c r="I1806" s="302">
        <v>9.3012495953797436E-5</v>
      </c>
      <c r="J1806" s="303">
        <v>0</v>
      </c>
      <c r="K1806" s="304">
        <f t="shared" si="1721"/>
        <v>0.21040988145917658</v>
      </c>
      <c r="L1806" s="304">
        <f t="shared" si="1716"/>
        <v>1.0540664160905773</v>
      </c>
      <c r="M1806" s="304">
        <f t="shared" si="1717"/>
        <v>0.56365649576718446</v>
      </c>
      <c r="N1806" s="304">
        <f t="shared" si="1718"/>
        <v>0.56118865568948051</v>
      </c>
      <c r="O1806" s="304">
        <f t="shared" si="1719"/>
        <v>1.0391657727319929E-3</v>
      </c>
      <c r="P1806" s="251">
        <f t="shared" si="1720"/>
        <v>1.0861522299108494E-3</v>
      </c>
    </row>
    <row r="1807" spans="1:16" x14ac:dyDescent="0.3">
      <c r="A1807" s="247" t="s">
        <v>133</v>
      </c>
      <c r="B1807" s="248">
        <v>2020</v>
      </c>
      <c r="C1807" s="248" t="s">
        <v>1863</v>
      </c>
      <c r="D1807" s="300">
        <v>2.2538181374761344E-2</v>
      </c>
      <c r="E1807" s="300">
        <v>9.550653337523124E-2</v>
      </c>
      <c r="F1807" s="300">
        <v>1.9584998837958081E-2</v>
      </c>
      <c r="G1807" s="300">
        <v>1.9440685412194247E-2</v>
      </c>
      <c r="H1807" s="301">
        <v>8.2809862240274527E-5</v>
      </c>
      <c r="I1807" s="302">
        <v>8.6554155755822951E-5</v>
      </c>
      <c r="J1807" s="303">
        <v>0</v>
      </c>
      <c r="K1807" s="304">
        <f t="shared" si="1721"/>
        <v>0.18547177886008004</v>
      </c>
      <c r="L1807" s="304">
        <f t="shared" si="1716"/>
        <v>0.95972967206311477</v>
      </c>
      <c r="M1807" s="304">
        <f t="shared" si="1717"/>
        <v>0.56232542830509025</v>
      </c>
      <c r="N1807" s="304">
        <f t="shared" si="1718"/>
        <v>0.55996155129376346</v>
      </c>
      <c r="O1807" s="304">
        <f t="shared" si="1719"/>
        <v>9.667178821407003E-4</v>
      </c>
      <c r="P1807" s="251">
        <f t="shared" si="1720"/>
        <v>1.0104285765612077E-3</v>
      </c>
    </row>
    <row r="1808" spans="1:16" x14ac:dyDescent="0.3">
      <c r="A1808" s="247" t="s">
        <v>133</v>
      </c>
      <c r="B1808" s="248">
        <v>2021</v>
      </c>
      <c r="C1808" s="248" t="s">
        <v>1864</v>
      </c>
      <c r="D1808" s="300">
        <v>1.9203794627441245E-2</v>
      </c>
      <c r="E1808" s="300">
        <v>8.1398572950686712E-2</v>
      </c>
      <c r="F1808" s="300">
        <v>1.9517855526251852E-2</v>
      </c>
      <c r="G1808" s="300">
        <v>1.9378590862579106E-2</v>
      </c>
      <c r="H1808" s="301">
        <v>7.5439744180082595E-5</v>
      </c>
      <c r="I1808" s="302">
        <v>7.8850794143274408E-5</v>
      </c>
      <c r="J1808" s="303">
        <v>0</v>
      </c>
      <c r="K1808" s="304">
        <f t="shared" si="1721"/>
        <v>0.16503338575976442</v>
      </c>
      <c r="L1808" s="304">
        <f t="shared" si="1716"/>
        <v>0.88253074690140043</v>
      </c>
      <c r="M1808" s="304">
        <f t="shared" si="1717"/>
        <v>0.56103620679221378</v>
      </c>
      <c r="N1808" s="304">
        <f t="shared" si="1718"/>
        <v>0.55877333028742271</v>
      </c>
      <c r="O1808" s="304">
        <f t="shared" si="1719"/>
        <v>9.0038762369986877E-4</v>
      </c>
      <c r="P1808" s="251">
        <f t="shared" si="1720"/>
        <v>9.4109916147256214E-4</v>
      </c>
    </row>
    <row r="1809" spans="1:16" x14ac:dyDescent="0.3">
      <c r="A1809" s="247" t="s">
        <v>133</v>
      </c>
      <c r="B1809" s="248">
        <v>2022</v>
      </c>
      <c r="C1809" s="248" t="s">
        <v>1865</v>
      </c>
      <c r="D1809" s="300">
        <v>1.6022846936145412E-2</v>
      </c>
      <c r="E1809" s="300">
        <v>6.9369194054499025E-2</v>
      </c>
      <c r="F1809" s="300">
        <v>1.9436189434874174E-2</v>
      </c>
      <c r="G1809" s="300">
        <v>1.9303125596177775E-2</v>
      </c>
      <c r="H1809" s="301">
        <v>6.9126335175225982E-5</v>
      </c>
      <c r="I1809" s="302">
        <v>7.2251922727170709E-5</v>
      </c>
      <c r="J1809" s="303">
        <v>1</v>
      </c>
      <c r="K1809" s="304">
        <f t="shared" ref="K1809:P1809" si="1722">SUM(D1809:D1837)+$J1809*D1837</f>
        <v>0.14792937940676887</v>
      </c>
      <c r="L1809" s="304">
        <f t="shared" si="1722"/>
        <v>0.81943978216423052</v>
      </c>
      <c r="M1809" s="304">
        <f t="shared" si="1722"/>
        <v>0.5598141285910434</v>
      </c>
      <c r="N1809" s="304">
        <f t="shared" si="1722"/>
        <v>0.55764720383069688</v>
      </c>
      <c r="O1809" s="304">
        <f t="shared" si="1722"/>
        <v>8.4142748331922943E-4</v>
      </c>
      <c r="P1809" s="251">
        <f t="shared" si="1722"/>
        <v>8.7947310799646515E-4</v>
      </c>
    </row>
    <row r="1810" spans="1:16" x14ac:dyDescent="0.3">
      <c r="A1810" s="247" t="s">
        <v>133</v>
      </c>
      <c r="B1810" s="248">
        <v>2023</v>
      </c>
      <c r="C1810" s="248" t="s">
        <v>1866</v>
      </c>
      <c r="D1810" s="300">
        <v>1.3693524879873796E-2</v>
      </c>
      <c r="E1810" s="300">
        <v>5.9751967127631853E-2</v>
      </c>
      <c r="F1810" s="300">
        <v>1.9360649295759803E-2</v>
      </c>
      <c r="G1810" s="300">
        <v>1.9233396590788106E-2</v>
      </c>
      <c r="H1810" s="301">
        <v>6.2642358751965947E-5</v>
      </c>
      <c r="I1810" s="302">
        <v>6.5474768224687251E-5</v>
      </c>
      <c r="J1810" s="303">
        <v>2</v>
      </c>
      <c r="K1810" s="304">
        <f t="shared" ref="K1810:P1810" si="1723">SUM(D1810:D1837)+$J1810*D1837</f>
        <v>0.13400632074506916</v>
      </c>
      <c r="L1810" s="304">
        <f t="shared" si="1723"/>
        <v>0.76837819632324844</v>
      </c>
      <c r="M1810" s="304">
        <f t="shared" si="1723"/>
        <v>0.55867371648125086</v>
      </c>
      <c r="N1810" s="304">
        <f t="shared" si="1723"/>
        <v>0.5565965426403725</v>
      </c>
      <c r="O1810" s="304">
        <f t="shared" si="1723"/>
        <v>7.8878075194344641E-4</v>
      </c>
      <c r="P1810" s="251">
        <f t="shared" si="1723"/>
        <v>8.2444592593647185E-4</v>
      </c>
    </row>
    <row r="1811" spans="1:16" x14ac:dyDescent="0.3">
      <c r="A1811" s="247" t="s">
        <v>133</v>
      </c>
      <c r="B1811" s="248">
        <v>2024</v>
      </c>
      <c r="C1811" s="248" t="s">
        <v>1867</v>
      </c>
      <c r="D1811" s="300">
        <v>1.181155016216447E-2</v>
      </c>
      <c r="E1811" s="300">
        <v>5.1913119517411427E-2</v>
      </c>
      <c r="F1811" s="300">
        <v>1.9298610411269866E-2</v>
      </c>
      <c r="G1811" s="300">
        <v>1.9176100338773733E-2</v>
      </c>
      <c r="H1811" s="301">
        <v>5.6567116549672314E-5</v>
      </c>
      <c r="I1811" s="302">
        <v>5.9124825955046929E-5</v>
      </c>
      <c r="J1811" s="303">
        <v>3</v>
      </c>
      <c r="K1811" s="304">
        <f t="shared" ref="K1811:P1811" si="1724">SUM(D1811:D1837)+$J1811*D1837</f>
        <v>0.12241258413964105</v>
      </c>
      <c r="L1811" s="304">
        <f t="shared" si="1724"/>
        <v>0.72693383740913331</v>
      </c>
      <c r="M1811" s="304">
        <f t="shared" si="1724"/>
        <v>0.55760884451057258</v>
      </c>
      <c r="N1811" s="304">
        <f t="shared" si="1724"/>
        <v>0.55561561045543795</v>
      </c>
      <c r="O1811" s="304">
        <f t="shared" si="1724"/>
        <v>7.4261799699092352E-4</v>
      </c>
      <c r="P1811" s="251">
        <f t="shared" si="1724"/>
        <v>7.7619589837896186E-4</v>
      </c>
    </row>
    <row r="1812" spans="1:16" x14ac:dyDescent="0.3">
      <c r="A1812" s="247" t="s">
        <v>133</v>
      </c>
      <c r="B1812" s="248">
        <v>2025</v>
      </c>
      <c r="C1812" s="248" t="s">
        <v>1868</v>
      </c>
      <c r="D1812" s="300">
        <v>1.0238177229660507E-2</v>
      </c>
      <c r="E1812" s="300">
        <v>4.5606702711569913E-2</v>
      </c>
      <c r="F1812" s="300">
        <v>1.9239680266832877E-2</v>
      </c>
      <c r="G1812" s="300">
        <v>1.9121716613343588E-2</v>
      </c>
      <c r="H1812" s="301">
        <v>5.1578725248655246E-5</v>
      </c>
      <c r="I1812" s="302">
        <v>5.3910886490999562E-5</v>
      </c>
      <c r="J1812" s="303">
        <v>4</v>
      </c>
      <c r="K1812" s="304">
        <f t="shared" ref="K1812:P1812" si="1725">SUM(D1812:D1837)+$J1812*D1837</f>
        <v>0.11270082225192231</v>
      </c>
      <c r="L1812" s="304">
        <f t="shared" si="1725"/>
        <v>0.69332832610523876</v>
      </c>
      <c r="M1812" s="304">
        <f t="shared" si="1725"/>
        <v>0.55660601142438426</v>
      </c>
      <c r="N1812" s="304">
        <f t="shared" si="1725"/>
        <v>0.55469197452251762</v>
      </c>
      <c r="O1812" s="304">
        <f t="shared" si="1725"/>
        <v>7.0253048424069424E-4</v>
      </c>
      <c r="P1812" s="251">
        <f t="shared" si="1725"/>
        <v>7.3429581309109233E-4</v>
      </c>
    </row>
    <row r="1813" spans="1:16" x14ac:dyDescent="0.3">
      <c r="A1813" s="247" t="s">
        <v>133</v>
      </c>
      <c r="B1813" s="248">
        <v>2026</v>
      </c>
      <c r="C1813" s="248" t="s">
        <v>1869</v>
      </c>
      <c r="D1813" s="300">
        <v>8.9064175257146383E-3</v>
      </c>
      <c r="E1813" s="300">
        <v>4.0594923547178058E-2</v>
      </c>
      <c r="F1813" s="300">
        <v>1.9171718594474342E-2</v>
      </c>
      <c r="G1813" s="300">
        <v>1.9059043756726284E-2</v>
      </c>
      <c r="H1813" s="301">
        <v>4.6844552859790907E-5</v>
      </c>
      <c r="I1813" s="302">
        <v>4.8962655380144987E-5</v>
      </c>
      <c r="J1813" s="303">
        <v>5</v>
      </c>
      <c r="K1813" s="304">
        <f t="shared" ref="K1813:P1813" si="1726">SUM(D1813:D1837)+$J1813*D1837</f>
        <v>0.10456243329670753</v>
      </c>
      <c r="L1813" s="304">
        <f t="shared" si="1726"/>
        <v>0.66602923160718563</v>
      </c>
      <c r="M1813" s="304">
        <f t="shared" si="1726"/>
        <v>0.55566210848263298</v>
      </c>
      <c r="N1813" s="304">
        <f t="shared" si="1726"/>
        <v>0.55382272231502749</v>
      </c>
      <c r="O1813" s="304">
        <f t="shared" si="1726"/>
        <v>6.6743136279148209E-4</v>
      </c>
      <c r="P1813" s="251">
        <f t="shared" si="1726"/>
        <v>6.9760966726727016E-4</v>
      </c>
    </row>
    <row r="1814" spans="1:16" x14ac:dyDescent="0.3">
      <c r="A1814" s="247" t="s">
        <v>133</v>
      </c>
      <c r="B1814" s="248">
        <v>2027</v>
      </c>
      <c r="C1814" s="248" t="s">
        <v>1870</v>
      </c>
      <c r="D1814" s="300">
        <v>7.8443576645997552E-3</v>
      </c>
      <c r="E1814" s="300">
        <v>3.647355508470794E-2</v>
      </c>
      <c r="F1814" s="300">
        <v>1.9102112109860753E-2</v>
      </c>
      <c r="G1814" s="300">
        <v>1.8994819163768432E-2</v>
      </c>
      <c r="H1814" s="301">
        <v>4.1116367792284811E-5</v>
      </c>
      <c r="I1814" s="302">
        <v>4.2975469561947912E-5</v>
      </c>
      <c r="J1814" s="303">
        <v>6</v>
      </c>
      <c r="K1814" s="304">
        <f t="shared" ref="K1814:P1814" si="1727">SUM(D1814:D1837)+$J1814*D1837</f>
        <v>9.7755804045438571E-2</v>
      </c>
      <c r="L1814" s="304">
        <f t="shared" si="1727"/>
        <v>0.64374191627352439</v>
      </c>
      <c r="M1814" s="304">
        <f t="shared" si="1727"/>
        <v>0.55478616721324026</v>
      </c>
      <c r="N1814" s="304">
        <f t="shared" si="1727"/>
        <v>0.55301614296415469</v>
      </c>
      <c r="O1814" s="304">
        <f t="shared" si="1727"/>
        <v>6.3706641373113414E-4</v>
      </c>
      <c r="P1814" s="251">
        <f t="shared" si="1727"/>
        <v>6.6587175255430257E-4</v>
      </c>
    </row>
    <row r="1815" spans="1:16" x14ac:dyDescent="0.3">
      <c r="A1815" s="247" t="s">
        <v>133</v>
      </c>
      <c r="B1815" s="248">
        <v>2028</v>
      </c>
      <c r="C1815" s="248" t="s">
        <v>1871</v>
      </c>
      <c r="D1815" s="300">
        <v>6.9718122092078238E-3</v>
      </c>
      <c r="E1815" s="300">
        <v>3.3150113003485429E-2</v>
      </c>
      <c r="F1815" s="300">
        <v>1.9025669490379749E-2</v>
      </c>
      <c r="G1815" s="300">
        <v>1.8924356853100666E-2</v>
      </c>
      <c r="H1815" s="301">
        <v>3.6591584875451675E-5</v>
      </c>
      <c r="I1815" s="302">
        <v>3.824609834269253E-5</v>
      </c>
      <c r="J1815" s="303">
        <v>7</v>
      </c>
      <c r="K1815" s="304">
        <f t="shared" ref="K1815:P1815" si="1728">SUM(D1815:D1837)+$J1815*D1837</f>
        <v>9.2011234655284532E-2</v>
      </c>
      <c r="L1815" s="304">
        <f t="shared" si="1728"/>
        <v>0.62557596940233318</v>
      </c>
      <c r="M1815" s="304">
        <f t="shared" si="1728"/>
        <v>0.55397983242846105</v>
      </c>
      <c r="N1815" s="304">
        <f t="shared" si="1728"/>
        <v>0.55227378820623962</v>
      </c>
      <c r="O1815" s="304">
        <f t="shared" si="1728"/>
        <v>6.1242964973829252E-4</v>
      </c>
      <c r="P1815" s="251">
        <f t="shared" si="1728"/>
        <v>6.4012102365953213E-4</v>
      </c>
    </row>
    <row r="1816" spans="1:16" x14ac:dyDescent="0.3">
      <c r="A1816" s="247" t="s">
        <v>133</v>
      </c>
      <c r="B1816" s="248">
        <v>2029</v>
      </c>
      <c r="C1816" s="248" t="s">
        <v>1872</v>
      </c>
      <c r="D1816" s="300">
        <v>6.235030850015583E-3</v>
      </c>
      <c r="E1816" s="300">
        <v>3.0430755369072849E-2</v>
      </c>
      <c r="F1816" s="300">
        <v>1.8950667533309404E-2</v>
      </c>
      <c r="G1816" s="300">
        <v>1.8855259635410553E-2</v>
      </c>
      <c r="H1816" s="301">
        <v>3.3100718434020511E-5</v>
      </c>
      <c r="I1816" s="302">
        <v>3.4597389409389345E-5</v>
      </c>
      <c r="J1816" s="303">
        <v>8</v>
      </c>
      <c r="K1816" s="304">
        <f t="shared" ref="K1816:P1816" si="1729">SUM(D1816:D1837)+$J1816*D1837</f>
        <v>8.7139210720522414E-2</v>
      </c>
      <c r="L1816" s="304">
        <f t="shared" si="1729"/>
        <v>0.61073346461236466</v>
      </c>
      <c r="M1816" s="304">
        <f t="shared" si="1729"/>
        <v>0.55324994026316288</v>
      </c>
      <c r="N1816" s="304">
        <f t="shared" si="1729"/>
        <v>0.55160189575899232</v>
      </c>
      <c r="O1816" s="304">
        <f t="shared" si="1729"/>
        <v>5.9231766866228383E-4</v>
      </c>
      <c r="P1816" s="251">
        <f t="shared" si="1729"/>
        <v>6.1909966598401697E-4</v>
      </c>
    </row>
    <row r="1817" spans="1:16" x14ac:dyDescent="0.3">
      <c r="A1817" s="247" t="s">
        <v>133</v>
      </c>
      <c r="B1817" s="248">
        <v>2030</v>
      </c>
      <c r="C1817" s="248" t="s">
        <v>1873</v>
      </c>
      <c r="D1817" s="300">
        <v>5.6218247546204929E-3</v>
      </c>
      <c r="E1817" s="300">
        <v>2.8232949274276196E-2</v>
      </c>
      <c r="F1817" s="300">
        <v>1.8878961757146349E-2</v>
      </c>
      <c r="G1817" s="300">
        <v>1.8789224262028711E-2</v>
      </c>
      <c r="H1817" s="301">
        <v>3.0410767826021702E-5</v>
      </c>
      <c r="I1817" s="302">
        <v>3.1785813317729491E-5</v>
      </c>
      <c r="J1817" s="303">
        <v>9</v>
      </c>
      <c r="K1817" s="304">
        <f t="shared" ref="K1817:P1817" si="1730">SUM(D1817:D1837)+$J1817*D1837</f>
        <v>8.3003968144952547E-2</v>
      </c>
      <c r="L1817" s="304">
        <f t="shared" si="1730"/>
        <v>0.59861031745680859</v>
      </c>
      <c r="M1817" s="304">
        <f t="shared" si="1730"/>
        <v>0.55259505005493503</v>
      </c>
      <c r="N1817" s="304">
        <f t="shared" si="1730"/>
        <v>0.55099910052943524</v>
      </c>
      <c r="O1817" s="304">
        <f t="shared" si="1730"/>
        <v>5.756965540277062E-4</v>
      </c>
      <c r="P1817" s="251">
        <f t="shared" si="1730"/>
        <v>6.0172701724180513E-4</v>
      </c>
    </row>
    <row r="1818" spans="1:16" x14ac:dyDescent="0.3">
      <c r="A1818" s="247" t="s">
        <v>133</v>
      </c>
      <c r="B1818" s="248">
        <v>2031</v>
      </c>
      <c r="C1818" s="248" t="s">
        <v>1874</v>
      </c>
      <c r="D1818" s="300">
        <v>5.0917359288818161E-3</v>
      </c>
      <c r="E1818" s="300">
        <v>2.6389902540940743E-2</v>
      </c>
      <c r="F1818" s="300">
        <v>1.8810967614532974E-2</v>
      </c>
      <c r="G1818" s="300">
        <v>1.8726631325018291E-2</v>
      </c>
      <c r="H1818" s="301">
        <v>2.848683566913603E-5</v>
      </c>
      <c r="I1818" s="302">
        <v>2.9774878902934603E-5</v>
      </c>
      <c r="J1818" s="303">
        <v>10</v>
      </c>
      <c r="K1818" s="304">
        <f t="shared" ref="K1818:P1818" si="1731">SUM(D1818:D1837)+$J1818*D1837</f>
        <v>7.9481931664777752E-2</v>
      </c>
      <c r="L1818" s="304">
        <f t="shared" si="1731"/>
        <v>0.58868497639604911</v>
      </c>
      <c r="M1818" s="304">
        <f t="shared" si="1731"/>
        <v>0.5520118656228703</v>
      </c>
      <c r="N1818" s="304">
        <f t="shared" si="1731"/>
        <v>0.55046234067326005</v>
      </c>
      <c r="O1818" s="304">
        <f t="shared" si="1731"/>
        <v>5.6176539000112762E-4</v>
      </c>
      <c r="P1818" s="251">
        <f t="shared" si="1731"/>
        <v>5.8716594459125315E-4</v>
      </c>
    </row>
    <row r="1819" spans="1:16" x14ac:dyDescent="0.3">
      <c r="A1819" s="247" t="s">
        <v>133</v>
      </c>
      <c r="B1819" s="248">
        <v>2032</v>
      </c>
      <c r="C1819" s="248" t="s">
        <v>1875</v>
      </c>
      <c r="D1819" s="300">
        <v>4.6388247713883817E-3</v>
      </c>
      <c r="E1819" s="300">
        <v>2.4895124812898333E-2</v>
      </c>
      <c r="F1819" s="300">
        <v>1.874710154377408E-2</v>
      </c>
      <c r="G1819" s="300">
        <v>1.8667839145460129E-2</v>
      </c>
      <c r="H1819" s="301">
        <v>2.6710700793798687E-5</v>
      </c>
      <c r="I1819" s="302">
        <v>2.7918436265046728E-5</v>
      </c>
      <c r="J1819" s="303">
        <v>11</v>
      </c>
      <c r="K1819" s="304">
        <f t="shared" ref="K1819:P1819" si="1732">SUM(D1819:D1837)+$J1819*D1837</f>
        <v>7.6489984010341655E-2</v>
      </c>
      <c r="L1819" s="304">
        <f t="shared" si="1732"/>
        <v>0.5806026820686252</v>
      </c>
      <c r="M1819" s="304">
        <f t="shared" si="1732"/>
        <v>0.55149667533341895</v>
      </c>
      <c r="N1819" s="304">
        <f t="shared" si="1732"/>
        <v>0.54998817375409514</v>
      </c>
      <c r="O1819" s="304">
        <f t="shared" si="1732"/>
        <v>5.4975815813143472E-4</v>
      </c>
      <c r="P1819" s="251">
        <f t="shared" si="1732"/>
        <v>5.7461580635549594E-4</v>
      </c>
    </row>
    <row r="1820" spans="1:16" x14ac:dyDescent="0.3">
      <c r="A1820" s="247" t="s">
        <v>133</v>
      </c>
      <c r="B1820" s="248">
        <v>2033</v>
      </c>
      <c r="C1820" s="248" t="s">
        <v>1876</v>
      </c>
      <c r="D1820" s="300">
        <v>4.2485882084107862E-3</v>
      </c>
      <c r="E1820" s="300">
        <v>2.3669916317197941E-2</v>
      </c>
      <c r="F1820" s="300">
        <v>1.8687728411589079E-2</v>
      </c>
      <c r="G1820" s="300">
        <v>1.8613191946187765E-2</v>
      </c>
      <c r="H1820" s="301">
        <v>2.5278179489014818E-5</v>
      </c>
      <c r="I1820" s="302">
        <v>2.6421146401402567E-5</v>
      </c>
      <c r="J1820" s="303">
        <v>12</v>
      </c>
      <c r="K1820" s="304">
        <f t="shared" ref="K1820:P1820" si="1733">SUM(D1820:D1837)+$J1820*D1837</f>
        <v>7.3950947513398979E-2</v>
      </c>
      <c r="L1820" s="304">
        <f t="shared" si="1733"/>
        <v>0.5740151654692438</v>
      </c>
      <c r="M1820" s="304">
        <f t="shared" si="1733"/>
        <v>0.55104535111472641</v>
      </c>
      <c r="N1820" s="304">
        <f t="shared" si="1733"/>
        <v>0.54957279901448841</v>
      </c>
      <c r="O1820" s="304">
        <f t="shared" si="1733"/>
        <v>5.3952706113707906E-4</v>
      </c>
      <c r="P1820" s="251">
        <f t="shared" si="1733"/>
        <v>5.639221107576265E-4</v>
      </c>
    </row>
    <row r="1821" spans="1:16" x14ac:dyDescent="0.3">
      <c r="A1821" s="247" t="s">
        <v>133</v>
      </c>
      <c r="B1821" s="248">
        <v>2034</v>
      </c>
      <c r="C1821" s="248" t="s">
        <v>1877</v>
      </c>
      <c r="D1821" s="300">
        <v>3.9043037438873714E-3</v>
      </c>
      <c r="E1821" s="300">
        <v>2.2648263984535111E-2</v>
      </c>
      <c r="F1821" s="300">
        <v>1.8632510143223653E-2</v>
      </c>
      <c r="G1821" s="300">
        <v>1.8562367766126971E-2</v>
      </c>
      <c r="H1821" s="301">
        <v>2.3916920004960539E-5</v>
      </c>
      <c r="I1821" s="302">
        <v>2.4998342179395689E-5</v>
      </c>
      <c r="J1821" s="303">
        <v>13</v>
      </c>
      <c r="K1821" s="304">
        <f t="shared" ref="K1821:P1821" si="1734">SUM(D1821:D1837)+$J1821*D1837</f>
        <v>7.18021475794339E-2</v>
      </c>
      <c r="L1821" s="304">
        <f t="shared" si="1734"/>
        <v>0.5686528573655627</v>
      </c>
      <c r="M1821" s="304">
        <f t="shared" si="1734"/>
        <v>0.55065340002821905</v>
      </c>
      <c r="N1821" s="304">
        <f t="shared" si="1734"/>
        <v>0.54921207147415407</v>
      </c>
      <c r="O1821" s="304">
        <f t="shared" si="1734"/>
        <v>5.3072848544750723E-4</v>
      </c>
      <c r="P1821" s="251">
        <f t="shared" si="1734"/>
        <v>5.5472570502340137E-4</v>
      </c>
    </row>
    <row r="1822" spans="1:16" x14ac:dyDescent="0.3">
      <c r="A1822" s="247" t="s">
        <v>133</v>
      </c>
      <c r="B1822" s="248">
        <v>2035</v>
      </c>
      <c r="C1822" s="248" t="s">
        <v>1878</v>
      </c>
      <c r="D1822" s="300">
        <v>3.6043613970566089E-3</v>
      </c>
      <c r="E1822" s="300">
        <v>2.1813575707792295E-2</v>
      </c>
      <c r="F1822" s="300">
        <v>1.858179365415108E-2</v>
      </c>
      <c r="G1822" s="300">
        <v>1.8515688861260989E-2</v>
      </c>
      <c r="H1822" s="301">
        <v>2.2711693623627789E-5</v>
      </c>
      <c r="I1822" s="302">
        <v>2.3738615923969744E-5</v>
      </c>
      <c r="J1822" s="303">
        <v>14</v>
      </c>
      <c r="K1822" s="304">
        <f t="shared" ref="K1822:P1822" si="1735">SUM(D1822:D1837)+$J1822*D1837</f>
        <v>6.9997632109992242E-2</v>
      </c>
      <c r="L1822" s="304">
        <f t="shared" si="1735"/>
        <v>0.56431220159454432</v>
      </c>
      <c r="M1822" s="304">
        <f t="shared" si="1735"/>
        <v>0.55031666721007688</v>
      </c>
      <c r="N1822" s="304">
        <f t="shared" si="1735"/>
        <v>0.54890216811388048</v>
      </c>
      <c r="O1822" s="304">
        <f t="shared" si="1735"/>
        <v>5.2329116924198973E-4</v>
      </c>
      <c r="P1822" s="251">
        <f t="shared" si="1735"/>
        <v>5.469521035111831E-4</v>
      </c>
    </row>
    <row r="1823" spans="1:16" x14ac:dyDescent="0.3">
      <c r="A1823" s="247" t="s">
        <v>133</v>
      </c>
      <c r="B1823" s="248">
        <v>2036</v>
      </c>
      <c r="C1823" s="248" t="s">
        <v>1879</v>
      </c>
      <c r="D1823" s="300">
        <v>3.3455415381566573E-3</v>
      </c>
      <c r="E1823" s="300">
        <v>2.1134623672205217E-2</v>
      </c>
      <c r="F1823" s="300">
        <v>1.8536891967729729E-2</v>
      </c>
      <c r="G1823" s="300">
        <v>1.847436126068968E-2</v>
      </c>
      <c r="H1823" s="301">
        <v>2.1631932222712073E-5</v>
      </c>
      <c r="I1823" s="302">
        <v>2.2610025362221562E-5</v>
      </c>
      <c r="J1823" s="303">
        <v>15</v>
      </c>
      <c r="K1823" s="304">
        <f t="shared" ref="K1823:P1823" si="1736">SUM(D1823:D1837)+$J1823*D1837</f>
        <v>6.8493058987381339E-2</v>
      </c>
      <c r="L1823" s="304">
        <f t="shared" si="1736"/>
        <v>0.56080623410026886</v>
      </c>
      <c r="M1823" s="304">
        <f t="shared" si="1736"/>
        <v>0.55003065088100733</v>
      </c>
      <c r="N1823" s="304">
        <f t="shared" si="1736"/>
        <v>0.54863894365847288</v>
      </c>
      <c r="O1823" s="304">
        <f t="shared" si="1736"/>
        <v>5.1705907941780507E-4</v>
      </c>
      <c r="P1823" s="251">
        <f t="shared" si="1736"/>
        <v>5.4043822825439072E-4</v>
      </c>
    </row>
    <row r="1824" spans="1:16" x14ac:dyDescent="0.3">
      <c r="A1824" s="247" t="s">
        <v>133</v>
      </c>
      <c r="B1824" s="248">
        <v>2037</v>
      </c>
      <c r="C1824" s="248" t="s">
        <v>1880</v>
      </c>
      <c r="D1824" s="300">
        <v>3.1255523638619234E-3</v>
      </c>
      <c r="E1824" s="300">
        <v>2.0591168203062546E-2</v>
      </c>
      <c r="F1824" s="300">
        <v>1.8496665430040384E-2</v>
      </c>
      <c r="G1824" s="300">
        <v>1.84373356237394E-2</v>
      </c>
      <c r="H1824" s="301">
        <v>2.0634088088227734E-5</v>
      </c>
      <c r="I1824" s="302">
        <v>2.1567070506136515E-5</v>
      </c>
      <c r="J1824" s="303">
        <v>16</v>
      </c>
      <c r="K1824" s="304">
        <f t="shared" ref="K1824:P1824" si="1737">SUM(D1824:D1837)+$J1824*D1837</f>
        <v>6.7247305723670395E-2</v>
      </c>
      <c r="L1824" s="304">
        <f t="shared" si="1737"/>
        <v>0.55797921864158051</v>
      </c>
      <c r="M1824" s="304">
        <f t="shared" si="1737"/>
        <v>0.54978953623835924</v>
      </c>
      <c r="N1824" s="304">
        <f t="shared" si="1737"/>
        <v>0.54841704680363668</v>
      </c>
      <c r="O1824" s="304">
        <f t="shared" si="1737"/>
        <v>5.11906750994536E-4</v>
      </c>
      <c r="P1824" s="251">
        <f t="shared" si="1737"/>
        <v>5.3505294355934659E-4</v>
      </c>
    </row>
    <row r="1825" spans="1:16" x14ac:dyDescent="0.3">
      <c r="A1825" s="247" t="s">
        <v>133</v>
      </c>
      <c r="B1825" s="248">
        <v>2038</v>
      </c>
      <c r="C1825" s="248" t="s">
        <v>1881</v>
      </c>
      <c r="D1825" s="300">
        <v>2.930692524667146E-3</v>
      </c>
      <c r="E1825" s="300">
        <v>2.0119892801353897E-2</v>
      </c>
      <c r="F1825" s="300">
        <v>1.8460954705375739E-2</v>
      </c>
      <c r="G1825" s="300">
        <v>1.8404468824175998E-2</v>
      </c>
      <c r="H1825" s="301">
        <v>1.980301325090428E-5</v>
      </c>
      <c r="I1825" s="302">
        <v>2.0698413159115082E-5</v>
      </c>
      <c r="J1825" s="303">
        <v>17</v>
      </c>
      <c r="K1825" s="304">
        <f t="shared" ref="K1825:P1825" si="1738">SUM(D1825:D1837)+$J1825*D1837</f>
        <v>6.6221541634254172E-2</v>
      </c>
      <c r="L1825" s="304">
        <f t="shared" si="1738"/>
        <v>0.55569565865203474</v>
      </c>
      <c r="M1825" s="304">
        <f t="shared" si="1738"/>
        <v>0.54958864813340047</v>
      </c>
      <c r="N1825" s="304">
        <f t="shared" si="1738"/>
        <v>0.54823217558575066</v>
      </c>
      <c r="O1825" s="304">
        <f t="shared" si="1738"/>
        <v>5.0775226670575122E-4</v>
      </c>
      <c r="P1825" s="251">
        <f t="shared" si="1738"/>
        <v>5.3071061372038744E-4</v>
      </c>
    </row>
    <row r="1826" spans="1:16" x14ac:dyDescent="0.3">
      <c r="A1826" s="247" t="s">
        <v>133</v>
      </c>
      <c r="B1826" s="248">
        <v>2039</v>
      </c>
      <c r="C1826" s="248" t="s">
        <v>1882</v>
      </c>
      <c r="D1826" s="300">
        <v>2.7515780352702596E-3</v>
      </c>
      <c r="E1826" s="300">
        <v>1.9692436546908183E-2</v>
      </c>
      <c r="F1826" s="300">
        <v>1.842953852091693E-2</v>
      </c>
      <c r="G1826" s="300">
        <v>1.8375555680306084E-2</v>
      </c>
      <c r="H1826" s="301">
        <v>1.9107939914009635E-5</v>
      </c>
      <c r="I1826" s="302">
        <v>1.9971916808810939E-5</v>
      </c>
      <c r="J1826" s="303">
        <v>18</v>
      </c>
      <c r="K1826" s="304">
        <f t="shared" ref="K1826:P1826" si="1739">SUM(D1826:D1837)+$J1826*D1837</f>
        <v>6.5390637384032738E-2</v>
      </c>
      <c r="L1826" s="304">
        <f t="shared" si="1739"/>
        <v>0.55388337406419763</v>
      </c>
      <c r="M1826" s="304">
        <f t="shared" si="1739"/>
        <v>0.54942347075310627</v>
      </c>
      <c r="N1826" s="304">
        <f t="shared" si="1739"/>
        <v>0.54808017116742813</v>
      </c>
      <c r="O1826" s="304">
        <f t="shared" si="1739"/>
        <v>5.0442885725429003E-4</v>
      </c>
      <c r="P1826" s="251">
        <f t="shared" si="1739"/>
        <v>5.2723694122844993E-4</v>
      </c>
    </row>
    <row r="1827" spans="1:16" x14ac:dyDescent="0.3">
      <c r="A1827" s="247" t="s">
        <v>133</v>
      </c>
      <c r="B1827" s="248">
        <v>2040</v>
      </c>
      <c r="C1827" s="248" t="s">
        <v>1883</v>
      </c>
      <c r="D1827" s="300">
        <v>2.5993969856286472E-3</v>
      </c>
      <c r="E1827" s="300">
        <v>1.93584863231228E-2</v>
      </c>
      <c r="F1827" s="300">
        <v>1.8402446243861899E-2</v>
      </c>
      <c r="G1827" s="300">
        <v>1.8350622107357537E-2</v>
      </c>
      <c r="H1827" s="301">
        <v>1.8510356860322807E-5</v>
      </c>
      <c r="I1827" s="302">
        <v>1.9347310746102583E-5</v>
      </c>
      <c r="J1827" s="303">
        <v>19</v>
      </c>
      <c r="K1827" s="304">
        <f t="shared" ref="K1827:P1827" si="1740">SUM(D1827:D1837)+$J1827*D1837</f>
        <v>6.4738847623208196E-2</v>
      </c>
      <c r="L1827" s="304">
        <f t="shared" si="1740"/>
        <v>0.55249854573080637</v>
      </c>
      <c r="M1827" s="304">
        <f t="shared" si="1740"/>
        <v>0.54928970955727086</v>
      </c>
      <c r="N1827" s="304">
        <f t="shared" si="1740"/>
        <v>0.54795707989297548</v>
      </c>
      <c r="O1827" s="304">
        <f t="shared" si="1740"/>
        <v>5.0180052113972333E-4</v>
      </c>
      <c r="P1827" s="251">
        <f t="shared" si="1740"/>
        <v>5.2448976508681633E-4</v>
      </c>
    </row>
    <row r="1828" spans="1:16" x14ac:dyDescent="0.3">
      <c r="A1828" s="247" t="s">
        <v>133</v>
      </c>
      <c r="B1828" s="248">
        <v>2041</v>
      </c>
      <c r="C1828" s="248" t="s">
        <v>1884</v>
      </c>
      <c r="D1828" s="300">
        <v>2.4797922313523789E-3</v>
      </c>
      <c r="E1828" s="300">
        <v>1.9096157537083557E-2</v>
      </c>
      <c r="F1828" s="300">
        <v>1.8380591446563642E-2</v>
      </c>
      <c r="G1828" s="300">
        <v>1.8330508467168573E-2</v>
      </c>
      <c r="H1828" s="301">
        <v>1.8029375494891629E-5</v>
      </c>
      <c r="I1828" s="302">
        <v>1.8844582417902458E-5</v>
      </c>
      <c r="J1828" s="303">
        <v>20</v>
      </c>
      <c r="K1828" s="304">
        <f t="shared" ref="K1828:P1828" si="1741">SUM(D1828:D1837)+$J1828*D1837</f>
        <v>6.4239238912025251E-2</v>
      </c>
      <c r="L1828" s="304">
        <f t="shared" si="1741"/>
        <v>0.55144766762120034</v>
      </c>
      <c r="M1828" s="304">
        <f t="shared" si="1741"/>
        <v>0.54918304063849055</v>
      </c>
      <c r="N1828" s="304">
        <f t="shared" si="1741"/>
        <v>0.54785892219147136</v>
      </c>
      <c r="O1828" s="304">
        <f t="shared" si="1741"/>
        <v>4.9976976807884353E-4</v>
      </c>
      <c r="P1828" s="251">
        <f t="shared" si="1741"/>
        <v>5.2236719500789106E-4</v>
      </c>
    </row>
    <row r="1829" spans="1:16" x14ac:dyDescent="0.3">
      <c r="A1829" s="247" t="s">
        <v>133</v>
      </c>
      <c r="B1829" s="248">
        <v>2042</v>
      </c>
      <c r="C1829" s="248" t="s">
        <v>1885</v>
      </c>
      <c r="D1829" s="300">
        <v>2.3785698834525265E-3</v>
      </c>
      <c r="E1829" s="300">
        <v>1.885982953491748E-2</v>
      </c>
      <c r="F1829" s="300">
        <v>1.8362175038517781E-2</v>
      </c>
      <c r="G1829" s="300">
        <v>1.8313560429187185E-2</v>
      </c>
      <c r="H1829" s="301">
        <v>1.7648825522911441E-5</v>
      </c>
      <c r="I1829" s="302">
        <v>1.8446831993285612E-5</v>
      </c>
      <c r="J1829" s="303">
        <v>21</v>
      </c>
      <c r="K1829" s="304">
        <f t="shared" ref="K1829:P1829" si="1742">SUM(D1829:D1837)+$J1829*D1837</f>
        <v>6.3859234955118582E-2</v>
      </c>
      <c r="L1829" s="304">
        <f t="shared" si="1742"/>
        <v>0.55065911829763359</v>
      </c>
      <c r="M1829" s="304">
        <f t="shared" si="1742"/>
        <v>0.54909822651700857</v>
      </c>
      <c r="N1829" s="304">
        <f t="shared" si="1742"/>
        <v>0.54778087813015608</v>
      </c>
      <c r="O1829" s="304">
        <f t="shared" si="1742"/>
        <v>4.98219996383395E-4</v>
      </c>
      <c r="P1829" s="251">
        <f t="shared" si="1742"/>
        <v>5.2074735325716615E-4</v>
      </c>
    </row>
    <row r="1830" spans="1:16" x14ac:dyDescent="0.3">
      <c r="A1830" s="247" t="s">
        <v>133</v>
      </c>
      <c r="B1830" s="248">
        <v>2043</v>
      </c>
      <c r="C1830" s="248" t="s">
        <v>1886</v>
      </c>
      <c r="D1830" s="300">
        <v>2.3021014053303574E-3</v>
      </c>
      <c r="E1830" s="300">
        <v>1.869062959696613E-2</v>
      </c>
      <c r="F1830" s="300">
        <v>1.8346837074537565E-2</v>
      </c>
      <c r="G1830" s="300">
        <v>1.8299446063155995E-2</v>
      </c>
      <c r="H1830" s="301">
        <v>1.7348004480574556E-5</v>
      </c>
      <c r="I1830" s="302">
        <v>1.8132397020441969E-5</v>
      </c>
      <c r="J1830" s="303">
        <v>22</v>
      </c>
      <c r="K1830" s="304">
        <f t="shared" ref="K1830:P1830" si="1743">SUM(D1830:D1837)+$J1830*D1837</f>
        <v>6.3580453346111759E-2</v>
      </c>
      <c r="L1830" s="304">
        <f t="shared" si="1743"/>
        <v>0.55010689697623305</v>
      </c>
      <c r="M1830" s="304">
        <f t="shared" si="1743"/>
        <v>0.54903182880357226</v>
      </c>
      <c r="N1830" s="304">
        <f t="shared" si="1743"/>
        <v>0.54771978210682237</v>
      </c>
      <c r="O1830" s="304">
        <f t="shared" si="1743"/>
        <v>4.9705077465992667E-4</v>
      </c>
      <c r="P1830" s="251">
        <f t="shared" si="1743"/>
        <v>5.1952526193105785E-4</v>
      </c>
    </row>
    <row r="1831" spans="1:16" x14ac:dyDescent="0.3">
      <c r="A1831" s="247" t="s">
        <v>133</v>
      </c>
      <c r="B1831" s="248">
        <v>2044</v>
      </c>
      <c r="C1831" s="248" t="s">
        <v>1887</v>
      </c>
      <c r="D1831" s="300">
        <v>2.2443543017435477E-3</v>
      </c>
      <c r="E1831" s="300">
        <v>1.8557579021149691E-2</v>
      </c>
      <c r="F1831" s="300">
        <v>1.8334102754682575E-2</v>
      </c>
      <c r="G1831" s="300">
        <v>1.8287728196334389E-2</v>
      </c>
      <c r="H1831" s="301">
        <v>1.7111895918186826E-5</v>
      </c>
      <c r="I1831" s="302">
        <v>1.7885620466272242E-5</v>
      </c>
      <c r="J1831" s="303">
        <v>23</v>
      </c>
      <c r="K1831" s="304">
        <f t="shared" ref="K1831:P1831" si="1744">SUM(D1831:D1837)+$J1831*D1837</f>
        <v>6.3378140215227113E-2</v>
      </c>
      <c r="L1831" s="304">
        <f t="shared" si="1744"/>
        <v>0.54972387559278368</v>
      </c>
      <c r="M1831" s="304">
        <f t="shared" si="1744"/>
        <v>0.54898076905411619</v>
      </c>
      <c r="N1831" s="304">
        <f t="shared" si="1744"/>
        <v>0.54767280044951983</v>
      </c>
      <c r="O1831" s="304">
        <f t="shared" si="1744"/>
        <v>4.9618237397879505E-4</v>
      </c>
      <c r="P1831" s="251">
        <f t="shared" si="1744"/>
        <v>5.1861760557779329E-4</v>
      </c>
    </row>
    <row r="1832" spans="1:16" x14ac:dyDescent="0.3">
      <c r="A1832" s="247" t="s">
        <v>133</v>
      </c>
      <c r="B1832" s="248">
        <v>2045</v>
      </c>
      <c r="C1832" s="248" t="s">
        <v>1888</v>
      </c>
      <c r="D1832" s="300">
        <v>2.2043693803632E-3</v>
      </c>
      <c r="E1832" s="300">
        <v>1.8472279661579053E-2</v>
      </c>
      <c r="F1832" s="300">
        <v>1.8323591941930228E-2</v>
      </c>
      <c r="G1832" s="300">
        <v>1.8278057263006835E-2</v>
      </c>
      <c r="H1832" s="301">
        <v>1.6929715743205657E-5</v>
      </c>
      <c r="I1832" s="302">
        <v>1.7695205903441686E-5</v>
      </c>
      <c r="J1832" s="303">
        <v>24</v>
      </c>
      <c r="K1832" s="304">
        <f t="shared" ref="K1832:P1832" si="1745">SUM(D1832:D1837)+$J1832*D1837</f>
        <v>6.323357418792927E-2</v>
      </c>
      <c r="L1832" s="304">
        <f t="shared" si="1745"/>
        <v>0.54947390478515079</v>
      </c>
      <c r="M1832" s="304">
        <f t="shared" si="1745"/>
        <v>0.54894244362451527</v>
      </c>
      <c r="N1832" s="304">
        <f t="shared" si="1745"/>
        <v>0.54763753665903891</v>
      </c>
      <c r="O1832" s="304">
        <f t="shared" si="1745"/>
        <v>4.9555008186005127E-4</v>
      </c>
      <c r="P1832" s="251">
        <f t="shared" si="1745"/>
        <v>5.179567257786984E-4</v>
      </c>
    </row>
    <row r="1833" spans="1:16" x14ac:dyDescent="0.3">
      <c r="A1833" s="247" t="s">
        <v>133</v>
      </c>
      <c r="B1833" s="248">
        <v>2046</v>
      </c>
      <c r="C1833" s="248" t="s">
        <v>1889</v>
      </c>
      <c r="D1833" s="300">
        <v>2.1698198542301032E-3</v>
      </c>
      <c r="E1833" s="300">
        <v>1.840015078598016E-2</v>
      </c>
      <c r="F1833" s="300">
        <v>1.8315031268201519E-2</v>
      </c>
      <c r="G1833" s="300">
        <v>1.8270180323801746E-2</v>
      </c>
      <c r="H1833" s="301">
        <v>1.679552353251258E-5</v>
      </c>
      <c r="I1833" s="302">
        <v>1.7554943968067709E-5</v>
      </c>
      <c r="J1833" s="303">
        <v>25</v>
      </c>
      <c r="K1833" s="304">
        <f t="shared" ref="K1833:P1833" si="1746">SUM(D1833:D1837)+$J1833*D1837</f>
        <v>6.3128993082011781E-2</v>
      </c>
      <c r="L1833" s="304">
        <f t="shared" si="1746"/>
        <v>0.54930923333708859</v>
      </c>
      <c r="M1833" s="304">
        <f t="shared" si="1746"/>
        <v>0.54891462900766663</v>
      </c>
      <c r="N1833" s="304">
        <f t="shared" si="1746"/>
        <v>0.54761194380188549</v>
      </c>
      <c r="O1833" s="304">
        <f t="shared" si="1746"/>
        <v>4.950999699162886E-4</v>
      </c>
      <c r="P1833" s="251">
        <f t="shared" si="1746"/>
        <v>5.1748626054243414E-4</v>
      </c>
    </row>
    <row r="1834" spans="1:16" x14ac:dyDescent="0.3">
      <c r="A1834" s="247" t="s">
        <v>133</v>
      </c>
      <c r="B1834" s="248">
        <v>2047</v>
      </c>
      <c r="C1834" s="248" t="s">
        <v>1890</v>
      </c>
      <c r="D1834" s="300">
        <v>2.1405044446830093E-3</v>
      </c>
      <c r="E1834" s="300">
        <v>1.8335359229727718E-2</v>
      </c>
      <c r="F1834" s="300">
        <v>1.8308114668033806E-2</v>
      </c>
      <c r="G1834" s="300">
        <v>1.8263816757082222E-2</v>
      </c>
      <c r="H1834" s="301">
        <v>1.6690803529290547E-5</v>
      </c>
      <c r="I1834" s="302">
        <v>1.7445491920659141E-5</v>
      </c>
      <c r="J1834" s="303">
        <v>26</v>
      </c>
      <c r="K1834" s="304">
        <f t="shared" ref="K1834:P1834" si="1747">SUM(D1834:D1837)+$J1834*D1837</f>
        <v>6.3058961502227395E-2</v>
      </c>
      <c r="L1834" s="304">
        <f t="shared" si="1747"/>
        <v>0.5492166907646252</v>
      </c>
      <c r="M1834" s="304">
        <f t="shared" si="1747"/>
        <v>0.54889537506454666</v>
      </c>
      <c r="N1834" s="304">
        <f t="shared" si="1747"/>
        <v>0.54759422788393719</v>
      </c>
      <c r="O1834" s="304">
        <f t="shared" si="1747"/>
        <v>4.9478405018321908E-4</v>
      </c>
      <c r="P1834" s="251">
        <f t="shared" si="1747"/>
        <v>5.1715605724154392E-4</v>
      </c>
    </row>
    <row r="1835" spans="1:16" x14ac:dyDescent="0.3">
      <c r="A1835" s="247" t="s">
        <v>133</v>
      </c>
      <c r="B1835" s="248">
        <v>2048</v>
      </c>
      <c r="C1835" s="248" t="s">
        <v>1891</v>
      </c>
      <c r="D1835" s="300">
        <v>2.1168721328202345E-3</v>
      </c>
      <c r="E1835" s="300">
        <v>1.8281255068354499E-2</v>
      </c>
      <c r="F1835" s="300">
        <v>1.830252937080401E-2</v>
      </c>
      <c r="G1835" s="300">
        <v>1.8258677699547789E-2</v>
      </c>
      <c r="H1835" s="301">
        <v>1.6603013573031198E-5</v>
      </c>
      <c r="I1835" s="302">
        <v>1.7353724702939038E-5</v>
      </c>
      <c r="J1835" s="303">
        <v>27</v>
      </c>
      <c r="K1835" s="304">
        <f t="shared" ref="K1835:P1835" si="1748">SUM(D1835:D1837)+$J1835*D1837</f>
        <v>6.3018245331990089E-2</v>
      </c>
      <c r="L1835" s="304">
        <f t="shared" si="1748"/>
        <v>0.54918893974841432</v>
      </c>
      <c r="M1835" s="304">
        <f t="shared" si="1748"/>
        <v>0.54888303772159441</v>
      </c>
      <c r="N1835" s="304">
        <f t="shared" si="1748"/>
        <v>0.54758287553270835</v>
      </c>
      <c r="O1835" s="304">
        <f t="shared" si="1748"/>
        <v>4.9457285045337155E-4</v>
      </c>
      <c r="P1835" s="251">
        <f t="shared" si="1748"/>
        <v>5.1693530598806209E-4</v>
      </c>
    </row>
    <row r="1836" spans="1:16" x14ac:dyDescent="0.3">
      <c r="A1836" s="247" t="s">
        <v>133</v>
      </c>
      <c r="B1836" s="248">
        <v>2049</v>
      </c>
      <c r="C1836" s="248" t="s">
        <v>1892</v>
      </c>
      <c r="D1836" s="300">
        <v>2.1073015146900105E-3</v>
      </c>
      <c r="E1836" s="300">
        <v>1.8294654701588756E-2</v>
      </c>
      <c r="F1836" s="300">
        <v>1.8298743248506406E-2</v>
      </c>
      <c r="G1836" s="300">
        <v>1.8255194469264695E-2</v>
      </c>
      <c r="H1836" s="301">
        <v>1.6540930495935536E-5</v>
      </c>
      <c r="I1836" s="302">
        <v>1.7288842604155697E-5</v>
      </c>
      <c r="J1836" s="303">
        <v>28</v>
      </c>
      <c r="K1836" s="304">
        <f t="shared" ref="K1836:P1836" si="1749">SUM(D1836:D1837)+$J1836*D1837</f>
        <v>6.3001161473615563E-2</v>
      </c>
      <c r="L1836" s="304">
        <f t="shared" si="1749"/>
        <v>0.54921529289357673</v>
      </c>
      <c r="M1836" s="304">
        <f t="shared" si="1749"/>
        <v>0.54887628567587199</v>
      </c>
      <c r="N1836" s="304">
        <f t="shared" si="1749"/>
        <v>0.54757666223901391</v>
      </c>
      <c r="O1836" s="304">
        <f t="shared" si="1749"/>
        <v>4.9444944067978346E-4</v>
      </c>
      <c r="P1836" s="251">
        <f t="shared" si="1749"/>
        <v>5.1680632195230051E-4</v>
      </c>
    </row>
    <row r="1837" spans="1:16" x14ac:dyDescent="0.3">
      <c r="A1837" s="247" t="s">
        <v>133</v>
      </c>
      <c r="B1837" s="248">
        <v>2050</v>
      </c>
      <c r="C1837" s="248" t="s">
        <v>1893</v>
      </c>
      <c r="D1837" s="300">
        <v>2.0997882744457088E-3</v>
      </c>
      <c r="E1837" s="300">
        <v>1.8307608213516825E-2</v>
      </c>
      <c r="F1837" s="300">
        <v>1.8295777325081572E-2</v>
      </c>
      <c r="G1837" s="300">
        <v>1.8252464405853423E-2</v>
      </c>
      <c r="H1837" s="301">
        <v>1.647960379944303E-5</v>
      </c>
      <c r="I1837" s="302">
        <v>1.7224740667177407E-5</v>
      </c>
      <c r="J1837" s="303">
        <v>29</v>
      </c>
      <c r="K1837" s="304">
        <f t="shared" ref="K1837:P1837" si="1750">SUM(D1837:D1837)+$J1837*D1837</f>
        <v>6.2993648233371266E-2</v>
      </c>
      <c r="L1837" s="304">
        <f t="shared" si="1750"/>
        <v>0.54922824640550483</v>
      </c>
      <c r="M1837" s="304">
        <f t="shared" si="1750"/>
        <v>0.54887331975244713</v>
      </c>
      <c r="N1837" s="304">
        <f t="shared" si="1750"/>
        <v>0.54757393217560268</v>
      </c>
      <c r="O1837" s="304">
        <f t="shared" si="1750"/>
        <v>4.9438811398329092E-4</v>
      </c>
      <c r="P1837" s="251">
        <f t="shared" si="1750"/>
        <v>5.167422200153222E-4</v>
      </c>
    </row>
    <row r="1838" spans="1:16" x14ac:dyDescent="0.3">
      <c r="A1838" s="247" t="s">
        <v>134</v>
      </c>
      <c r="B1838" s="248">
        <v>2015</v>
      </c>
      <c r="C1838" s="248" t="s">
        <v>2486</v>
      </c>
      <c r="D1838" s="300">
        <v>5.4521959436443633E-2</v>
      </c>
      <c r="E1838" s="300">
        <v>0.2265951520852223</v>
      </c>
      <c r="F1838" s="300">
        <v>1.9708572775807905E-2</v>
      </c>
      <c r="G1838" s="300">
        <v>1.9560041540067491E-2</v>
      </c>
      <c r="H1838" s="301">
        <v>1.4144514104806166E-4</v>
      </c>
      <c r="I1838" s="302">
        <v>1.4784066379699206E-4</v>
      </c>
      <c r="J1838" s="305">
        <v>0</v>
      </c>
      <c r="K1838" s="304">
        <f>SUM(D1838:D1867)</f>
        <v>0.34709558788248807</v>
      </c>
      <c r="L1838" s="304">
        <f t="shared" ref="L1838:L1844" si="1751">SUM(E1838:E1867)</f>
        <v>1.7252941671016973</v>
      </c>
      <c r="M1838" s="304">
        <f t="shared" ref="M1838:M1844" si="1752">SUM(F1838:F1867)</f>
        <v>0.56421928493663787</v>
      </c>
      <c r="N1838" s="304">
        <f t="shared" ref="N1838:N1844" si="1753">SUM(G1838:G1867)</f>
        <v>0.56173477683124173</v>
      </c>
      <c r="O1838" s="304">
        <f t="shared" ref="O1838:O1844" si="1754">SUM(H1838:H1867)</f>
        <v>1.5456285326823048E-3</v>
      </c>
      <c r="P1838" s="251">
        <f t="shared" ref="P1838:P1844" si="1755">SUM(I1838:I1867)</f>
        <v>1.6155150042357622E-3</v>
      </c>
    </row>
    <row r="1839" spans="1:16" x14ac:dyDescent="0.3">
      <c r="A1839" s="247" t="s">
        <v>134</v>
      </c>
      <c r="B1839" s="248">
        <v>2016</v>
      </c>
      <c r="C1839" s="248" t="s">
        <v>2487</v>
      </c>
      <c r="D1839" s="300">
        <v>4.4913525567643602E-2</v>
      </c>
      <c r="E1839" s="300">
        <v>0.19180072566592973</v>
      </c>
      <c r="F1839" s="300">
        <v>1.9567802469692846E-2</v>
      </c>
      <c r="G1839" s="300">
        <v>1.9428937814743426E-2</v>
      </c>
      <c r="H1839" s="301">
        <v>1.2751402777572515E-4</v>
      </c>
      <c r="I1839" s="302">
        <v>1.3327964630565169E-4</v>
      </c>
      <c r="J1839" s="303">
        <v>0</v>
      </c>
      <c r="K1839" s="304">
        <f t="shared" ref="K1839:K1844" si="1756">SUM(D1839:D1868)</f>
        <v>0.2944041704481124</v>
      </c>
      <c r="L1839" s="304">
        <f t="shared" si="1751"/>
        <v>1.5164864587877498</v>
      </c>
      <c r="M1839" s="304">
        <f t="shared" si="1752"/>
        <v>0.5627409225542358</v>
      </c>
      <c r="N1839" s="304">
        <f t="shared" si="1753"/>
        <v>0.5603669176957401</v>
      </c>
      <c r="O1839" s="304">
        <f t="shared" si="1754"/>
        <v>1.4207743485321392E-3</v>
      </c>
      <c r="P1839" s="251">
        <f t="shared" si="1755"/>
        <v>1.4850154627392019E-3</v>
      </c>
    </row>
    <row r="1840" spans="1:16" x14ac:dyDescent="0.3">
      <c r="A1840" s="247" t="s">
        <v>134</v>
      </c>
      <c r="B1840" s="248">
        <v>2017</v>
      </c>
      <c r="C1840" s="248" t="s">
        <v>1894</v>
      </c>
      <c r="D1840" s="300">
        <v>3.693463678244141E-2</v>
      </c>
      <c r="E1840" s="300">
        <v>0.16268467453884336</v>
      </c>
      <c r="F1840" s="300">
        <v>1.9486322912332543E-2</v>
      </c>
      <c r="G1840" s="300">
        <v>1.9352646898125828E-2</v>
      </c>
      <c r="H1840" s="301">
        <v>1.1566450973148594E-4</v>
      </c>
      <c r="I1840" s="302">
        <v>1.2089434129965749E-4</v>
      </c>
      <c r="J1840" s="303">
        <v>0</v>
      </c>
      <c r="K1840" s="304">
        <f t="shared" si="1756"/>
        <v>0.25128768684333347</v>
      </c>
      <c r="L1840" s="304">
        <f t="shared" si="1751"/>
        <v>1.3423743035695042</v>
      </c>
      <c r="M1840" s="304">
        <f t="shared" si="1752"/>
        <v>0.56139586613068992</v>
      </c>
      <c r="N1840" s="304">
        <f t="shared" si="1753"/>
        <v>0.55912329285569529</v>
      </c>
      <c r="O1840" s="304">
        <f t="shared" si="1754"/>
        <v>1.3096925314995775E-3</v>
      </c>
      <c r="P1840" s="251">
        <f t="shared" si="1755"/>
        <v>1.3689110235224199E-3</v>
      </c>
    </row>
    <row r="1841" spans="1:16" x14ac:dyDescent="0.3">
      <c r="A1841" s="247" t="s">
        <v>134</v>
      </c>
      <c r="B1841" s="248">
        <v>2018</v>
      </c>
      <c r="C1841" s="248" t="s">
        <v>1895</v>
      </c>
      <c r="D1841" s="300">
        <v>3.0158542154453037E-2</v>
      </c>
      <c r="E1841" s="300">
        <v>0.13749804073041719</v>
      </c>
      <c r="F1841" s="300">
        <v>1.9441154635924125E-2</v>
      </c>
      <c r="G1841" s="300">
        <v>1.9310018460800112E-2</v>
      </c>
      <c r="H1841" s="301">
        <v>1.0585537262338887E-4</v>
      </c>
      <c r="I1841" s="302">
        <v>1.1064167766164972E-4</v>
      </c>
      <c r="J1841" s="303">
        <v>0</v>
      </c>
      <c r="K1841" s="304">
        <f t="shared" si="1756"/>
        <v>0.21612153574132797</v>
      </c>
      <c r="L1841" s="304">
        <f t="shared" si="1751"/>
        <v>1.1972900845794587</v>
      </c>
      <c r="M1841" s="304">
        <f t="shared" si="1752"/>
        <v>0.56012618817843463</v>
      </c>
      <c r="N1841" s="304">
        <f t="shared" si="1753"/>
        <v>0.55795034400205024</v>
      </c>
      <c r="O1841" s="304">
        <f t="shared" si="1754"/>
        <v>1.2103204235921459E-3</v>
      </c>
      <c r="P1841" s="251">
        <f t="shared" si="1755"/>
        <v>1.2650457568005732E-3</v>
      </c>
    </row>
    <row r="1842" spans="1:16" x14ac:dyDescent="0.3">
      <c r="A1842" s="247" t="s">
        <v>134</v>
      </c>
      <c r="B1842" s="248">
        <v>2019</v>
      </c>
      <c r="C1842" s="248" t="s">
        <v>1896</v>
      </c>
      <c r="D1842" s="300">
        <v>2.436538673700487E-2</v>
      </c>
      <c r="E1842" s="300">
        <v>0.11620186539296377</v>
      </c>
      <c r="F1842" s="300">
        <v>1.9397272562394402E-2</v>
      </c>
      <c r="G1842" s="300">
        <v>1.926885489683354E-2</v>
      </c>
      <c r="H1842" s="301">
        <v>9.7788364874457477E-5</v>
      </c>
      <c r="I1842" s="302">
        <v>1.0220991650977657E-4</v>
      </c>
      <c r="J1842" s="303">
        <v>0</v>
      </c>
      <c r="K1842" s="304">
        <f t="shared" si="1756"/>
        <v>0.18770869605293838</v>
      </c>
      <c r="L1842" s="304">
        <f t="shared" si="1751"/>
        <v>1.0773214403622917</v>
      </c>
      <c r="M1842" s="304">
        <f t="shared" si="1752"/>
        <v>0.55889672882373331</v>
      </c>
      <c r="N1842" s="304">
        <f t="shared" si="1753"/>
        <v>0.55681546887078648</v>
      </c>
      <c r="O1842" s="304">
        <f t="shared" si="1754"/>
        <v>1.1206571372825022E-3</v>
      </c>
      <c r="P1842" s="251">
        <f t="shared" si="1755"/>
        <v>1.1713283051985064E-3</v>
      </c>
    </row>
    <row r="1843" spans="1:16" x14ac:dyDescent="0.3">
      <c r="A1843" s="247" t="s">
        <v>134</v>
      </c>
      <c r="B1843" s="248">
        <v>2020</v>
      </c>
      <c r="C1843" s="248" t="s">
        <v>1897</v>
      </c>
      <c r="D1843" s="300">
        <v>2.0295556193230202E-2</v>
      </c>
      <c r="E1843" s="300">
        <v>9.8729036541768594E-2</v>
      </c>
      <c r="F1843" s="300">
        <v>1.9349323416470679E-2</v>
      </c>
      <c r="G1843" s="300">
        <v>1.9224318066824155E-2</v>
      </c>
      <c r="H1843" s="301">
        <v>9.0844265767510741E-5</v>
      </c>
      <c r="I1843" s="302">
        <v>9.4951837930139438E-5</v>
      </c>
      <c r="J1843" s="303">
        <v>0</v>
      </c>
      <c r="K1843" s="304">
        <f t="shared" si="1756"/>
        <v>0.16507996738580591</v>
      </c>
      <c r="L1843" s="304">
        <f t="shared" si="1751"/>
        <v>0.97865677962645903</v>
      </c>
      <c r="M1843" s="304">
        <f t="shared" si="1752"/>
        <v>0.55770786079325307</v>
      </c>
      <c r="N1843" s="304">
        <f t="shared" si="1753"/>
        <v>0.55571872803971067</v>
      </c>
      <c r="O1843" s="304">
        <f t="shared" si="1754"/>
        <v>1.0389717781584084E-3</v>
      </c>
      <c r="P1843" s="251">
        <f t="shared" si="1755"/>
        <v>1.085949500577213E-3</v>
      </c>
    </row>
    <row r="1844" spans="1:16" x14ac:dyDescent="0.3">
      <c r="A1844" s="247" t="s">
        <v>134</v>
      </c>
      <c r="B1844" s="248">
        <v>2021</v>
      </c>
      <c r="C1844" s="248" t="s">
        <v>1898</v>
      </c>
      <c r="D1844" s="300">
        <v>1.7203663739751861E-2</v>
      </c>
      <c r="E1844" s="300">
        <v>8.4293815860623289E-2</v>
      </c>
      <c r="F1844" s="300">
        <v>1.9270644963387196E-2</v>
      </c>
      <c r="G1844" s="300">
        <v>1.9151619353811194E-2</v>
      </c>
      <c r="H1844" s="301">
        <v>8.3507754952339222E-5</v>
      </c>
      <c r="I1844" s="302">
        <v>8.7283605413480196E-5</v>
      </c>
      <c r="J1844" s="303">
        <v>0</v>
      </c>
      <c r="K1844" s="304">
        <f t="shared" si="1756"/>
        <v>0.14651394269120804</v>
      </c>
      <c r="L1844" s="304">
        <f t="shared" si="1751"/>
        <v>0.8974730941507254</v>
      </c>
      <c r="M1844" s="304">
        <f t="shared" si="1752"/>
        <v>0.55656434931961751</v>
      </c>
      <c r="N1844" s="304">
        <f t="shared" si="1753"/>
        <v>0.55466413690634908</v>
      </c>
      <c r="O1844" s="304">
        <f t="shared" si="1754"/>
        <v>9.6415003393186046E-4</v>
      </c>
      <c r="P1844" s="251">
        <f t="shared" si="1755"/>
        <v>1.0077446491049027E-3</v>
      </c>
    </row>
    <row r="1845" spans="1:16" x14ac:dyDescent="0.3">
      <c r="A1845" s="247" t="s">
        <v>134</v>
      </c>
      <c r="B1845" s="248">
        <v>2022</v>
      </c>
      <c r="C1845" s="248" t="s">
        <v>1899</v>
      </c>
      <c r="D1845" s="300">
        <v>1.4323868052074262E-2</v>
      </c>
      <c r="E1845" s="300">
        <v>7.1934667084062237E-2</v>
      </c>
      <c r="F1845" s="300">
        <v>1.9193330038758536E-2</v>
      </c>
      <c r="G1845" s="300">
        <v>1.9080151528302731E-2</v>
      </c>
      <c r="H1845" s="301">
        <v>7.7333605202004085E-5</v>
      </c>
      <c r="I1845" s="302">
        <v>8.0830283438488822E-5</v>
      </c>
      <c r="J1845" s="303">
        <v>1</v>
      </c>
      <c r="K1845" s="304">
        <f t="shared" ref="K1845:P1845" si="1757">SUM(D1845:D1873)+$J1845*D1873</f>
        <v>0.1310398104500885</v>
      </c>
      <c r="L1845" s="304">
        <f t="shared" si="1757"/>
        <v>0.83072462935613711</v>
      </c>
      <c r="M1845" s="304">
        <f t="shared" si="1757"/>
        <v>0.55549951629906547</v>
      </c>
      <c r="N1845" s="304">
        <f t="shared" si="1757"/>
        <v>0.55368224448600045</v>
      </c>
      <c r="O1845" s="304">
        <f t="shared" si="1757"/>
        <v>8.9666480052048392E-4</v>
      </c>
      <c r="P1845" s="251">
        <f t="shared" si="1757"/>
        <v>9.3720803014925161E-4</v>
      </c>
    </row>
    <row r="1846" spans="1:16" x14ac:dyDescent="0.3">
      <c r="A1846" s="247" t="s">
        <v>134</v>
      </c>
      <c r="B1846" s="248">
        <v>2023</v>
      </c>
      <c r="C1846" s="248" t="s">
        <v>1900</v>
      </c>
      <c r="D1846" s="300">
        <v>1.2288378689650593E-2</v>
      </c>
      <c r="E1846" s="300">
        <v>6.2173286690563434E-2</v>
      </c>
      <c r="F1846" s="300">
        <v>1.9123004349709032E-2</v>
      </c>
      <c r="G1846" s="300">
        <v>1.9015181382922925E-2</v>
      </c>
      <c r="H1846" s="301">
        <v>6.9927353160180512E-5</v>
      </c>
      <c r="I1846" s="302">
        <v>7.3089156352420856E-5</v>
      </c>
      <c r="J1846" s="303">
        <v>2</v>
      </c>
      <c r="K1846" s="304">
        <f t="shared" ref="K1846:P1846" si="1758">SUM(D1846:D1873)+$J1846*D1873</f>
        <v>0.11844547389664663</v>
      </c>
      <c r="L1846" s="304">
        <f t="shared" si="1758"/>
        <v>0.77633531333810979</v>
      </c>
      <c r="M1846" s="304">
        <f t="shared" si="1758"/>
        <v>0.55451199820314212</v>
      </c>
      <c r="N1846" s="304">
        <f t="shared" si="1758"/>
        <v>0.55277181989115998</v>
      </c>
      <c r="O1846" s="304">
        <f t="shared" si="1758"/>
        <v>8.3535371685944252E-4</v>
      </c>
      <c r="P1846" s="251">
        <f t="shared" si="1758"/>
        <v>8.7312473316859167E-4</v>
      </c>
    </row>
    <row r="1847" spans="1:16" x14ac:dyDescent="0.3">
      <c r="A1847" s="247" t="s">
        <v>134</v>
      </c>
      <c r="B1847" s="248">
        <v>2024</v>
      </c>
      <c r="C1847" s="248" t="s">
        <v>1901</v>
      </c>
      <c r="D1847" s="300">
        <v>1.0556824113044674E-2</v>
      </c>
      <c r="E1847" s="300">
        <v>5.4019843766020266E-2</v>
      </c>
      <c r="F1847" s="300">
        <v>1.9060990492085452E-2</v>
      </c>
      <c r="G1847" s="300">
        <v>1.8957955157874774E-2</v>
      </c>
      <c r="H1847" s="301">
        <v>6.5187415519709743E-5</v>
      </c>
      <c r="I1847" s="302">
        <v>6.8134900553669134E-5</v>
      </c>
      <c r="J1847" s="303">
        <v>3</v>
      </c>
      <c r="K1847" s="304">
        <f t="shared" ref="K1847:P1847" si="1759">SUM(D1847:D1873)+$J1847*D1873</f>
        <v>0.10788662670562837</v>
      </c>
      <c r="L1847" s="304">
        <f t="shared" si="1759"/>
        <v>0.73170737771358119</v>
      </c>
      <c r="M1847" s="304">
        <f t="shared" si="1759"/>
        <v>0.55359480579626819</v>
      </c>
      <c r="N1847" s="304">
        <f t="shared" si="1759"/>
        <v>0.5519263654416996</v>
      </c>
      <c r="O1847" s="304">
        <f t="shared" si="1759"/>
        <v>7.8144888524022478E-4</v>
      </c>
      <c r="P1847" s="251">
        <f t="shared" si="1759"/>
        <v>8.1678256327399987E-4</v>
      </c>
    </row>
    <row r="1848" spans="1:16" x14ac:dyDescent="0.3">
      <c r="A1848" s="247" t="s">
        <v>134</v>
      </c>
      <c r="B1848" s="248">
        <v>2025</v>
      </c>
      <c r="C1848" s="248" t="s">
        <v>1902</v>
      </c>
      <c r="D1848" s="300">
        <v>9.168822063413698E-3</v>
      </c>
      <c r="E1848" s="300">
        <v>4.7532557313588596E-2</v>
      </c>
      <c r="F1848" s="300">
        <v>1.9007575322714791E-2</v>
      </c>
      <c r="G1848" s="300">
        <v>1.8908621678857752E-2</v>
      </c>
      <c r="H1848" s="301">
        <v>5.9703775085204712E-5</v>
      </c>
      <c r="I1848" s="302">
        <v>6.2403310985201328E-5</v>
      </c>
      <c r="J1848" s="303">
        <v>4</v>
      </c>
      <c r="K1848" s="304">
        <f t="shared" ref="K1848:P1848" si="1760">SUM(D1848:D1873)+$J1848*D1873</f>
        <v>9.9059334091216047E-2</v>
      </c>
      <c r="L1848" s="304">
        <f t="shared" si="1760"/>
        <v>0.69523288501359559</v>
      </c>
      <c r="M1848" s="304">
        <f t="shared" si="1760"/>
        <v>0.55273962724701786</v>
      </c>
      <c r="N1848" s="304">
        <f t="shared" si="1760"/>
        <v>0.55113813721728733</v>
      </c>
      <c r="O1848" s="304">
        <f t="shared" si="1760"/>
        <v>7.3228399126147787E-4</v>
      </c>
      <c r="P1848" s="251">
        <f t="shared" si="1760"/>
        <v>7.6539464917815987E-4</v>
      </c>
    </row>
    <row r="1849" spans="1:16" x14ac:dyDescent="0.3">
      <c r="A1849" s="247" t="s">
        <v>134</v>
      </c>
      <c r="B1849" s="248">
        <v>2026</v>
      </c>
      <c r="C1849" s="248" t="s">
        <v>1903</v>
      </c>
      <c r="D1849" s="300">
        <v>8.0356530777585793E-3</v>
      </c>
      <c r="E1849" s="300">
        <v>4.2340834396978701E-2</v>
      </c>
      <c r="F1849" s="300">
        <v>1.8955095360575096E-2</v>
      </c>
      <c r="G1849" s="300">
        <v>1.8860210911205245E-2</v>
      </c>
      <c r="H1849" s="301">
        <v>5.5672244417710509E-5</v>
      </c>
      <c r="I1849" s="302">
        <v>5.8189495396577935E-5</v>
      </c>
      <c r="J1849" s="303">
        <v>5</v>
      </c>
      <c r="K1849" s="304">
        <f t="shared" ref="K1849:P1849" si="1761">SUM(D1849:D1873)+$J1849*D1873</f>
        <v>9.1620043526434686E-2</v>
      </c>
      <c r="L1849" s="304">
        <f t="shared" si="1761"/>
        <v>0.66524567876604201</v>
      </c>
      <c r="M1849" s="304">
        <f t="shared" si="1761"/>
        <v>0.55193786386713828</v>
      </c>
      <c r="N1849" s="304">
        <f t="shared" si="1761"/>
        <v>0.55039924247189209</v>
      </c>
      <c r="O1849" s="304">
        <f t="shared" si="1761"/>
        <v>6.886027377172359E-4</v>
      </c>
      <c r="P1849" s="251">
        <f t="shared" si="1761"/>
        <v>7.1973832465078752E-4</v>
      </c>
    </row>
    <row r="1850" spans="1:16" x14ac:dyDescent="0.3">
      <c r="A1850" s="247" t="s">
        <v>134</v>
      </c>
      <c r="B1850" s="248">
        <v>2027</v>
      </c>
      <c r="C1850" s="248" t="s">
        <v>1904</v>
      </c>
      <c r="D1850" s="300">
        <v>7.0877603469791323E-3</v>
      </c>
      <c r="E1850" s="300">
        <v>3.8042547227833449E-2</v>
      </c>
      <c r="F1850" s="300">
        <v>1.8890431401575203E-2</v>
      </c>
      <c r="G1850" s="300">
        <v>1.8800373656135089E-2</v>
      </c>
      <c r="H1850" s="301">
        <v>4.5919924116728743E-5</v>
      </c>
      <c r="I1850" s="302">
        <v>4.7996221104432193E-5</v>
      </c>
      <c r="J1850" s="303">
        <v>6</v>
      </c>
      <c r="K1850" s="304">
        <f t="shared" ref="K1850:P1850" si="1762">SUM(D1850:D1873)+$J1850*D1873</f>
        <v>8.5313921947308441E-2</v>
      </c>
      <c r="L1850" s="304">
        <f t="shared" si="1762"/>
        <v>0.6404501954350984</v>
      </c>
      <c r="M1850" s="304">
        <f t="shared" si="1762"/>
        <v>0.55118858044939834</v>
      </c>
      <c r="N1850" s="304">
        <f t="shared" si="1762"/>
        <v>0.54970875849414924</v>
      </c>
      <c r="O1850" s="304">
        <f t="shared" si="1762"/>
        <v>6.4895301484048829E-4</v>
      </c>
      <c r="P1850" s="251">
        <f t="shared" si="1762"/>
        <v>6.782958157120387E-4</v>
      </c>
    </row>
    <row r="1851" spans="1:16" x14ac:dyDescent="0.3">
      <c r="A1851" s="247" t="s">
        <v>134</v>
      </c>
      <c r="B1851" s="248">
        <v>2028</v>
      </c>
      <c r="C1851" s="248" t="s">
        <v>1905</v>
      </c>
      <c r="D1851" s="300">
        <v>6.3076035484228099E-3</v>
      </c>
      <c r="E1851" s="300">
        <v>3.4562547623481134E-2</v>
      </c>
      <c r="F1851" s="300">
        <v>1.882372700739459E-2</v>
      </c>
      <c r="G1851" s="300">
        <v>1.8738828060021806E-2</v>
      </c>
      <c r="H1851" s="301">
        <v>4.0431972109777034E-5</v>
      </c>
      <c r="I1851" s="302">
        <v>4.2260130013424552E-5</v>
      </c>
      <c r="J1851" s="303">
        <v>7</v>
      </c>
      <c r="K1851" s="304">
        <f t="shared" ref="K1851:P1851" si="1763">SUM(D1851:D1873)+$J1851*D1873</f>
        <v>7.9955693098961667E-2</v>
      </c>
      <c r="L1851" s="304">
        <f t="shared" si="1763"/>
        <v>0.61995299927329983</v>
      </c>
      <c r="M1851" s="304">
        <f t="shared" si="1763"/>
        <v>0.55050396099065824</v>
      </c>
      <c r="N1851" s="304">
        <f t="shared" si="1763"/>
        <v>0.5490781117714767</v>
      </c>
      <c r="O1851" s="304">
        <f t="shared" si="1763"/>
        <v>6.1905561226472219E-4</v>
      </c>
      <c r="P1851" s="251">
        <f t="shared" si="1763"/>
        <v>6.4704658106543554E-4</v>
      </c>
    </row>
    <row r="1852" spans="1:16" x14ac:dyDescent="0.3">
      <c r="A1852" s="247" t="s">
        <v>134</v>
      </c>
      <c r="B1852" s="248">
        <v>2029</v>
      </c>
      <c r="C1852" s="248" t="s">
        <v>1906</v>
      </c>
      <c r="D1852" s="300">
        <v>5.6379403975677549E-3</v>
      </c>
      <c r="E1852" s="300">
        <v>3.1658121620111362E-2</v>
      </c>
      <c r="F1852" s="300">
        <v>1.8758753795395339E-2</v>
      </c>
      <c r="G1852" s="300">
        <v>1.867890811542456E-2</v>
      </c>
      <c r="H1852" s="301">
        <v>3.5818317779050769E-5</v>
      </c>
      <c r="I1852" s="302">
        <v>3.7437857995488135E-5</v>
      </c>
      <c r="J1852" s="303">
        <v>8</v>
      </c>
      <c r="K1852" s="304">
        <f t="shared" ref="K1852:P1852" si="1764">SUM(D1852:D1873)+$J1852*D1873</f>
        <v>7.5377621049171187E-2</v>
      </c>
      <c r="L1852" s="304">
        <f t="shared" si="1764"/>
        <v>0.60293580271585356</v>
      </c>
      <c r="M1852" s="304">
        <f t="shared" si="1764"/>
        <v>0.5498860459260988</v>
      </c>
      <c r="N1852" s="304">
        <f t="shared" si="1764"/>
        <v>0.54850901064491731</v>
      </c>
      <c r="O1852" s="304">
        <f t="shared" si="1764"/>
        <v>5.9464616169590796E-4</v>
      </c>
      <c r="P1852" s="251">
        <f t="shared" si="1764"/>
        <v>6.2153343750983984E-4</v>
      </c>
    </row>
    <row r="1853" spans="1:16" x14ac:dyDescent="0.3">
      <c r="A1853" s="247" t="s">
        <v>134</v>
      </c>
      <c r="B1853" s="248">
        <v>2030</v>
      </c>
      <c r="C1853" s="248" t="s">
        <v>1907</v>
      </c>
      <c r="D1853" s="300">
        <v>5.0852418431771088E-3</v>
      </c>
      <c r="E1853" s="300">
        <v>2.930706331890175E-2</v>
      </c>
      <c r="F1853" s="300">
        <v>1.8697485106710578E-2</v>
      </c>
      <c r="G1853" s="300">
        <v>1.8622434169894769E-2</v>
      </c>
      <c r="H1853" s="301">
        <v>3.2228975528534909E-5</v>
      </c>
      <c r="I1853" s="302">
        <v>3.3686226401307447E-5</v>
      </c>
      <c r="J1853" s="303">
        <v>9</v>
      </c>
      <c r="K1853" s="304">
        <f t="shared" ref="K1853:P1853" si="1765">SUM(D1853:D1873)+$J1853*D1873</f>
        <v>7.1469212150235772E-2</v>
      </c>
      <c r="L1853" s="304">
        <f t="shared" si="1765"/>
        <v>0.58882303216177712</v>
      </c>
      <c r="M1853" s="304">
        <f t="shared" si="1765"/>
        <v>0.54933310407353853</v>
      </c>
      <c r="N1853" s="304">
        <f t="shared" si="1765"/>
        <v>0.54799982946295522</v>
      </c>
      <c r="O1853" s="304">
        <f t="shared" si="1765"/>
        <v>5.7485036545781984E-4</v>
      </c>
      <c r="P1853" s="251">
        <f t="shared" si="1765"/>
        <v>6.0084256597218067E-4</v>
      </c>
    </row>
    <row r="1854" spans="1:16" x14ac:dyDescent="0.3">
      <c r="A1854" s="247" t="s">
        <v>134</v>
      </c>
      <c r="B1854" s="248">
        <v>2031</v>
      </c>
      <c r="C1854" s="248" t="s">
        <v>1908</v>
      </c>
      <c r="D1854" s="300">
        <v>4.5995379026834539E-3</v>
      </c>
      <c r="E1854" s="300">
        <v>2.7284513884342932E-2</v>
      </c>
      <c r="F1854" s="300">
        <v>1.864014285241172E-2</v>
      </c>
      <c r="G1854" s="300">
        <v>1.8569622504862167E-2</v>
      </c>
      <c r="H1854" s="301">
        <v>2.999536736804677E-5</v>
      </c>
      <c r="I1854" s="302">
        <v>3.1351623649976122E-5</v>
      </c>
      <c r="J1854" s="303">
        <v>10</v>
      </c>
      <c r="K1854" s="304">
        <f t="shared" ref="K1854:P1854" si="1766">SUM(D1854:D1873)+$J1854*D1873</f>
        <v>6.8113501805691007E-2</v>
      </c>
      <c r="L1854" s="304">
        <f t="shared" si="1766"/>
        <v>0.5770613199089103</v>
      </c>
      <c r="M1854" s="304">
        <f t="shared" si="1766"/>
        <v>0.54884143090966309</v>
      </c>
      <c r="N1854" s="304">
        <f t="shared" si="1766"/>
        <v>0.54754712222652291</v>
      </c>
      <c r="O1854" s="304">
        <f t="shared" si="1766"/>
        <v>5.5864391147024775E-4</v>
      </c>
      <c r="P1854" s="251">
        <f t="shared" si="1766"/>
        <v>5.8390332602870239E-4</v>
      </c>
    </row>
    <row r="1855" spans="1:16" x14ac:dyDescent="0.3">
      <c r="A1855" s="247" t="s">
        <v>134</v>
      </c>
      <c r="B1855" s="248">
        <v>2032</v>
      </c>
      <c r="C1855" s="248" t="s">
        <v>1909</v>
      </c>
      <c r="D1855" s="300">
        <v>4.1867089448054768E-3</v>
      </c>
      <c r="E1855" s="300">
        <v>2.5648852634630702E-2</v>
      </c>
      <c r="F1855" s="300">
        <v>1.8586417532273712E-2</v>
      </c>
      <c r="G1855" s="300">
        <v>1.8520136588350021E-2</v>
      </c>
      <c r="H1855" s="301">
        <v>2.7755001519056322E-5</v>
      </c>
      <c r="I1855" s="302">
        <v>2.9009959303930674E-5</v>
      </c>
      <c r="J1855" s="303">
        <v>11</v>
      </c>
      <c r="K1855" s="304">
        <f t="shared" ref="K1855:P1855" si="1767">SUM(D1855:D1873)+$J1855*D1873</f>
        <v>6.52434954016399E-2</v>
      </c>
      <c r="L1855" s="304">
        <f t="shared" si="1767"/>
        <v>0.56732215709060219</v>
      </c>
      <c r="M1855" s="304">
        <f t="shared" si="1767"/>
        <v>0.54840710000008652</v>
      </c>
      <c r="N1855" s="304">
        <f t="shared" si="1767"/>
        <v>0.54714722665512328</v>
      </c>
      <c r="O1855" s="304">
        <f t="shared" si="1767"/>
        <v>5.446710656431638E-4</v>
      </c>
      <c r="P1855" s="251">
        <f t="shared" si="1767"/>
        <v>5.6929868883655527E-4</v>
      </c>
    </row>
    <row r="1856" spans="1:16" x14ac:dyDescent="0.3">
      <c r="A1856" s="247" t="s">
        <v>134</v>
      </c>
      <c r="B1856" s="248">
        <v>2033</v>
      </c>
      <c r="C1856" s="248" t="s">
        <v>1910</v>
      </c>
      <c r="D1856" s="300">
        <v>3.8293504230343372E-3</v>
      </c>
      <c r="E1856" s="300">
        <v>2.4289237862909749E-2</v>
      </c>
      <c r="F1856" s="300">
        <v>1.853678334503945E-2</v>
      </c>
      <c r="G1856" s="300">
        <v>1.8474431535029198E-2</v>
      </c>
      <c r="H1856" s="301">
        <v>2.5997089576221486E-5</v>
      </c>
      <c r="I1856" s="302">
        <v>2.7172567693911675E-5</v>
      </c>
      <c r="J1856" s="303">
        <v>12</v>
      </c>
      <c r="K1856" s="304">
        <f t="shared" ref="K1856:P1856" si="1768">SUM(D1856:D1873)+$J1856*D1873</f>
        <v>6.2786317955466769E-2</v>
      </c>
      <c r="L1856" s="304">
        <f t="shared" si="1768"/>
        <v>0.55921865552200645</v>
      </c>
      <c r="M1856" s="304">
        <f t="shared" si="1768"/>
        <v>0.54802649441064788</v>
      </c>
      <c r="N1856" s="304">
        <f t="shared" si="1768"/>
        <v>0.54679681700023575</v>
      </c>
      <c r="O1856" s="304">
        <f t="shared" si="1768"/>
        <v>5.329385856650702E-4</v>
      </c>
      <c r="P1856" s="251">
        <f t="shared" si="1768"/>
        <v>5.5703571599045355E-4</v>
      </c>
    </row>
    <row r="1857" spans="1:16" x14ac:dyDescent="0.3">
      <c r="A1857" s="247" t="s">
        <v>134</v>
      </c>
      <c r="B1857" s="248">
        <v>2034</v>
      </c>
      <c r="C1857" s="248" t="s">
        <v>1911</v>
      </c>
      <c r="D1857" s="300">
        <v>3.5070788354227963E-3</v>
      </c>
      <c r="E1857" s="300">
        <v>2.3108433843062298E-2</v>
      </c>
      <c r="F1857" s="300">
        <v>1.8490577693519628E-2</v>
      </c>
      <c r="G1857" s="300">
        <v>1.8431888026609184E-2</v>
      </c>
      <c r="H1857" s="301">
        <v>2.447176398664226E-5</v>
      </c>
      <c r="I1857" s="302">
        <v>2.5578275014562679E-5</v>
      </c>
      <c r="J1857" s="303">
        <v>13</v>
      </c>
      <c r="K1857" s="304">
        <f t="shared" ref="K1857:P1857" si="1769">SUM(D1857:D1873)+$J1857*D1873</f>
        <v>6.0686499031064781E-2</v>
      </c>
      <c r="L1857" s="304">
        <f t="shared" si="1769"/>
        <v>0.55247476872513146</v>
      </c>
      <c r="M1857" s="304">
        <f t="shared" si="1769"/>
        <v>0.5476955230084436</v>
      </c>
      <c r="N1857" s="304">
        <f t="shared" si="1769"/>
        <v>0.54649211239866902</v>
      </c>
      <c r="O1857" s="304">
        <f t="shared" si="1769"/>
        <v>5.2296401762981146E-4</v>
      </c>
      <c r="P1857" s="251">
        <f t="shared" si="1769"/>
        <v>5.4661013475437086E-4</v>
      </c>
    </row>
    <row r="1858" spans="1:16" x14ac:dyDescent="0.3">
      <c r="A1858" s="247" t="s">
        <v>134</v>
      </c>
      <c r="B1858" s="248">
        <v>2035</v>
      </c>
      <c r="C1858" s="248" t="s">
        <v>1912</v>
      </c>
      <c r="D1858" s="300">
        <v>3.2253153348614505E-3</v>
      </c>
      <c r="E1858" s="300">
        <v>2.2136584829128683E-2</v>
      </c>
      <c r="F1858" s="300">
        <v>1.8448160151589878E-2</v>
      </c>
      <c r="G1858" s="300">
        <v>1.8392835343619525E-2</v>
      </c>
      <c r="H1858" s="301">
        <v>2.3156914416637736E-5</v>
      </c>
      <c r="I1858" s="302">
        <v>2.4203969919192046E-5</v>
      </c>
      <c r="J1858" s="303">
        <v>14</v>
      </c>
      <c r="K1858" s="304">
        <f t="shared" ref="K1858:P1858" si="1770">SUM(D1858:D1873)+$J1858*D1873</f>
        <v>5.8908951694274327E-2</v>
      </c>
      <c r="L1858" s="304">
        <f t="shared" si="1770"/>
        <v>0.54691168594810413</v>
      </c>
      <c r="M1858" s="304">
        <f t="shared" si="1770"/>
        <v>0.54741075725775912</v>
      </c>
      <c r="N1858" s="304">
        <f t="shared" si="1770"/>
        <v>0.54622995130552232</v>
      </c>
      <c r="O1858" s="304">
        <f t="shared" si="1770"/>
        <v>5.1451477518413193E-4</v>
      </c>
      <c r="P1858" s="251">
        <f t="shared" si="1770"/>
        <v>5.3777884619763718E-4</v>
      </c>
    </row>
    <row r="1859" spans="1:16" x14ac:dyDescent="0.3">
      <c r="A1859" s="247" t="s">
        <v>134</v>
      </c>
      <c r="B1859" s="248">
        <v>2036</v>
      </c>
      <c r="C1859" s="248" t="s">
        <v>1913</v>
      </c>
      <c r="D1859" s="300">
        <v>2.976711183010594E-3</v>
      </c>
      <c r="E1859" s="300">
        <v>2.1306906268175354E-2</v>
      </c>
      <c r="F1859" s="300">
        <v>1.8410816318637613E-2</v>
      </c>
      <c r="G1859" s="300">
        <v>1.8358452376929388E-2</v>
      </c>
      <c r="H1859" s="301">
        <v>2.1973571409918183E-5</v>
      </c>
      <c r="I1859" s="302">
        <v>2.2967124294221808E-5</v>
      </c>
      <c r="J1859" s="303">
        <v>15</v>
      </c>
      <c r="K1859" s="304">
        <f t="shared" ref="K1859:P1859" si="1771">SUM(D1859:D1873)+$J1859*D1873</f>
        <v>5.7413167858045219E-2</v>
      </c>
      <c r="L1859" s="304">
        <f t="shared" si="1771"/>
        <v>0.54232045218501024</v>
      </c>
      <c r="M1859" s="304">
        <f t="shared" si="1771"/>
        <v>0.54716840904900432</v>
      </c>
      <c r="N1859" s="304">
        <f t="shared" si="1771"/>
        <v>0.54600684289536527</v>
      </c>
      <c r="O1859" s="304">
        <f t="shared" si="1771"/>
        <v>5.0738038230845712E-4</v>
      </c>
      <c r="P1859" s="251">
        <f t="shared" si="1771"/>
        <v>5.3032186273627418E-4</v>
      </c>
    </row>
    <row r="1860" spans="1:16" x14ac:dyDescent="0.3">
      <c r="A1860" s="247" t="s">
        <v>134</v>
      </c>
      <c r="B1860" s="248">
        <v>2037</v>
      </c>
      <c r="C1860" s="248" t="s">
        <v>1914</v>
      </c>
      <c r="D1860" s="300">
        <v>2.7662195096776403E-3</v>
      </c>
      <c r="E1860" s="300">
        <v>2.064540484408639E-2</v>
      </c>
      <c r="F1860" s="300">
        <v>1.8377248969664646E-2</v>
      </c>
      <c r="G1860" s="300">
        <v>1.8327543783778263E-2</v>
      </c>
      <c r="H1860" s="301">
        <v>2.0805955552850125E-5</v>
      </c>
      <c r="I1860" s="302">
        <v>2.1746711965529278E-5</v>
      </c>
      <c r="J1860" s="303">
        <v>16</v>
      </c>
      <c r="K1860" s="304">
        <f t="shared" ref="K1860:P1860" si="1772">SUM(D1860:D1873)+$J1860*D1873</f>
        <v>5.616598817366697E-2</v>
      </c>
      <c r="L1860" s="304">
        <f t="shared" si="1772"/>
        <v>0.53855889698286985</v>
      </c>
      <c r="M1860" s="304">
        <f t="shared" si="1772"/>
        <v>0.54696340467320193</v>
      </c>
      <c r="N1860" s="304">
        <f t="shared" si="1772"/>
        <v>0.54581811745189834</v>
      </c>
      <c r="O1860" s="304">
        <f t="shared" si="1772"/>
        <v>5.0142933243950167E-4</v>
      </c>
      <c r="P1860" s="251">
        <f t="shared" si="1772"/>
        <v>5.2410172489988135E-4</v>
      </c>
    </row>
    <row r="1861" spans="1:16" x14ac:dyDescent="0.3">
      <c r="A1861" s="247" t="s">
        <v>134</v>
      </c>
      <c r="B1861" s="248">
        <v>2038</v>
      </c>
      <c r="C1861" s="248" t="s">
        <v>1915</v>
      </c>
      <c r="D1861" s="300">
        <v>2.5729625319075825E-3</v>
      </c>
      <c r="E1861" s="300">
        <v>2.0034950390109489E-2</v>
      </c>
      <c r="F1861" s="300">
        <v>1.8347304125751356E-2</v>
      </c>
      <c r="G1861" s="300">
        <v>1.8299974550815848E-2</v>
      </c>
      <c r="H1861" s="301">
        <v>1.9889300167935191E-5</v>
      </c>
      <c r="I1861" s="302">
        <v>2.0788607887602331E-5</v>
      </c>
      <c r="J1861" s="303">
        <v>17</v>
      </c>
      <c r="K1861" s="304">
        <f t="shared" ref="K1861:P1861" si="1773">SUM(D1861:D1873)+$J1861*D1873</f>
        <v>5.5129300162621679E-2</v>
      </c>
      <c r="L1861" s="304">
        <f t="shared" si="1773"/>
        <v>0.5354588432048184</v>
      </c>
      <c r="M1861" s="304">
        <f t="shared" si="1773"/>
        <v>0.54679196764637239</v>
      </c>
      <c r="N1861" s="304">
        <f t="shared" si="1773"/>
        <v>0.54566030060158255</v>
      </c>
      <c r="O1861" s="304">
        <f t="shared" si="1773"/>
        <v>4.966458984276143E-4</v>
      </c>
      <c r="P1861" s="251">
        <f t="shared" si="1773"/>
        <v>5.191019993921811E-4</v>
      </c>
    </row>
    <row r="1862" spans="1:16" x14ac:dyDescent="0.3">
      <c r="A1862" s="247" t="s">
        <v>134</v>
      </c>
      <c r="B1862" s="248">
        <v>2039</v>
      </c>
      <c r="C1862" s="248" t="s">
        <v>1916</v>
      </c>
      <c r="D1862" s="300">
        <v>2.3933606921247384E-3</v>
      </c>
      <c r="E1862" s="300">
        <v>1.9471130127854265E-2</v>
      </c>
      <c r="F1862" s="300">
        <v>1.8320777362748807E-2</v>
      </c>
      <c r="G1862" s="300">
        <v>1.8275553656079409E-2</v>
      </c>
      <c r="H1862" s="301">
        <v>1.9106964450366307E-5</v>
      </c>
      <c r="I1862" s="302">
        <v>1.9970896575786731E-5</v>
      </c>
      <c r="J1862" s="303">
        <v>18</v>
      </c>
      <c r="K1862" s="304">
        <f t="shared" ref="K1862:P1862" si="1774">SUM(D1862:D1873)+$J1862*D1873</f>
        <v>5.4285869129346437E-2</v>
      </c>
      <c r="L1862" s="304">
        <f t="shared" si="1774"/>
        <v>0.53296924388074374</v>
      </c>
      <c r="M1862" s="304">
        <f t="shared" si="1774"/>
        <v>0.54665047546345613</v>
      </c>
      <c r="N1862" s="304">
        <f t="shared" si="1774"/>
        <v>0.54553005298422919</v>
      </c>
      <c r="O1862" s="304">
        <f t="shared" si="1774"/>
        <v>4.9277911980064189E-4</v>
      </c>
      <c r="P1862" s="251">
        <f t="shared" si="1774"/>
        <v>5.1506037796240781E-4</v>
      </c>
    </row>
    <row r="1863" spans="1:16" x14ac:dyDescent="0.3">
      <c r="A1863" s="247" t="s">
        <v>134</v>
      </c>
      <c r="B1863" s="248">
        <v>2040</v>
      </c>
      <c r="C1863" s="248" t="s">
        <v>1917</v>
      </c>
      <c r="D1863" s="300">
        <v>2.2344420362993274E-3</v>
      </c>
      <c r="E1863" s="300">
        <v>1.9010455547080717E-2</v>
      </c>
      <c r="F1863" s="300">
        <v>1.8297537584072873E-2</v>
      </c>
      <c r="G1863" s="300">
        <v>1.8254160483953681E-2</v>
      </c>
      <c r="H1863" s="301">
        <v>1.8449782425582995E-5</v>
      </c>
      <c r="I1863" s="302">
        <v>1.9284000829865057E-5</v>
      </c>
      <c r="J1863" s="303">
        <v>19</v>
      </c>
      <c r="K1863" s="304">
        <f t="shared" ref="K1863:P1863" si="1775">SUM(D1863:D1873)+$J1863*D1873</f>
        <v>5.3622039935854057E-2</v>
      </c>
      <c r="L1863" s="304">
        <f t="shared" si="1775"/>
        <v>0.53104346481892439</v>
      </c>
      <c r="M1863" s="304">
        <f t="shared" si="1775"/>
        <v>0.54653551004354251</v>
      </c>
      <c r="N1863" s="304">
        <f t="shared" si="1775"/>
        <v>0.54542422626161224</v>
      </c>
      <c r="O1863" s="304">
        <f t="shared" si="1775"/>
        <v>4.8969467689123842E-4</v>
      </c>
      <c r="P1863" s="251">
        <f t="shared" si="1775"/>
        <v>5.1183646784445013E-4</v>
      </c>
    </row>
    <row r="1864" spans="1:16" x14ac:dyDescent="0.3">
      <c r="A1864" s="247" t="s">
        <v>134</v>
      </c>
      <c r="B1864" s="248">
        <v>2041</v>
      </c>
      <c r="C1864" s="248" t="s">
        <v>1918</v>
      </c>
      <c r="D1864" s="300">
        <v>2.1135357659553011E-3</v>
      </c>
      <c r="E1864" s="300">
        <v>1.8657465748936536E-2</v>
      </c>
      <c r="F1864" s="300">
        <v>1.8279078121866243E-2</v>
      </c>
      <c r="G1864" s="300">
        <v>1.8237164419205778E-2</v>
      </c>
      <c r="H1864" s="301">
        <v>1.7873281371762068E-5</v>
      </c>
      <c r="I1864" s="302">
        <v>1.8681431112222103E-5</v>
      </c>
      <c r="J1864" s="303">
        <v>20</v>
      </c>
      <c r="K1864" s="304">
        <f t="shared" ref="K1864:P1864" si="1776">SUM(D1864:D1873)+$J1864*D1873</f>
        <v>5.3117129398187066E-2</v>
      </c>
      <c r="L1864" s="304">
        <f t="shared" si="1776"/>
        <v>0.52957836033787853</v>
      </c>
      <c r="M1864" s="304">
        <f t="shared" si="1776"/>
        <v>0.54644378440230468</v>
      </c>
      <c r="N1864" s="304">
        <f t="shared" si="1776"/>
        <v>0.54533979271112099</v>
      </c>
      <c r="O1864" s="304">
        <f t="shared" si="1776"/>
        <v>4.8726741600661815E-4</v>
      </c>
      <c r="P1864" s="251">
        <f t="shared" si="1776"/>
        <v>5.0929945347241408E-4</v>
      </c>
    </row>
    <row r="1865" spans="1:16" x14ac:dyDescent="0.3">
      <c r="A1865" s="247" t="s">
        <v>134</v>
      </c>
      <c r="B1865" s="248">
        <v>2042</v>
      </c>
      <c r="C1865" s="248" t="s">
        <v>1919</v>
      </c>
      <c r="D1865" s="300">
        <v>2.0074677243323465E-3</v>
      </c>
      <c r="E1865" s="300">
        <v>1.8328261286447212E-2</v>
      </c>
      <c r="F1865" s="300">
        <v>1.8263392091271098E-2</v>
      </c>
      <c r="G1865" s="300">
        <v>1.8222724519761202E-2</v>
      </c>
      <c r="H1865" s="301">
        <v>1.7421503993308284E-5</v>
      </c>
      <c r="I1865" s="302">
        <v>1.8209229335969016E-5</v>
      </c>
      <c r="J1865" s="303">
        <v>21</v>
      </c>
      <c r="K1865" s="304">
        <f t="shared" ref="K1865:P1865" si="1777">SUM(D1865:D1873)+$J1865*D1873</f>
        <v>5.2733125130864117E-2</v>
      </c>
      <c r="L1865" s="304">
        <f t="shared" si="1777"/>
        <v>0.52846624565497691</v>
      </c>
      <c r="M1865" s="304">
        <f t="shared" si="1777"/>
        <v>0.54637051822327365</v>
      </c>
      <c r="N1865" s="304">
        <f t="shared" si="1777"/>
        <v>0.54527235522537776</v>
      </c>
      <c r="O1865" s="304">
        <f t="shared" si="1777"/>
        <v>4.8541665617581877E-4</v>
      </c>
      <c r="P1865" s="251">
        <f t="shared" si="1777"/>
        <v>5.0736500881802093E-4</v>
      </c>
    </row>
    <row r="1866" spans="1:16" x14ac:dyDescent="0.3">
      <c r="A1866" s="247" t="s">
        <v>134</v>
      </c>
      <c r="B1866" s="248">
        <v>2043</v>
      </c>
      <c r="C1866" s="248" t="s">
        <v>1920</v>
      </c>
      <c r="D1866" s="300">
        <v>1.9281060428747937E-3</v>
      </c>
      <c r="E1866" s="300">
        <v>1.8091052516314675E-2</v>
      </c>
      <c r="F1866" s="300">
        <v>1.8250262408262167E-2</v>
      </c>
      <c r="G1866" s="300">
        <v>1.8210639267340761E-2</v>
      </c>
      <c r="H1866" s="301">
        <v>1.7082509554578524E-5</v>
      </c>
      <c r="I1866" s="302">
        <v>1.7854910134412153E-5</v>
      </c>
      <c r="J1866" s="303">
        <v>22</v>
      </c>
      <c r="K1866" s="304">
        <f t="shared" ref="K1866:P1866" si="1778">SUM(D1866:D1873)+$J1866*D1873</f>
        <v>5.2455188905164117E-2</v>
      </c>
      <c r="L1866" s="304">
        <f t="shared" si="1778"/>
        <v>0.52768333543456469</v>
      </c>
      <c r="M1866" s="304">
        <f t="shared" si="1778"/>
        <v>0.54631293807483761</v>
      </c>
      <c r="N1866" s="304">
        <f t="shared" si="1778"/>
        <v>0.54521935763907903</v>
      </c>
      <c r="O1866" s="304">
        <f t="shared" si="1778"/>
        <v>4.8401767372347328E-4</v>
      </c>
      <c r="P1866" s="251">
        <f t="shared" si="1778"/>
        <v>5.0590276593988099E-4</v>
      </c>
    </row>
    <row r="1867" spans="1:16" x14ac:dyDescent="0.3">
      <c r="A1867" s="247" t="s">
        <v>134</v>
      </c>
      <c r="B1867" s="248">
        <v>2044</v>
      </c>
      <c r="C1867" s="248" t="s">
        <v>1921</v>
      </c>
      <c r="D1867" s="300">
        <v>1.8694282124410925E-3</v>
      </c>
      <c r="E1867" s="300">
        <v>1.790613746130932E-2</v>
      </c>
      <c r="F1867" s="300">
        <v>1.8239299768600146E-2</v>
      </c>
      <c r="G1867" s="300">
        <v>1.8200548083061981E-2</v>
      </c>
      <c r="H1867" s="301">
        <v>1.6806507197528292E-5</v>
      </c>
      <c r="I1867" s="302">
        <v>1.7566425360223102E-5</v>
      </c>
      <c r="J1867" s="303">
        <v>23</v>
      </c>
      <c r="K1867" s="304">
        <f t="shared" ref="K1867:P1867" si="1779">SUM(D1867:D1873)+$J1867*D1873</f>
        <v>5.2256614360921667E-2</v>
      </c>
      <c r="L1867" s="304">
        <f t="shared" si="1779"/>
        <v>0.52713763398428493</v>
      </c>
      <c r="M1867" s="304">
        <f t="shared" si="1779"/>
        <v>0.5462684876094106</v>
      </c>
      <c r="N1867" s="304">
        <f t="shared" si="1779"/>
        <v>0.54517844530520077</v>
      </c>
      <c r="O1867" s="304">
        <f t="shared" si="1779"/>
        <v>4.829576857098575E-4</v>
      </c>
      <c r="P1867" s="251">
        <f t="shared" si="1779"/>
        <v>5.0479484226329777E-4</v>
      </c>
    </row>
    <row r="1868" spans="1:16" x14ac:dyDescent="0.3">
      <c r="A1868" s="247" t="s">
        <v>134</v>
      </c>
      <c r="B1868" s="248">
        <v>2045</v>
      </c>
      <c r="C1868" s="248" t="s">
        <v>1922</v>
      </c>
      <c r="D1868" s="300">
        <v>1.8305420020679163E-3</v>
      </c>
      <c r="E1868" s="300">
        <v>1.7787443771274315E-2</v>
      </c>
      <c r="F1868" s="300">
        <v>1.8230210393405926E-2</v>
      </c>
      <c r="G1868" s="300">
        <v>1.8192182404565806E-2</v>
      </c>
      <c r="H1868" s="301">
        <v>1.6590956897896368E-5</v>
      </c>
      <c r="I1868" s="302">
        <v>1.7341122300431879E-5</v>
      </c>
      <c r="J1868" s="303">
        <v>24</v>
      </c>
      <c r="K1868" s="304">
        <f t="shared" ref="K1868:P1868" si="1780">SUM(D1868:D1873)+$J1868*D1873</f>
        <v>5.2116717647112912E-2</v>
      </c>
      <c r="L1868" s="304">
        <f t="shared" si="1780"/>
        <v>0.52677684758901044</v>
      </c>
      <c r="M1868" s="304">
        <f t="shared" si="1780"/>
        <v>0.54623499978364565</v>
      </c>
      <c r="N1868" s="304">
        <f t="shared" si="1780"/>
        <v>0.54514762415560125</v>
      </c>
      <c r="O1868" s="304">
        <f t="shared" si="1780"/>
        <v>4.8217370005329199E-4</v>
      </c>
      <c r="P1868" s="251">
        <f t="shared" si="1780"/>
        <v>5.0397540336090375E-4</v>
      </c>
    </row>
    <row r="1869" spans="1:16" x14ac:dyDescent="0.3">
      <c r="A1869" s="247" t="s">
        <v>134</v>
      </c>
      <c r="B1869" s="248">
        <v>2046</v>
      </c>
      <c r="C1869" s="248" t="s">
        <v>1923</v>
      </c>
      <c r="D1869" s="300">
        <v>1.7970419628646316E-3</v>
      </c>
      <c r="E1869" s="300">
        <v>1.7688570447684109E-2</v>
      </c>
      <c r="F1869" s="300">
        <v>1.8222746046147081E-2</v>
      </c>
      <c r="G1869" s="300">
        <v>1.8185312974698681E-2</v>
      </c>
      <c r="H1869" s="301">
        <v>1.6432210743163525E-5</v>
      </c>
      <c r="I1869" s="302">
        <v>1.7175207088869565E-5</v>
      </c>
      <c r="J1869" s="303">
        <v>25</v>
      </c>
      <c r="K1869" s="304">
        <f t="shared" ref="K1869:P1869" si="1781">SUM(D1869:D1873)+$J1869*D1873</f>
        <v>5.2015707143677349E-2</v>
      </c>
      <c r="L1869" s="304">
        <f t="shared" si="1781"/>
        <v>0.52653475488377099</v>
      </c>
      <c r="M1869" s="304">
        <f t="shared" si="1781"/>
        <v>0.54621060133307475</v>
      </c>
      <c r="N1869" s="304">
        <f t="shared" si="1781"/>
        <v>0.5451251686844979</v>
      </c>
      <c r="O1869" s="304">
        <f t="shared" si="1781"/>
        <v>4.8160526469635833E-4</v>
      </c>
      <c r="P1869" s="251">
        <f t="shared" si="1781"/>
        <v>5.0338126751830093E-4</v>
      </c>
    </row>
    <row r="1870" spans="1:16" x14ac:dyDescent="0.3">
      <c r="A1870" s="247" t="s">
        <v>134</v>
      </c>
      <c r="B1870" s="248">
        <v>2047</v>
      </c>
      <c r="C1870" s="248" t="s">
        <v>1924</v>
      </c>
      <c r="D1870" s="300">
        <v>1.7684856804359079E-3</v>
      </c>
      <c r="E1870" s="300">
        <v>1.7600455548798001E-2</v>
      </c>
      <c r="F1870" s="300">
        <v>1.8216644960077404E-2</v>
      </c>
      <c r="G1870" s="300">
        <v>1.8179698044480865E-2</v>
      </c>
      <c r="H1870" s="301">
        <v>1.6292401824054281E-5</v>
      </c>
      <c r="I1870" s="302">
        <v>1.7029074577810825E-5</v>
      </c>
      <c r="J1870" s="303">
        <v>26</v>
      </c>
      <c r="K1870" s="304">
        <f t="shared" ref="K1870:P1870" si="1782">SUM(D1870:D1873)+$J1870*D1873</f>
        <v>5.1948196679445065E-2</v>
      </c>
      <c r="L1870" s="304">
        <f t="shared" si="1782"/>
        <v>0.52639153550212181</v>
      </c>
      <c r="M1870" s="304">
        <f t="shared" si="1782"/>
        <v>0.54619366722976292</v>
      </c>
      <c r="N1870" s="304">
        <f t="shared" si="1782"/>
        <v>0.5451095826432617</v>
      </c>
      <c r="O1870" s="304">
        <f t="shared" si="1782"/>
        <v>4.8119557549415761E-4</v>
      </c>
      <c r="P1870" s="251">
        <f t="shared" si="1782"/>
        <v>5.0295304688726024E-4</v>
      </c>
    </row>
    <row r="1871" spans="1:16" x14ac:dyDescent="0.3">
      <c r="A1871" s="247" t="s">
        <v>134</v>
      </c>
      <c r="B1871" s="248">
        <v>2048</v>
      </c>
      <c r="C1871" s="248" t="s">
        <v>1925</v>
      </c>
      <c r="D1871" s="300">
        <v>1.7457024660634615E-3</v>
      </c>
      <c r="E1871" s="300">
        <v>1.752939651325006E-2</v>
      </c>
      <c r="F1871" s="300">
        <v>1.8211695281222726E-2</v>
      </c>
      <c r="G1871" s="300">
        <v>1.8175143329536146E-2</v>
      </c>
      <c r="H1871" s="301">
        <v>1.6192086313744956E-5</v>
      </c>
      <c r="I1871" s="302">
        <v>1.6924226059582877E-5</v>
      </c>
      <c r="J1871" s="303">
        <v>27</v>
      </c>
      <c r="K1871" s="304">
        <f t="shared" ref="K1871:P1871" si="1783">SUM(D1871:D1873)+$J1871*D1873</f>
        <v>5.1909242497641499E-2</v>
      </c>
      <c r="L1871" s="304">
        <f t="shared" si="1783"/>
        <v>0.52633643101935879</v>
      </c>
      <c r="M1871" s="304">
        <f t="shared" si="1783"/>
        <v>0.54618283421252056</v>
      </c>
      <c r="N1871" s="304">
        <f t="shared" si="1783"/>
        <v>0.54509961153224329</v>
      </c>
      <c r="O1871" s="304">
        <f t="shared" si="1783"/>
        <v>4.8092569521106612E-4</v>
      </c>
      <c r="P1871" s="251">
        <f t="shared" si="1783"/>
        <v>5.0267095876727844E-4</v>
      </c>
    </row>
    <row r="1872" spans="1:16" x14ac:dyDescent="0.3">
      <c r="A1872" s="247" t="s">
        <v>134</v>
      </c>
      <c r="B1872" s="248">
        <v>2049</v>
      </c>
      <c r="C1872" s="248" t="s">
        <v>1926</v>
      </c>
      <c r="D1872" s="300">
        <v>1.7366580698723615E-3</v>
      </c>
      <c r="E1872" s="300">
        <v>1.7537204657131475E-2</v>
      </c>
      <c r="F1872" s="300">
        <v>1.8208404531914087E-2</v>
      </c>
      <c r="G1872" s="300">
        <v>1.8172114065757812E-2</v>
      </c>
      <c r="H1872" s="301">
        <v>1.6103005750363752E-5</v>
      </c>
      <c r="I1872" s="302">
        <v>1.6831111888483283E-5</v>
      </c>
      <c r="J1872" s="303">
        <v>28</v>
      </c>
      <c r="K1872" s="304">
        <f t="shared" ref="K1872:P1872" si="1784">SUM(D1872:D1873)+$J1872*D1873</f>
        <v>5.1893071530210388E-2</v>
      </c>
      <c r="L1872" s="304">
        <f t="shared" si="1784"/>
        <v>0.52635238557214359</v>
      </c>
      <c r="M1872" s="304">
        <f t="shared" si="1784"/>
        <v>0.54617695087413298</v>
      </c>
      <c r="N1872" s="304">
        <f t="shared" si="1784"/>
        <v>0.54509419513616975</v>
      </c>
      <c r="O1872" s="304">
        <f t="shared" si="1784"/>
        <v>4.8075613043828392E-4</v>
      </c>
      <c r="P1872" s="251">
        <f t="shared" si="1784"/>
        <v>5.0249371916552456E-4</v>
      </c>
    </row>
    <row r="1873" spans="1:16" x14ac:dyDescent="0.3">
      <c r="A1873" s="247" t="s">
        <v>134</v>
      </c>
      <c r="B1873" s="248">
        <v>2050</v>
      </c>
      <c r="C1873" s="248" t="s">
        <v>1927</v>
      </c>
      <c r="D1873" s="300">
        <v>1.7295314986323456E-3</v>
      </c>
      <c r="E1873" s="300">
        <v>1.75453510660349E-2</v>
      </c>
      <c r="F1873" s="300">
        <v>1.8205811942835135E-2</v>
      </c>
      <c r="G1873" s="300">
        <v>1.8169726933462478E-2</v>
      </c>
      <c r="H1873" s="301">
        <v>1.6022521540962764E-5</v>
      </c>
      <c r="I1873" s="302">
        <v>1.6746986457829012E-5</v>
      </c>
      <c r="J1873" s="303">
        <v>29</v>
      </c>
      <c r="K1873" s="304">
        <f t="shared" ref="K1873:P1873" si="1785">SUM(D1873:D1873)+$J1873*D1873</f>
        <v>5.1885944958970365E-2</v>
      </c>
      <c r="L1873" s="304">
        <f t="shared" si="1785"/>
        <v>0.52636053198104704</v>
      </c>
      <c r="M1873" s="304">
        <f t="shared" si="1785"/>
        <v>0.54617435828505401</v>
      </c>
      <c r="N1873" s="304">
        <f t="shared" si="1785"/>
        <v>0.54509180800387436</v>
      </c>
      <c r="O1873" s="304">
        <f t="shared" si="1785"/>
        <v>4.8067564622888287E-4</v>
      </c>
      <c r="P1873" s="251">
        <f t="shared" si="1785"/>
        <v>5.024095937348704E-4</v>
      </c>
    </row>
    <row r="1874" spans="1:16" x14ac:dyDescent="0.3">
      <c r="A1874" s="247" t="s">
        <v>135</v>
      </c>
      <c r="B1874" s="248">
        <v>2015</v>
      </c>
      <c r="C1874" s="248" t="s">
        <v>2488</v>
      </c>
      <c r="D1874" s="300">
        <v>6.7888603862450075E-2</v>
      </c>
      <c r="E1874" s="300">
        <v>0.25666218666864249</v>
      </c>
      <c r="F1874" s="300">
        <v>2.0221179513460322E-2</v>
      </c>
      <c r="G1874" s="300">
        <v>2.0036220663912363E-2</v>
      </c>
      <c r="H1874" s="301">
        <v>2.3466124102962155E-4</v>
      </c>
      <c r="I1874" s="302">
        <v>2.452715839049091E-4</v>
      </c>
      <c r="J1874" s="305">
        <v>0</v>
      </c>
      <c r="K1874" s="304">
        <f>SUM(D1874:D1903)</f>
        <v>0.42964044939001633</v>
      </c>
      <c r="L1874" s="304">
        <f t="shared" ref="L1874:L1880" si="1786">SUM(E1874:E1903)</f>
        <v>1.9502996242679249</v>
      </c>
      <c r="M1874" s="304">
        <f t="shared" ref="M1874:M1880" si="1787">SUM(F1874:F1903)</f>
        <v>0.57106053001704848</v>
      </c>
      <c r="N1874" s="304">
        <f t="shared" ref="N1874:N1880" si="1788">SUM(G1874:G1903)</f>
        <v>0.56805487331573057</v>
      </c>
      <c r="O1874" s="304">
        <f t="shared" ref="O1874:O1880" si="1789">SUM(H1874:H1903)</f>
        <v>2.2151249998344585E-3</v>
      </c>
      <c r="P1874" s="251">
        <f t="shared" ref="P1874:P1880" si="1790">SUM(I1874:I1903)</f>
        <v>2.3152830991911683E-3</v>
      </c>
    </row>
    <row r="1875" spans="1:16" x14ac:dyDescent="0.3">
      <c r="A1875" s="247" t="s">
        <v>135</v>
      </c>
      <c r="B1875" s="248">
        <v>2016</v>
      </c>
      <c r="C1875" s="248" t="s">
        <v>2489</v>
      </c>
      <c r="D1875" s="300">
        <v>5.5834093262833992E-2</v>
      </c>
      <c r="E1875" s="300">
        <v>0.21809486371345985</v>
      </c>
      <c r="F1875" s="300">
        <v>2.0038349462551529E-2</v>
      </c>
      <c r="G1875" s="300">
        <v>1.9865985929257767E-2</v>
      </c>
      <c r="H1875" s="301">
        <v>2.1792141249785205E-4</v>
      </c>
      <c r="I1875" s="302">
        <v>2.2777485612435194E-4</v>
      </c>
      <c r="J1875" s="303">
        <v>0</v>
      </c>
      <c r="K1875" s="304">
        <f t="shared" ref="K1875:K1880" si="1791">SUM(D1875:D1904)</f>
        <v>0.36389623154433109</v>
      </c>
      <c r="L1875" s="304">
        <f t="shared" si="1786"/>
        <v>1.7125782298943442</v>
      </c>
      <c r="M1875" s="304">
        <f t="shared" si="1787"/>
        <v>0.56915773551273097</v>
      </c>
      <c r="N1875" s="304">
        <f t="shared" si="1788"/>
        <v>0.56629192184416377</v>
      </c>
      <c r="O1875" s="304">
        <f t="shared" si="1789"/>
        <v>1.997400569170919E-3</v>
      </c>
      <c r="P1875" s="251">
        <f t="shared" si="1790"/>
        <v>2.0877141267027239E-3</v>
      </c>
    </row>
    <row r="1876" spans="1:16" x14ac:dyDescent="0.3">
      <c r="A1876" s="247" t="s">
        <v>135</v>
      </c>
      <c r="B1876" s="248">
        <v>2017</v>
      </c>
      <c r="C1876" s="248" t="s">
        <v>1928</v>
      </c>
      <c r="D1876" s="300">
        <v>4.600410757975696E-2</v>
      </c>
      <c r="E1876" s="300">
        <v>0.18552357154908247</v>
      </c>
      <c r="F1876" s="300">
        <v>1.9926505872872407E-2</v>
      </c>
      <c r="G1876" s="300">
        <v>1.9761113581148036E-2</v>
      </c>
      <c r="H1876" s="301">
        <v>1.95517681029772E-4</v>
      </c>
      <c r="I1876" s="302">
        <v>2.0435812649772213E-4</v>
      </c>
      <c r="J1876" s="303">
        <v>0</v>
      </c>
      <c r="K1876" s="304">
        <f t="shared" si="1791"/>
        <v>0.31016717700598861</v>
      </c>
      <c r="L1876" s="304">
        <f t="shared" si="1786"/>
        <v>1.5133125578979316</v>
      </c>
      <c r="M1876" s="304">
        <f t="shared" si="1787"/>
        <v>0.56742910376595235</v>
      </c>
      <c r="N1876" s="304">
        <f t="shared" si="1788"/>
        <v>0.56469122883185097</v>
      </c>
      <c r="O1876" s="304">
        <f t="shared" si="1789"/>
        <v>1.7962259637039569E-3</v>
      </c>
      <c r="P1876" s="251">
        <f t="shared" si="1790"/>
        <v>1.8774432873836264E-3</v>
      </c>
    </row>
    <row r="1877" spans="1:16" x14ac:dyDescent="0.3">
      <c r="A1877" s="247" t="s">
        <v>135</v>
      </c>
      <c r="B1877" s="248">
        <v>2018</v>
      </c>
      <c r="C1877" s="248" t="s">
        <v>1929</v>
      </c>
      <c r="D1877" s="300">
        <v>3.7488370682642672E-2</v>
      </c>
      <c r="E1877" s="300">
        <v>0.15703218792440823</v>
      </c>
      <c r="F1877" s="300">
        <v>1.9856445041143936E-2</v>
      </c>
      <c r="G1877" s="300">
        <v>1.9694992884416646E-2</v>
      </c>
      <c r="H1877" s="301">
        <v>1.7619674357808698E-4</v>
      </c>
      <c r="I1877" s="302">
        <v>1.8416357439171967E-4</v>
      </c>
      <c r="J1877" s="303">
        <v>0</v>
      </c>
      <c r="K1877" s="304">
        <f t="shared" si="1791"/>
        <v>0.26623392766472909</v>
      </c>
      <c r="L1877" s="304">
        <f t="shared" si="1786"/>
        <v>1.3465165419479537</v>
      </c>
      <c r="M1877" s="304">
        <f t="shared" si="1787"/>
        <v>0.56580521682006002</v>
      </c>
      <c r="N1877" s="304">
        <f t="shared" si="1788"/>
        <v>0.56318887392462424</v>
      </c>
      <c r="O1877" s="304">
        <f t="shared" si="1789"/>
        <v>1.6172860798927017E-3</v>
      </c>
      <c r="P1877" s="251">
        <f t="shared" si="1790"/>
        <v>1.6904125314515061E-3</v>
      </c>
    </row>
    <row r="1878" spans="1:16" x14ac:dyDescent="0.3">
      <c r="A1878" s="247" t="s">
        <v>135</v>
      </c>
      <c r="B1878" s="248">
        <v>2019</v>
      </c>
      <c r="C1878" s="248" t="s">
        <v>1930</v>
      </c>
      <c r="D1878" s="300">
        <v>3.0658508141533838E-2</v>
      </c>
      <c r="E1878" s="300">
        <v>0.13308101191904509</v>
      </c>
      <c r="F1878" s="300">
        <v>1.9807921622297088E-2</v>
      </c>
      <c r="G1878" s="300">
        <v>1.9649081453631281E-2</v>
      </c>
      <c r="H1878" s="301">
        <v>1.5919377393786219E-4</v>
      </c>
      <c r="I1878" s="302">
        <v>1.6639180818247756E-4</v>
      </c>
      <c r="J1878" s="303">
        <v>0</v>
      </c>
      <c r="K1878" s="304">
        <f t="shared" si="1791"/>
        <v>0.23078864739871446</v>
      </c>
      <c r="L1878" s="304">
        <f t="shared" si="1786"/>
        <v>1.2081265086331359</v>
      </c>
      <c r="M1878" s="304">
        <f t="shared" si="1787"/>
        <v>0.56424559865545132</v>
      </c>
      <c r="N1878" s="304">
        <f t="shared" si="1788"/>
        <v>0.56174730885995239</v>
      </c>
      <c r="O1878" s="304">
        <f t="shared" si="1789"/>
        <v>1.4575246284841297E-3</v>
      </c>
      <c r="P1878" s="251">
        <f t="shared" si="1790"/>
        <v>1.5234273743011477E-3</v>
      </c>
    </row>
    <row r="1879" spans="1:16" x14ac:dyDescent="0.3">
      <c r="A1879" s="247" t="s">
        <v>135</v>
      </c>
      <c r="B1879" s="248">
        <v>2020</v>
      </c>
      <c r="C1879" s="248" t="s">
        <v>1931</v>
      </c>
      <c r="D1879" s="300">
        <v>2.5549151537388119E-2</v>
      </c>
      <c r="E1879" s="300">
        <v>0.11325890510641272</v>
      </c>
      <c r="F1879" s="300">
        <v>1.973483728741672E-2</v>
      </c>
      <c r="G1879" s="300">
        <v>1.9581032955670492E-2</v>
      </c>
      <c r="H1879" s="301">
        <v>1.4367714301607927E-4</v>
      </c>
      <c r="I1879" s="302">
        <v>1.5017357695387785E-4</v>
      </c>
      <c r="J1879" s="303">
        <v>0</v>
      </c>
      <c r="K1879" s="304">
        <f t="shared" si="1791"/>
        <v>0.20216255959317089</v>
      </c>
      <c r="L1879" s="304">
        <f t="shared" si="1786"/>
        <v>1.093693956515728</v>
      </c>
      <c r="M1879" s="304">
        <f t="shared" si="1787"/>
        <v>0.56273070032256733</v>
      </c>
      <c r="N1879" s="304">
        <f t="shared" si="1788"/>
        <v>0.56034815424011419</v>
      </c>
      <c r="O1879" s="304">
        <f t="shared" si="1789"/>
        <v>1.314658365343507E-3</v>
      </c>
      <c r="P1879" s="251">
        <f t="shared" si="1790"/>
        <v>1.3741013326283103E-3</v>
      </c>
    </row>
    <row r="1880" spans="1:16" x14ac:dyDescent="0.3">
      <c r="A1880" s="247" t="s">
        <v>135</v>
      </c>
      <c r="B1880" s="248">
        <v>2021</v>
      </c>
      <c r="C1880" s="248" t="s">
        <v>1932</v>
      </c>
      <c r="D1880" s="300">
        <v>2.1584780143399093E-2</v>
      </c>
      <c r="E1880" s="300">
        <v>9.6659843508022661E-2</v>
      </c>
      <c r="F1880" s="300">
        <v>1.9627040375857253E-2</v>
      </c>
      <c r="G1880" s="300">
        <v>1.9481248941422533E-2</v>
      </c>
      <c r="H1880" s="301">
        <v>1.2988322197275652E-4</v>
      </c>
      <c r="I1880" s="302">
        <v>1.3575596374450937E-4</v>
      </c>
      <c r="J1880" s="303">
        <v>0</v>
      </c>
      <c r="K1880" s="304">
        <f t="shared" si="1791"/>
        <v>0.17863735785660131</v>
      </c>
      <c r="L1880" s="304">
        <f t="shared" si="1786"/>
        <v>0.99908999778004737</v>
      </c>
      <c r="M1880" s="304">
        <f t="shared" si="1787"/>
        <v>0.56128584509562118</v>
      </c>
      <c r="N1880" s="304">
        <f t="shared" si="1788"/>
        <v>0.55901424721983506</v>
      </c>
      <c r="O1880" s="304">
        <f t="shared" si="1789"/>
        <v>1.1871991352358686E-3</v>
      </c>
      <c r="P1880" s="251">
        <f t="shared" si="1790"/>
        <v>1.2408789717150864E-3</v>
      </c>
    </row>
    <row r="1881" spans="1:16" x14ac:dyDescent="0.3">
      <c r="A1881" s="247" t="s">
        <v>135</v>
      </c>
      <c r="B1881" s="248">
        <v>2022</v>
      </c>
      <c r="C1881" s="248" t="s">
        <v>1933</v>
      </c>
      <c r="D1881" s="300">
        <v>1.7724052392873463E-2</v>
      </c>
      <c r="E1881" s="300">
        <v>8.2186721034436638E-2</v>
      </c>
      <c r="F1881" s="300">
        <v>1.9520272956987599E-2</v>
      </c>
      <c r="G1881" s="300">
        <v>1.9382308896015644E-2</v>
      </c>
      <c r="H1881" s="301">
        <v>1.1621179581462943E-4</v>
      </c>
      <c r="I1881" s="302">
        <v>1.214663746224964E-4</v>
      </c>
      <c r="J1881" s="303">
        <v>1</v>
      </c>
      <c r="K1881" s="304">
        <f t="shared" ref="K1881:P1881" si="1792">SUM(D1881:D1909)+$J1881*D1909</f>
        <v>0.15907652751402082</v>
      </c>
      <c r="L1881" s="304">
        <f t="shared" si="1792"/>
        <v>0.92108510064275684</v>
      </c>
      <c r="M1881" s="304">
        <f t="shared" si="1792"/>
        <v>0.55994878678023441</v>
      </c>
      <c r="N1881" s="304">
        <f t="shared" si="1792"/>
        <v>0.55778012421380385</v>
      </c>
      <c r="O1881" s="304">
        <f t="shared" si="1792"/>
        <v>1.0735338261715528E-3</v>
      </c>
      <c r="P1881" s="251">
        <f t="shared" si="1792"/>
        <v>1.1220742240112308E-3</v>
      </c>
    </row>
    <row r="1882" spans="1:16" x14ac:dyDescent="0.3">
      <c r="A1882" s="247" t="s">
        <v>135</v>
      </c>
      <c r="B1882" s="248">
        <v>2023</v>
      </c>
      <c r="C1882" s="248" t="s">
        <v>1934</v>
      </c>
      <c r="D1882" s="300">
        <v>1.5145817412577955E-2</v>
      </c>
      <c r="E1882" s="300">
        <v>7.0872849274003585E-2</v>
      </c>
      <c r="F1882" s="300">
        <v>1.9424651119525117E-2</v>
      </c>
      <c r="G1882" s="300">
        <v>1.9293789816685676E-2</v>
      </c>
      <c r="H1882" s="301">
        <v>1.0177578460976778E-4</v>
      </c>
      <c r="I1882" s="302">
        <v>1.0637763281008953E-4</v>
      </c>
      <c r="J1882" s="303">
        <v>2</v>
      </c>
      <c r="K1882" s="304">
        <f t="shared" ref="K1882:P1882" si="1793">SUM(D1882:D1909)+$J1882*D1909</f>
        <v>0.14337642492196601</v>
      </c>
      <c r="L1882" s="304">
        <f t="shared" si="1793"/>
        <v>0.85755332597905221</v>
      </c>
      <c r="M1882" s="304">
        <f t="shared" si="1793"/>
        <v>0.55871849588371747</v>
      </c>
      <c r="N1882" s="304">
        <f t="shared" si="1793"/>
        <v>0.55664494125317954</v>
      </c>
      <c r="O1882" s="304">
        <f t="shared" si="1793"/>
        <v>9.735399432653643E-4</v>
      </c>
      <c r="P1882" s="251">
        <f t="shared" si="1793"/>
        <v>1.0175590654293879E-3</v>
      </c>
    </row>
    <row r="1883" spans="1:16" x14ac:dyDescent="0.3">
      <c r="A1883" s="247" t="s">
        <v>135</v>
      </c>
      <c r="B1883" s="248">
        <v>2024</v>
      </c>
      <c r="C1883" s="248" t="s">
        <v>1935</v>
      </c>
      <c r="D1883" s="300">
        <v>1.2991423481960016E-2</v>
      </c>
      <c r="E1883" s="300">
        <v>6.1528591157870606E-2</v>
      </c>
      <c r="F1883" s="300">
        <v>1.9342467990515318E-2</v>
      </c>
      <c r="G1883" s="300">
        <v>1.921778587655177E-2</v>
      </c>
      <c r="H1883" s="301">
        <v>9.1312400096605012E-5</v>
      </c>
      <c r="I1883" s="302">
        <v>9.5441147666859002E-5</v>
      </c>
      <c r="J1883" s="303">
        <v>3</v>
      </c>
      <c r="K1883" s="304">
        <f t="shared" ref="K1883:P1883" si="1794">SUM(D1883:D1909)+$J1883*D1909</f>
        <v>0.13025455731020669</v>
      </c>
      <c r="L1883" s="304">
        <f t="shared" si="1794"/>
        <v>0.80533542307578054</v>
      </c>
      <c r="M1883" s="304">
        <f t="shared" si="1794"/>
        <v>0.5575838268246629</v>
      </c>
      <c r="N1883" s="304">
        <f t="shared" si="1794"/>
        <v>0.55559827737188539</v>
      </c>
      <c r="O1883" s="304">
        <f t="shared" si="1794"/>
        <v>8.879820715640373E-4</v>
      </c>
      <c r="P1883" s="251">
        <f t="shared" si="1794"/>
        <v>9.2813264865995227E-4</v>
      </c>
    </row>
    <row r="1884" spans="1:16" x14ac:dyDescent="0.3">
      <c r="A1884" s="247" t="s">
        <v>135</v>
      </c>
      <c r="B1884" s="248">
        <v>2025</v>
      </c>
      <c r="C1884" s="248" t="s">
        <v>1936</v>
      </c>
      <c r="D1884" s="300">
        <v>1.1280208645923637E-2</v>
      </c>
      <c r="E1884" s="300">
        <v>5.4127336647614759E-2</v>
      </c>
      <c r="F1884" s="300">
        <v>1.9272871277604256E-2</v>
      </c>
      <c r="G1884" s="300">
        <v>1.9153398883668522E-2</v>
      </c>
      <c r="H1884" s="301">
        <v>8.1448236094698977E-5</v>
      </c>
      <c r="I1884" s="302">
        <v>8.5130961891839271E-5</v>
      </c>
      <c r="J1884" s="303">
        <v>4</v>
      </c>
      <c r="K1884" s="304">
        <f t="shared" ref="K1884:P1884" si="1795">SUM(D1884:D1909)+$J1884*D1909</f>
        <v>0.11928708362906526</v>
      </c>
      <c r="L1884" s="304">
        <f t="shared" si="1795"/>
        <v>0.76246177828864214</v>
      </c>
      <c r="M1884" s="304">
        <f t="shared" si="1795"/>
        <v>0.5565313408946182</v>
      </c>
      <c r="N1884" s="304">
        <f t="shared" si="1795"/>
        <v>0.55462761743072486</v>
      </c>
      <c r="O1884" s="304">
        <f t="shared" si="1795"/>
        <v>8.1288758437587298E-4</v>
      </c>
      <c r="P1884" s="251">
        <f t="shared" si="1795"/>
        <v>8.4964271703374722E-4</v>
      </c>
    </row>
    <row r="1885" spans="1:16" x14ac:dyDescent="0.3">
      <c r="A1885" s="247" t="s">
        <v>135</v>
      </c>
      <c r="B1885" s="248">
        <v>2026</v>
      </c>
      <c r="C1885" s="248" t="s">
        <v>1937</v>
      </c>
      <c r="D1885" s="300">
        <v>9.8856911302660118E-3</v>
      </c>
      <c r="E1885" s="300">
        <v>4.8176123112849099E-2</v>
      </c>
      <c r="F1885" s="300">
        <v>1.9199652315680625E-2</v>
      </c>
      <c r="G1885" s="300">
        <v>1.9085594904521018E-2</v>
      </c>
      <c r="H1885" s="301">
        <v>6.9096264893192319E-5</v>
      </c>
      <c r="I1885" s="302">
        <v>7.2220492044597541E-5</v>
      </c>
      <c r="J1885" s="303">
        <v>5</v>
      </c>
      <c r="K1885" s="304">
        <f t="shared" ref="K1885:P1885" si="1796">SUM(D1885:D1909)+$J1885*D1909</f>
        <v>0.11003082478396023</v>
      </c>
      <c r="L1885" s="304">
        <f t="shared" si="1796"/>
        <v>0.7269893880117595</v>
      </c>
      <c r="M1885" s="304">
        <f t="shared" si="1796"/>
        <v>0.55554845167748446</v>
      </c>
      <c r="N1885" s="304">
        <f t="shared" si="1796"/>
        <v>0.55372134448244781</v>
      </c>
      <c r="O1885" s="304">
        <f t="shared" si="1796"/>
        <v>7.4765726118961441E-4</v>
      </c>
      <c r="P1885" s="251">
        <f t="shared" si="1796"/>
        <v>7.814629711825618E-4</v>
      </c>
    </row>
    <row r="1886" spans="1:16" x14ac:dyDescent="0.3">
      <c r="A1886" s="247" t="s">
        <v>135</v>
      </c>
      <c r="B1886" s="248">
        <v>2027</v>
      </c>
      <c r="C1886" s="248" t="s">
        <v>1938</v>
      </c>
      <c r="D1886" s="300">
        <v>8.7108820949064018E-3</v>
      </c>
      <c r="E1886" s="300">
        <v>4.3221187506000076E-2</v>
      </c>
      <c r="F1886" s="300">
        <v>1.9118824269437402E-2</v>
      </c>
      <c r="G1886" s="300">
        <v>1.9010825607251019E-2</v>
      </c>
      <c r="H1886" s="301">
        <v>5.7523380883883255E-5</v>
      </c>
      <c r="I1886" s="302">
        <v>6.0124327403799434E-5</v>
      </c>
      <c r="J1886" s="303">
        <v>6</v>
      </c>
      <c r="K1886" s="304">
        <f t="shared" ref="K1886:P1886" si="1797">SUM(D1886:D1909)+$J1886*D1909</f>
        <v>0.10216908345451282</v>
      </c>
      <c r="L1886" s="304">
        <f t="shared" si="1797"/>
        <v>0.69746821126964254</v>
      </c>
      <c r="M1886" s="304">
        <f t="shared" si="1797"/>
        <v>0.55463878142227441</v>
      </c>
      <c r="N1886" s="304">
        <f t="shared" si="1797"/>
        <v>0.55288287551331816</v>
      </c>
      <c r="O1886" s="304">
        <f t="shared" si="1797"/>
        <v>6.9477890920486294E-4</v>
      </c>
      <c r="P1886" s="251">
        <f t="shared" si="1797"/>
        <v>7.2619369517861842E-4</v>
      </c>
    </row>
    <row r="1887" spans="1:16" x14ac:dyDescent="0.3">
      <c r="A1887" s="247" t="s">
        <v>135</v>
      </c>
      <c r="B1887" s="248">
        <v>2028</v>
      </c>
      <c r="C1887" s="248" t="s">
        <v>1939</v>
      </c>
      <c r="D1887" s="300">
        <v>7.7433531752779767E-3</v>
      </c>
      <c r="E1887" s="300">
        <v>3.9173654636828245E-2</v>
      </c>
      <c r="F1887" s="300">
        <v>1.9032322039198871E-2</v>
      </c>
      <c r="G1887" s="300">
        <v>1.8930904000150527E-2</v>
      </c>
      <c r="H1887" s="301">
        <v>4.7629458009779978E-5</v>
      </c>
      <c r="I1887" s="302">
        <v>4.9783056851010188E-5</v>
      </c>
      <c r="J1887" s="303">
        <v>7</v>
      </c>
      <c r="K1887" s="304">
        <f t="shared" ref="K1887:P1887" si="1798">SUM(D1887:D1909)+$J1887*D1909</f>
        <v>9.5482151160425049E-2</v>
      </c>
      <c r="L1887" s="304">
        <f t="shared" si="1798"/>
        <v>0.67290197013437436</v>
      </c>
      <c r="M1887" s="304">
        <f t="shared" si="1798"/>
        <v>0.55380993921330757</v>
      </c>
      <c r="N1887" s="304">
        <f t="shared" si="1798"/>
        <v>0.55211917584145853</v>
      </c>
      <c r="O1887" s="304">
        <f t="shared" si="1798"/>
        <v>6.5347344122942031E-4</v>
      </c>
      <c r="P1887" s="251">
        <f t="shared" si="1798"/>
        <v>6.8302058381547307E-4</v>
      </c>
    </row>
    <row r="1888" spans="1:16" x14ac:dyDescent="0.3">
      <c r="A1888" s="247" t="s">
        <v>135</v>
      </c>
      <c r="B1888" s="248">
        <v>2029</v>
      </c>
      <c r="C1888" s="248" t="s">
        <v>1940</v>
      </c>
      <c r="D1888" s="300">
        <v>6.908380133639494E-3</v>
      </c>
      <c r="E1888" s="300">
        <v>3.5772215445993058E-2</v>
      </c>
      <c r="F1888" s="300">
        <v>1.8951399600260391E-2</v>
      </c>
      <c r="G1888" s="300">
        <v>1.8856252440410188E-2</v>
      </c>
      <c r="H1888" s="301">
        <v>4.1309131401490668E-5</v>
      </c>
      <c r="I1888" s="302">
        <v>4.3176953042235721E-5</v>
      </c>
      <c r="J1888" s="303">
        <v>8</v>
      </c>
      <c r="K1888" s="304">
        <f t="shared" ref="K1888:P1888" si="1799">SUM(D1888:D1909)+$J1888*D1909</f>
        <v>8.9762747785965658E-2</v>
      </c>
      <c r="L1888" s="304">
        <f t="shared" si="1799"/>
        <v>0.65238326186827811</v>
      </c>
      <c r="M1888" s="304">
        <f t="shared" si="1799"/>
        <v>0.55306759923457927</v>
      </c>
      <c r="N1888" s="304">
        <f t="shared" si="1799"/>
        <v>0.55143539777669937</v>
      </c>
      <c r="O1888" s="304">
        <f t="shared" si="1799"/>
        <v>6.2206189612808106E-4</v>
      </c>
      <c r="P1888" s="251">
        <f t="shared" si="1799"/>
        <v>6.5018874300511675E-4</v>
      </c>
    </row>
    <row r="1889" spans="1:16" x14ac:dyDescent="0.3">
      <c r="A1889" s="247" t="s">
        <v>135</v>
      </c>
      <c r="B1889" s="248">
        <v>2030</v>
      </c>
      <c r="C1889" s="248" t="s">
        <v>1941</v>
      </c>
      <c r="D1889" s="300">
        <v>6.2151695009997508E-3</v>
      </c>
      <c r="E1889" s="300">
        <v>3.2964178936042435E-2</v>
      </c>
      <c r="F1889" s="300">
        <v>1.88754864354851E-2</v>
      </c>
      <c r="G1889" s="300">
        <v>1.8786254199153363E-2</v>
      </c>
      <c r="H1889" s="301">
        <v>3.6212288610560647E-5</v>
      </c>
      <c r="I1889" s="302">
        <v>3.784964789676486E-5</v>
      </c>
      <c r="J1889" s="303">
        <v>9</v>
      </c>
      <c r="K1889" s="304">
        <f t="shared" ref="K1889:P1889" si="1800">SUM(D1889:D1909)+$J1889*D1909</f>
        <v>8.4878317453144753E-2</v>
      </c>
      <c r="L1889" s="304">
        <f t="shared" si="1800"/>
        <v>0.6352659927930171</v>
      </c>
      <c r="M1889" s="304">
        <f t="shared" si="1800"/>
        <v>0.55240618169478939</v>
      </c>
      <c r="N1889" s="304">
        <f t="shared" si="1800"/>
        <v>0.55082627127168049</v>
      </c>
      <c r="O1889" s="304">
        <f t="shared" si="1800"/>
        <v>5.9697067763503104E-4</v>
      </c>
      <c r="P1889" s="251">
        <f t="shared" si="1800"/>
        <v>6.2396300600353507E-4</v>
      </c>
    </row>
    <row r="1890" spans="1:16" x14ac:dyDescent="0.3">
      <c r="A1890" s="247" t="s">
        <v>135</v>
      </c>
      <c r="B1890" s="248">
        <v>2031</v>
      </c>
      <c r="C1890" s="248" t="s">
        <v>1942</v>
      </c>
      <c r="D1890" s="300">
        <v>5.6015409123605876E-3</v>
      </c>
      <c r="E1890" s="300">
        <v>3.0515982780229281E-2</v>
      </c>
      <c r="F1890" s="300">
        <v>1.8804697722260105E-2</v>
      </c>
      <c r="G1890" s="300">
        <v>1.872103707014762E-2</v>
      </c>
      <c r="H1890" s="301">
        <v>3.2873412698494203E-5</v>
      </c>
      <c r="I1890" s="302">
        <v>3.4359796992775427E-5</v>
      </c>
      <c r="J1890" s="303">
        <v>10</v>
      </c>
      <c r="K1890" s="304">
        <f t="shared" ref="K1890:P1890" si="1801">SUM(D1890:D1909)+$J1890*D1909</f>
        <v>8.0687097752963635E-2</v>
      </c>
      <c r="L1890" s="304">
        <f t="shared" si="1801"/>
        <v>0.62095676022770674</v>
      </c>
      <c r="M1890" s="304">
        <f t="shared" si="1801"/>
        <v>0.55182067731977491</v>
      </c>
      <c r="N1890" s="304">
        <f t="shared" si="1801"/>
        <v>0.5502871430079187</v>
      </c>
      <c r="O1890" s="304">
        <f t="shared" si="1801"/>
        <v>5.7697630193291128E-4</v>
      </c>
      <c r="P1890" s="251">
        <f t="shared" si="1801"/>
        <v>6.0306457414742421E-4</v>
      </c>
    </row>
    <row r="1891" spans="1:16" x14ac:dyDescent="0.3">
      <c r="A1891" s="247" t="s">
        <v>135</v>
      </c>
      <c r="B1891" s="248">
        <v>2032</v>
      </c>
      <c r="C1891" s="248" t="s">
        <v>1943</v>
      </c>
      <c r="D1891" s="300">
        <v>5.0849510598800166E-3</v>
      </c>
      <c r="E1891" s="300">
        <v>2.854598870369442E-2</v>
      </c>
      <c r="F1891" s="300">
        <v>1.8739245080710582E-2</v>
      </c>
      <c r="G1891" s="300">
        <v>1.8660735987291496E-2</v>
      </c>
      <c r="H1891" s="301">
        <v>2.9808028768114748E-5</v>
      </c>
      <c r="I1891" s="302">
        <v>3.1155817340348948E-5</v>
      </c>
      <c r="J1891" s="303">
        <v>11</v>
      </c>
      <c r="K1891" s="304">
        <f t="shared" ref="K1891:P1891" si="1802">SUM(D1891:D1909)+$J1891*D1909</f>
        <v>7.710950664142166E-2</v>
      </c>
      <c r="L1891" s="304">
        <f t="shared" si="1802"/>
        <v>0.60909572381820931</v>
      </c>
      <c r="M1891" s="304">
        <f t="shared" si="1802"/>
        <v>0.55130596165798529</v>
      </c>
      <c r="N1891" s="304">
        <f t="shared" si="1802"/>
        <v>0.54981323187316244</v>
      </c>
      <c r="O1891" s="304">
        <f t="shared" si="1802"/>
        <v>5.6032080214285778E-4</v>
      </c>
      <c r="P1891" s="251">
        <f t="shared" si="1802"/>
        <v>5.8565599319530272E-4</v>
      </c>
    </row>
    <row r="1892" spans="1:16" x14ac:dyDescent="0.3">
      <c r="A1892" s="247" t="s">
        <v>135</v>
      </c>
      <c r="B1892" s="248">
        <v>2033</v>
      </c>
      <c r="C1892" s="248" t="s">
        <v>1944</v>
      </c>
      <c r="D1892" s="300">
        <v>4.6298494124260197E-3</v>
      </c>
      <c r="E1892" s="300">
        <v>2.6866376625564261E-2</v>
      </c>
      <c r="F1892" s="300">
        <v>1.8679017472143466E-2</v>
      </c>
      <c r="G1892" s="300">
        <v>1.8605279866230069E-2</v>
      </c>
      <c r="H1892" s="301">
        <v>2.7768268884452707E-5</v>
      </c>
      <c r="I1892" s="302">
        <v>2.9023831039269684E-5</v>
      </c>
      <c r="J1892" s="303">
        <v>12</v>
      </c>
      <c r="K1892" s="304">
        <f t="shared" ref="K1892:P1892" si="1803">SUM(D1892:D1909)+$J1892*D1909</f>
        <v>7.4048505382360269E-2</v>
      </c>
      <c r="L1892" s="304">
        <f t="shared" si="1803"/>
        <v>0.59920468148524697</v>
      </c>
      <c r="M1892" s="304">
        <f t="shared" si="1803"/>
        <v>0.55085669863774522</v>
      </c>
      <c r="N1892" s="304">
        <f t="shared" si="1803"/>
        <v>0.54939962182126223</v>
      </c>
      <c r="O1892" s="304">
        <f t="shared" si="1803"/>
        <v>5.4673068628318365E-4</v>
      </c>
      <c r="P1892" s="251">
        <f t="shared" si="1803"/>
        <v>5.7145139189560771E-4</v>
      </c>
    </row>
    <row r="1893" spans="1:16" x14ac:dyDescent="0.3">
      <c r="A1893" s="247" t="s">
        <v>135</v>
      </c>
      <c r="B1893" s="248">
        <v>2034</v>
      </c>
      <c r="C1893" s="248" t="s">
        <v>1945</v>
      </c>
      <c r="D1893" s="300">
        <v>4.2217407641208932E-3</v>
      </c>
      <c r="E1893" s="300">
        <v>2.541776520091486E-2</v>
      </c>
      <c r="F1893" s="300">
        <v>1.8623121158671763E-2</v>
      </c>
      <c r="G1893" s="300">
        <v>1.8553811120318404E-2</v>
      </c>
      <c r="H1893" s="301">
        <v>2.5876335982766749E-5</v>
      </c>
      <c r="I1893" s="302">
        <v>2.7046342239435137E-5</v>
      </c>
      <c r="J1893" s="303">
        <v>13</v>
      </c>
      <c r="K1893" s="304">
        <f t="shared" ref="K1893:P1893" si="1804">SUM(D1893:D1909)+$J1893*D1909</f>
        <v>7.1442605770752871E-2</v>
      </c>
      <c r="L1893" s="304">
        <f t="shared" si="1804"/>
        <v>0.5909932512304148</v>
      </c>
      <c r="M1893" s="304">
        <f t="shared" si="1804"/>
        <v>0.55046766322607232</v>
      </c>
      <c r="N1893" s="304">
        <f t="shared" si="1804"/>
        <v>0.54904146789042363</v>
      </c>
      <c r="O1893" s="304">
        <f t="shared" si="1804"/>
        <v>5.351803303071716E-4</v>
      </c>
      <c r="P1893" s="251">
        <f t="shared" si="1804"/>
        <v>5.5937877689699197E-4</v>
      </c>
    </row>
    <row r="1894" spans="1:16" x14ac:dyDescent="0.3">
      <c r="A1894" s="247" t="s">
        <v>135</v>
      </c>
      <c r="B1894" s="248">
        <v>2035</v>
      </c>
      <c r="C1894" s="248" t="s">
        <v>1946</v>
      </c>
      <c r="D1894" s="300">
        <v>3.8670716595057154E-3</v>
      </c>
      <c r="E1894" s="300">
        <v>2.4223616818316935E-2</v>
      </c>
      <c r="F1894" s="300">
        <v>1.8572314094475201E-2</v>
      </c>
      <c r="G1894" s="300">
        <v>1.8507036314788599E-2</v>
      </c>
      <c r="H1894" s="301">
        <v>2.4343509269138251E-5</v>
      </c>
      <c r="I1894" s="302">
        <v>2.5444218814088948E-5</v>
      </c>
      <c r="J1894" s="303">
        <v>14</v>
      </c>
      <c r="K1894" s="304">
        <f t="shared" ref="K1894:P1894" si="1805">SUM(D1894:D1909)+$J1894*D1909</f>
        <v>6.924481480745058E-2</v>
      </c>
      <c r="L1894" s="304">
        <f t="shared" si="1805"/>
        <v>0.58423043240023198</v>
      </c>
      <c r="M1894" s="304">
        <f t="shared" si="1805"/>
        <v>0.55013452412787101</v>
      </c>
      <c r="N1894" s="304">
        <f t="shared" si="1805"/>
        <v>0.54873478270549647</v>
      </c>
      <c r="O1894" s="304">
        <f t="shared" si="1805"/>
        <v>5.2552190723284564E-4</v>
      </c>
      <c r="P1894" s="251">
        <f t="shared" si="1805"/>
        <v>5.4928365069821072E-4</v>
      </c>
    </row>
    <row r="1895" spans="1:16" x14ac:dyDescent="0.3">
      <c r="A1895" s="247" t="s">
        <v>135</v>
      </c>
      <c r="B1895" s="248">
        <v>2036</v>
      </c>
      <c r="C1895" s="248" t="s">
        <v>1947</v>
      </c>
      <c r="D1895" s="300">
        <v>3.5561829235817169E-3</v>
      </c>
      <c r="E1895" s="300">
        <v>2.3205746196062905E-2</v>
      </c>
      <c r="F1895" s="300">
        <v>1.85281448964425E-2</v>
      </c>
      <c r="G1895" s="300">
        <v>1.8466367750205409E-2</v>
      </c>
      <c r="H1895" s="301">
        <v>2.2892090230982646E-5</v>
      </c>
      <c r="I1895" s="302">
        <v>2.3927169654292269E-5</v>
      </c>
      <c r="J1895" s="303">
        <v>15</v>
      </c>
      <c r="K1895" s="304">
        <f t="shared" ref="K1895:P1895" si="1806">SUM(D1895:D1909)+$J1895*D1909</f>
        <v>6.740169294876347E-2</v>
      </c>
      <c r="L1895" s="304">
        <f t="shared" si="1806"/>
        <v>0.57866176195264707</v>
      </c>
      <c r="M1895" s="304">
        <f t="shared" si="1806"/>
        <v>0.54985219209386638</v>
      </c>
      <c r="N1895" s="304">
        <f t="shared" si="1806"/>
        <v>0.54847487232609926</v>
      </c>
      <c r="O1895" s="304">
        <f t="shared" si="1806"/>
        <v>5.1739631087214806E-4</v>
      </c>
      <c r="P1895" s="251">
        <f t="shared" si="1806"/>
        <v>5.4079064792477577E-4</v>
      </c>
    </row>
    <row r="1896" spans="1:16" x14ac:dyDescent="0.3">
      <c r="A1896" s="247" t="s">
        <v>135</v>
      </c>
      <c r="B1896" s="248">
        <v>2037</v>
      </c>
      <c r="C1896" s="248" t="s">
        <v>1948</v>
      </c>
      <c r="D1896" s="300">
        <v>3.2886559414970163E-3</v>
      </c>
      <c r="E1896" s="300">
        <v>2.2368586780647279E-2</v>
      </c>
      <c r="F1896" s="300">
        <v>1.8488826776294501E-2</v>
      </c>
      <c r="G1896" s="300">
        <v>1.8430168656369657E-2</v>
      </c>
      <c r="H1896" s="301">
        <v>2.1676745885812052E-5</v>
      </c>
      <c r="I1896" s="302">
        <v>2.2656873249699146E-5</v>
      </c>
      <c r="J1896" s="303">
        <v>16</v>
      </c>
      <c r="K1896" s="304">
        <f t="shared" ref="K1896:P1896" si="1807">SUM(D1896:D1909)+$J1896*D1909</f>
        <v>6.5869459826000371E-2</v>
      </c>
      <c r="L1896" s="304">
        <f t="shared" si="1807"/>
        <v>0.57411096212731616</v>
      </c>
      <c r="M1896" s="304">
        <f t="shared" si="1807"/>
        <v>0.54961402925789449</v>
      </c>
      <c r="N1896" s="304">
        <f t="shared" si="1807"/>
        <v>0.54825563051128523</v>
      </c>
      <c r="O1896" s="304">
        <f t="shared" si="1807"/>
        <v>5.1072213354960618E-4</v>
      </c>
      <c r="P1896" s="251">
        <f t="shared" si="1807"/>
        <v>5.3381469431113741E-4</v>
      </c>
    </row>
    <row r="1897" spans="1:16" x14ac:dyDescent="0.3">
      <c r="A1897" s="247" t="s">
        <v>135</v>
      </c>
      <c r="B1897" s="248">
        <v>2038</v>
      </c>
      <c r="C1897" s="248" t="s">
        <v>1949</v>
      </c>
      <c r="D1897" s="300">
        <v>3.0456924127879727E-3</v>
      </c>
      <c r="E1897" s="300">
        <v>2.1614828574686586E-2</v>
      </c>
      <c r="F1897" s="300">
        <v>1.845381438949727E-2</v>
      </c>
      <c r="G1897" s="300">
        <v>1.8397935664823943E-2</v>
      </c>
      <c r="H1897" s="301">
        <v>2.0637768166339592E-5</v>
      </c>
      <c r="I1897" s="302">
        <v>2.1570915713697603E-5</v>
      </c>
      <c r="J1897" s="303">
        <v>17</v>
      </c>
      <c r="K1897" s="304">
        <f t="shared" ref="K1897:P1897" si="1808">SUM(D1897:D1909)+$J1897*D1909</f>
        <v>6.4604753685321953E-2</v>
      </c>
      <c r="L1897" s="304">
        <f t="shared" si="1808"/>
        <v>0.57039732171740098</v>
      </c>
      <c r="M1897" s="304">
        <f t="shared" si="1808"/>
        <v>0.5494151845420705</v>
      </c>
      <c r="N1897" s="304">
        <f t="shared" si="1808"/>
        <v>0.54807258779030699</v>
      </c>
      <c r="O1897" s="304">
        <f t="shared" si="1808"/>
        <v>5.0526330057223479E-4</v>
      </c>
      <c r="P1897" s="251">
        <f t="shared" si="1808"/>
        <v>5.2810903710209215E-4</v>
      </c>
    </row>
    <row r="1898" spans="1:16" x14ac:dyDescent="0.3">
      <c r="A1898" s="247" t="s">
        <v>135</v>
      </c>
      <c r="B1898" s="248">
        <v>2039</v>
      </c>
      <c r="C1898" s="248" t="s">
        <v>1950</v>
      </c>
      <c r="D1898" s="300">
        <v>2.8210388617908753E-3</v>
      </c>
      <c r="E1898" s="300">
        <v>2.0921296086984831E-2</v>
      </c>
      <c r="F1898" s="300">
        <v>1.8422837665738118E-2</v>
      </c>
      <c r="G1898" s="300">
        <v>1.8369419043228447E-2</v>
      </c>
      <c r="H1898" s="301">
        <v>1.9747079940869187E-5</v>
      </c>
      <c r="I1898" s="302">
        <v>2.0639954402633256E-5</v>
      </c>
      <c r="J1898" s="303">
        <v>18</v>
      </c>
      <c r="K1898" s="304">
        <f t="shared" ref="K1898:P1898" si="1809">SUM(D1898:D1909)+$J1898*D1909</f>
        <v>6.3583011073352597E-2</v>
      </c>
      <c r="L1898" s="304">
        <f t="shared" si="1809"/>
        <v>0.56743743951344638</v>
      </c>
      <c r="M1898" s="304">
        <f t="shared" si="1809"/>
        <v>0.54925135221304378</v>
      </c>
      <c r="N1898" s="304">
        <f t="shared" si="1809"/>
        <v>0.54792177806087439</v>
      </c>
      <c r="O1898" s="304">
        <f t="shared" si="1809"/>
        <v>5.0084344531433592E-4</v>
      </c>
      <c r="P1898" s="251">
        <f t="shared" si="1809"/>
        <v>5.2348933742904849E-4</v>
      </c>
    </row>
    <row r="1899" spans="1:16" x14ac:dyDescent="0.3">
      <c r="A1899" s="247" t="s">
        <v>135</v>
      </c>
      <c r="B1899" s="248">
        <v>2040</v>
      </c>
      <c r="C1899" s="248" t="s">
        <v>1951</v>
      </c>
      <c r="D1899" s="300">
        <v>2.6275314246726042E-3</v>
      </c>
      <c r="E1899" s="300">
        <v>2.0378297339010795E-2</v>
      </c>
      <c r="F1899" s="300">
        <v>1.8395935181465706E-2</v>
      </c>
      <c r="G1899" s="300">
        <v>1.8344653886953739E-2</v>
      </c>
      <c r="H1899" s="301">
        <v>1.8991425183726851E-5</v>
      </c>
      <c r="I1899" s="302">
        <v>1.9850129890466968E-5</v>
      </c>
      <c r="J1899" s="303">
        <v>19</v>
      </c>
      <c r="K1899" s="304">
        <f t="shared" ref="K1899:P1899" si="1810">SUM(D1899:D1909)+$J1899*D1909</f>
        <v>6.2785922012380327E-2</v>
      </c>
      <c r="L1899" s="304">
        <f t="shared" si="1810"/>
        <v>0.56517108979719355</v>
      </c>
      <c r="M1899" s="304">
        <f t="shared" si="1810"/>
        <v>0.54911849660777623</v>
      </c>
      <c r="N1899" s="304">
        <f t="shared" si="1810"/>
        <v>0.54779948495303732</v>
      </c>
      <c r="O1899" s="304">
        <f t="shared" si="1810"/>
        <v>4.973142782819075E-4</v>
      </c>
      <c r="P1899" s="251">
        <f t="shared" si="1810"/>
        <v>5.1980059906706923E-4</v>
      </c>
    </row>
    <row r="1900" spans="1:16" x14ac:dyDescent="0.3">
      <c r="A1900" s="247" t="s">
        <v>135</v>
      </c>
      <c r="B1900" s="248">
        <v>2041</v>
      </c>
      <c r="C1900" s="248" t="s">
        <v>1952</v>
      </c>
      <c r="D1900" s="300">
        <v>2.4804423404944241E-3</v>
      </c>
      <c r="E1900" s="300">
        <v>1.9961932119524177E-2</v>
      </c>
      <c r="F1900" s="300">
        <v>1.8374864915644853E-2</v>
      </c>
      <c r="G1900" s="300">
        <v>1.8325256853632128E-2</v>
      </c>
      <c r="H1900" s="301">
        <v>1.8391989101167073E-5</v>
      </c>
      <c r="I1900" s="302">
        <v>1.9223584743840356E-5</v>
      </c>
      <c r="J1900" s="303">
        <v>20</v>
      </c>
      <c r="K1900" s="304">
        <f t="shared" ref="K1900:P1900" si="1811">SUM(D1900:D1909)+$J1900*D1909</f>
        <v>6.2182340388526332E-2</v>
      </c>
      <c r="L1900" s="304">
        <f t="shared" si="1811"/>
        <v>0.56344773882891486</v>
      </c>
      <c r="M1900" s="304">
        <f t="shared" si="1811"/>
        <v>0.54901254348678119</v>
      </c>
      <c r="N1900" s="304">
        <f t="shared" si="1811"/>
        <v>0.54770195700147495</v>
      </c>
      <c r="O1900" s="304">
        <f t="shared" si="1811"/>
        <v>4.9454076600662132E-4</v>
      </c>
      <c r="P1900" s="251">
        <f t="shared" si="1811"/>
        <v>5.1690168521725615E-4</v>
      </c>
    </row>
    <row r="1901" spans="1:16" x14ac:dyDescent="0.3">
      <c r="A1901" s="247" t="s">
        <v>135</v>
      </c>
      <c r="B1901" s="248">
        <v>2042</v>
      </c>
      <c r="C1901" s="248" t="s">
        <v>1953</v>
      </c>
      <c r="D1901" s="300">
        <v>2.3532212764570074E-3</v>
      </c>
      <c r="E1901" s="300">
        <v>1.9571830949262202E-2</v>
      </c>
      <c r="F1901" s="300">
        <v>1.8356847058636695E-2</v>
      </c>
      <c r="G1901" s="300">
        <v>1.8308670577058719E-2</v>
      </c>
      <c r="H1901" s="301">
        <v>1.7879812667215212E-5</v>
      </c>
      <c r="I1901" s="302">
        <v>1.8688257015657164E-5</v>
      </c>
      <c r="J1901" s="303">
        <v>21</v>
      </c>
      <c r="K1901" s="304">
        <f t="shared" ref="K1901:P1901" si="1812">SUM(D1901:D1909)+$J1901*D1909</f>
        <v>6.1725847848850518E-2</v>
      </c>
      <c r="L1901" s="304">
        <f t="shared" si="1812"/>
        <v>0.56214075308012268</v>
      </c>
      <c r="M1901" s="304">
        <f t="shared" si="1812"/>
        <v>0.5489276606316067</v>
      </c>
      <c r="N1901" s="304">
        <f t="shared" si="1812"/>
        <v>0.54762382608323423</v>
      </c>
      <c r="O1901" s="304">
        <f t="shared" si="1812"/>
        <v>4.9236668981389497E-4</v>
      </c>
      <c r="P1901" s="251">
        <f t="shared" si="1812"/>
        <v>5.1462931651406979E-4</v>
      </c>
    </row>
    <row r="1902" spans="1:16" x14ac:dyDescent="0.3">
      <c r="A1902" s="247" t="s">
        <v>135</v>
      </c>
      <c r="B1902" s="248">
        <v>2043</v>
      </c>
      <c r="C1902" s="248" t="s">
        <v>1954</v>
      </c>
      <c r="D1902" s="300">
        <v>2.2592700323639902E-3</v>
      </c>
      <c r="E1902" s="300">
        <v>1.9291453571700541E-2</v>
      </c>
      <c r="F1902" s="300">
        <v>1.8341668631400937E-2</v>
      </c>
      <c r="G1902" s="300">
        <v>1.8294699888392073E-2</v>
      </c>
      <c r="H1902" s="301">
        <v>1.7487073294981179E-5</v>
      </c>
      <c r="I1902" s="302">
        <v>1.827775684527575E-5</v>
      </c>
      <c r="J1902" s="303">
        <v>22</v>
      </c>
      <c r="K1902" s="304">
        <f t="shared" ref="K1902:P1902" si="1813">SUM(D1902:D1909)+$J1902*D1909</f>
        <v>6.1396576373212122E-2</v>
      </c>
      <c r="L1902" s="304">
        <f t="shared" si="1813"/>
        <v>0.56122386850159256</v>
      </c>
      <c r="M1902" s="304">
        <f t="shared" si="1813"/>
        <v>0.54886079563344059</v>
      </c>
      <c r="N1902" s="304">
        <f t="shared" si="1813"/>
        <v>0.54756228144156682</v>
      </c>
      <c r="O1902" s="304">
        <f t="shared" si="1813"/>
        <v>4.9070479005512051E-4</v>
      </c>
      <c r="P1902" s="251">
        <f t="shared" si="1813"/>
        <v>5.1289227553906653E-4</v>
      </c>
    </row>
    <row r="1903" spans="1:16" x14ac:dyDescent="0.3">
      <c r="A1903" s="247" t="s">
        <v>135</v>
      </c>
      <c r="B1903" s="248">
        <v>2044</v>
      </c>
      <c r="C1903" s="248" t="s">
        <v>1955</v>
      </c>
      <c r="D1903" s="300">
        <v>2.1906671896480918E-3</v>
      </c>
      <c r="E1903" s="300">
        <v>1.9080494380613489E-2</v>
      </c>
      <c r="F1903" s="300">
        <v>1.8328967793372945E-2</v>
      </c>
      <c r="G1903" s="300">
        <v>1.8283009602423305E-2</v>
      </c>
      <c r="H1903" s="301">
        <v>1.7181502283759771E-5</v>
      </c>
      <c r="I1903" s="302">
        <v>1.7958367220428151E-5</v>
      </c>
      <c r="J1903" s="303">
        <v>23</v>
      </c>
      <c r="K1903" s="304">
        <f t="shared" ref="K1903:P1903" si="1814">SUM(D1903:D1909)+$J1903*D1909</f>
        <v>6.1161256141666738E-2</v>
      </c>
      <c r="L1903" s="304">
        <f t="shared" si="1814"/>
        <v>0.56058736130062403</v>
      </c>
      <c r="M1903" s="304">
        <f t="shared" si="1814"/>
        <v>0.54880910906251024</v>
      </c>
      <c r="N1903" s="304">
        <f t="shared" si="1814"/>
        <v>0.54751470748856623</v>
      </c>
      <c r="O1903" s="304">
        <f t="shared" si="1814"/>
        <v>4.8943562966857995E-4</v>
      </c>
      <c r="P1903" s="251">
        <f t="shared" si="1814"/>
        <v>5.1156573473444479E-4</v>
      </c>
    </row>
    <row r="1904" spans="1:16" x14ac:dyDescent="0.3">
      <c r="A1904" s="247" t="s">
        <v>135</v>
      </c>
      <c r="B1904" s="248">
        <v>2045</v>
      </c>
      <c r="C1904" s="248" t="s">
        <v>1956</v>
      </c>
      <c r="D1904" s="300">
        <v>2.1443860167648121E-3</v>
      </c>
      <c r="E1904" s="300">
        <v>1.8940792295061713E-2</v>
      </c>
      <c r="F1904" s="300">
        <v>1.8318385009142867E-2</v>
      </c>
      <c r="G1904" s="300">
        <v>1.82732691923457E-2</v>
      </c>
      <c r="H1904" s="301">
        <v>1.6936810366081867E-5</v>
      </c>
      <c r="I1904" s="302">
        <v>1.7702611416464872E-5</v>
      </c>
      <c r="J1904" s="303">
        <v>24</v>
      </c>
      <c r="K1904" s="304">
        <f t="shared" ref="K1904:P1904" si="1815">SUM(D1904:D1909)+$J1904*D1909</f>
        <v>6.0994538752837259E-2</v>
      </c>
      <c r="L1904" s="304">
        <f t="shared" si="1815"/>
        <v>0.56016181329074266</v>
      </c>
      <c r="M1904" s="304">
        <f t="shared" si="1815"/>
        <v>0.54877012332960784</v>
      </c>
      <c r="N1904" s="304">
        <f t="shared" si="1815"/>
        <v>0.54747882382153423</v>
      </c>
      <c r="O1904" s="304">
        <f t="shared" si="1815"/>
        <v>4.8847204029326091E-4</v>
      </c>
      <c r="P1904" s="251">
        <f t="shared" si="1815"/>
        <v>5.1055858355467056E-4</v>
      </c>
    </row>
    <row r="1905" spans="1:16" x14ac:dyDescent="0.3">
      <c r="A1905" s="247" t="s">
        <v>135</v>
      </c>
      <c r="B1905" s="248">
        <v>2046</v>
      </c>
      <c r="C1905" s="248" t="s">
        <v>1957</v>
      </c>
      <c r="D1905" s="300">
        <v>2.1050387244915011E-3</v>
      </c>
      <c r="E1905" s="300">
        <v>1.8829191717047316E-2</v>
      </c>
      <c r="F1905" s="300">
        <v>1.830971771577283E-2</v>
      </c>
      <c r="G1905" s="300">
        <v>1.8265292916944849E-2</v>
      </c>
      <c r="H1905" s="301">
        <v>1.6746807030889997E-5</v>
      </c>
      <c r="I1905" s="302">
        <v>1.7504016805253963E-5</v>
      </c>
      <c r="J1905" s="303">
        <v>25</v>
      </c>
      <c r="K1905" s="304">
        <f t="shared" ref="K1905:P1905" si="1816">SUM(D1905:D1909)+$J1905*D1909</f>
        <v>6.0874102536891059E-2</v>
      </c>
      <c r="L1905" s="304">
        <f t="shared" si="1816"/>
        <v>0.55987596736641287</v>
      </c>
      <c r="M1905" s="304">
        <f t="shared" si="1816"/>
        <v>0.54874172038093549</v>
      </c>
      <c r="N1905" s="304">
        <f t="shared" si="1816"/>
        <v>0.54745268056457996</v>
      </c>
      <c r="O1905" s="304">
        <f t="shared" si="1816"/>
        <v>4.877531428356198E-4</v>
      </c>
      <c r="P1905" s="251">
        <f t="shared" si="1816"/>
        <v>5.0980718817885957E-4</v>
      </c>
    </row>
    <row r="1906" spans="1:16" x14ac:dyDescent="0.3">
      <c r="A1906" s="247" t="s">
        <v>135</v>
      </c>
      <c r="B1906" s="248">
        <v>2047</v>
      </c>
      <c r="C1906" s="248" t="s">
        <v>1958</v>
      </c>
      <c r="D1906" s="300">
        <v>2.0708582384973474E-3</v>
      </c>
      <c r="E1906" s="300">
        <v>1.8727555599104398E-2</v>
      </c>
      <c r="F1906" s="300">
        <v>1.8302618926980131E-2</v>
      </c>
      <c r="G1906" s="300">
        <v>1.825875867392138E-2</v>
      </c>
      <c r="H1906" s="301">
        <v>1.65777972185165E-5</v>
      </c>
      <c r="I1906" s="302">
        <v>1.7327370565601674E-5</v>
      </c>
      <c r="J1906" s="303">
        <v>26</v>
      </c>
      <c r="K1906" s="304">
        <f t="shared" ref="K1906:P1906" si="1817">SUM(D1906:D1909)+$J1906*D1909</f>
        <v>6.0793013613218164E-2</v>
      </c>
      <c r="L1906" s="304">
        <f t="shared" si="1817"/>
        <v>0.55970172202009771</v>
      </c>
      <c r="M1906" s="304">
        <f t="shared" si="1817"/>
        <v>0.54872198472563327</v>
      </c>
      <c r="N1906" s="304">
        <f t="shared" si="1817"/>
        <v>0.54743451358302642</v>
      </c>
      <c r="O1906" s="304">
        <f t="shared" si="1817"/>
        <v>4.8722424871317047E-4</v>
      </c>
      <c r="P1906" s="251">
        <f t="shared" si="1817"/>
        <v>5.0925438741425964E-4</v>
      </c>
    </row>
    <row r="1907" spans="1:16" x14ac:dyDescent="0.3">
      <c r="A1907" s="247" t="s">
        <v>135</v>
      </c>
      <c r="B1907" s="248">
        <v>2048</v>
      </c>
      <c r="C1907" s="248" t="s">
        <v>1959</v>
      </c>
      <c r="D1907" s="300">
        <v>2.0430904166281018E-3</v>
      </c>
      <c r="E1907" s="300">
        <v>1.8642154609590816E-2</v>
      </c>
      <c r="F1907" s="300">
        <v>1.8296826876535069E-2</v>
      </c>
      <c r="G1907" s="300">
        <v>1.8253427819744959E-2</v>
      </c>
      <c r="H1907" s="301">
        <v>1.6435292169515375E-5</v>
      </c>
      <c r="I1907" s="302">
        <v>1.7178417241361416E-5</v>
      </c>
      <c r="J1907" s="303">
        <v>27</v>
      </c>
      <c r="K1907" s="304">
        <f t="shared" ref="K1907:P1907" si="1818">SUM(D1907:D1909)+$J1907*D1909</f>
        <v>6.0746105175539425E-2</v>
      </c>
      <c r="L1907" s="304">
        <f t="shared" si="1818"/>
        <v>0.55962911279172523</v>
      </c>
      <c r="M1907" s="304">
        <f t="shared" si="1818"/>
        <v>0.54870934785912373</v>
      </c>
      <c r="N1907" s="304">
        <f t="shared" si="1818"/>
        <v>0.54742288084449642</v>
      </c>
      <c r="O1907" s="304">
        <f t="shared" si="1818"/>
        <v>4.8686436440309466E-4</v>
      </c>
      <c r="P1907" s="251">
        <f t="shared" si="1818"/>
        <v>5.0887823288931183E-4</v>
      </c>
    </row>
    <row r="1908" spans="1:16" x14ac:dyDescent="0.3">
      <c r="A1908" s="247" t="s">
        <v>135</v>
      </c>
      <c r="B1908" s="248">
        <v>2049</v>
      </c>
      <c r="C1908" s="248" t="s">
        <v>1960</v>
      </c>
      <c r="D1908" s="300">
        <v>2.0324203359902483E-3</v>
      </c>
      <c r="E1908" s="300">
        <v>1.8648459801637415E-2</v>
      </c>
      <c r="F1908" s="300">
        <v>1.8293023289413249E-2</v>
      </c>
      <c r="G1908" s="300">
        <v>1.8249926833792986E-2</v>
      </c>
      <c r="H1908" s="301">
        <v>1.6327510797239431E-5</v>
      </c>
      <c r="I1908" s="302">
        <v>1.7065766509640082E-5</v>
      </c>
      <c r="J1908" s="303">
        <v>28</v>
      </c>
      <c r="K1908" s="304">
        <f t="shared" ref="K1908:P1908" si="1819">SUM(D1908:D1909)+$J1908*D1909</f>
        <v>6.0726964559729937E-2</v>
      </c>
      <c r="L1908" s="304">
        <f t="shared" si="1819"/>
        <v>0.55964190455286655</v>
      </c>
      <c r="M1908" s="304">
        <f t="shared" si="1819"/>
        <v>0.54870250304305912</v>
      </c>
      <c r="N1908" s="304">
        <f t="shared" si="1819"/>
        <v>0.54741657896014284</v>
      </c>
      <c r="O1908" s="304">
        <f t="shared" si="1819"/>
        <v>4.8664698514202002E-4</v>
      </c>
      <c r="P1908" s="251">
        <f t="shared" si="1819"/>
        <v>5.0865103168860437E-4</v>
      </c>
    </row>
    <row r="1909" spans="1:16" x14ac:dyDescent="0.3">
      <c r="A1909" s="247" t="s">
        <v>135</v>
      </c>
      <c r="B1909" s="248">
        <v>2050</v>
      </c>
      <c r="C1909" s="248" t="s">
        <v>1961</v>
      </c>
      <c r="D1909" s="300">
        <v>2.0239498008186099E-3</v>
      </c>
      <c r="E1909" s="300">
        <v>1.8654946370732037E-2</v>
      </c>
      <c r="F1909" s="300">
        <v>1.8289982060470548E-2</v>
      </c>
      <c r="G1909" s="300">
        <v>1.8247125935391375E-2</v>
      </c>
      <c r="H1909" s="301">
        <v>1.621791290844071E-5</v>
      </c>
      <c r="I1909" s="302">
        <v>1.6951216040653941E-5</v>
      </c>
      <c r="J1909" s="303">
        <v>29</v>
      </c>
      <c r="K1909" s="304">
        <f t="shared" ref="K1909:P1909" si="1820">SUM(D1909:D1909)+$J1909*D1909</f>
        <v>6.0718494024558298E-2</v>
      </c>
      <c r="L1909" s="304">
        <f t="shared" si="1820"/>
        <v>0.55964839112196119</v>
      </c>
      <c r="M1909" s="304">
        <f t="shared" si="1820"/>
        <v>0.54869946181411644</v>
      </c>
      <c r="N1909" s="304">
        <f t="shared" si="1820"/>
        <v>0.54741377806174119</v>
      </c>
      <c r="O1909" s="304">
        <f t="shared" si="1820"/>
        <v>4.8653738725322129E-4</v>
      </c>
      <c r="P1909" s="251">
        <f t="shared" si="1820"/>
        <v>5.0853648121961827E-4</v>
      </c>
    </row>
    <row r="1910" spans="1:16" x14ac:dyDescent="0.3">
      <c r="A1910" s="247" t="s">
        <v>136</v>
      </c>
      <c r="B1910" s="248">
        <v>2015</v>
      </c>
      <c r="C1910" s="248" t="s">
        <v>2490</v>
      </c>
      <c r="D1910" s="300">
        <v>0.1166021080693128</v>
      </c>
      <c r="E1910" s="300">
        <v>0.3332845159453095</v>
      </c>
      <c r="F1910" s="300">
        <v>2.1875555961380397E-2</v>
      </c>
      <c r="G1910" s="300">
        <v>2.1566658479973376E-2</v>
      </c>
      <c r="H1910" s="301">
        <v>3.7026604854901996E-4</v>
      </c>
      <c r="I1910" s="302">
        <v>3.8700783623315003E-4</v>
      </c>
      <c r="J1910" s="305">
        <v>0</v>
      </c>
      <c r="K1910" s="304">
        <f>SUM(D1910:D1939)</f>
        <v>0.77041106291308514</v>
      </c>
      <c r="L1910" s="304">
        <f t="shared" ref="L1910:L1916" si="1821">SUM(E1910:E1939)</f>
        <v>2.6627910809740496</v>
      </c>
      <c r="M1910" s="304">
        <f t="shared" ref="M1910:M1916" si="1822">SUM(F1910:F1939)</f>
        <v>0.59288017075322574</v>
      </c>
      <c r="N1910" s="304">
        <f t="shared" ref="N1910:N1916" si="1823">SUM(G1910:G1939)</f>
        <v>0.58816600123901219</v>
      </c>
      <c r="O1910" s="304">
        <f t="shared" ref="O1910:O1916" si="1824">SUM(H1910:H1939)</f>
        <v>3.1659575984034822E-3</v>
      </c>
      <c r="P1910" s="251">
        <f t="shared" ref="P1910:P1916" si="1825">SUM(I1910:I1939)</f>
        <v>3.3091081522745127E-3</v>
      </c>
    </row>
    <row r="1911" spans="1:16" x14ac:dyDescent="0.3">
      <c r="A1911" s="247" t="s">
        <v>136</v>
      </c>
      <c r="B1911" s="248">
        <v>2016</v>
      </c>
      <c r="C1911" s="248" t="s">
        <v>2491</v>
      </c>
      <c r="D1911" s="300">
        <v>9.6964641671420604E-2</v>
      </c>
      <c r="E1911" s="300">
        <v>0.28861496204890591</v>
      </c>
      <c r="F1911" s="300">
        <v>2.1517110558496103E-2</v>
      </c>
      <c r="G1911" s="300">
        <v>2.1230950369098806E-2</v>
      </c>
      <c r="H1911" s="301">
        <v>2.8230152492551315E-4</v>
      </c>
      <c r="I1911" s="302">
        <v>2.9506594718818087E-4</v>
      </c>
      <c r="J1911" s="303">
        <v>0</v>
      </c>
      <c r="K1911" s="304">
        <f t="shared" ref="K1911:K1916" si="1826">SUM(D1911:D1940)</f>
        <v>0.6571230325864913</v>
      </c>
      <c r="L1911" s="304">
        <f t="shared" si="1821"/>
        <v>2.3515894190975755</v>
      </c>
      <c r="M1911" s="304">
        <f t="shared" si="1822"/>
        <v>0.58959754151364241</v>
      </c>
      <c r="N1911" s="304">
        <f t="shared" si="1823"/>
        <v>0.58512528821808252</v>
      </c>
      <c r="O1911" s="304">
        <f t="shared" si="1824"/>
        <v>2.8189199040496121E-3</v>
      </c>
      <c r="P1911" s="251">
        <f t="shared" si="1825"/>
        <v>2.9463789533389216E-3</v>
      </c>
    </row>
    <row r="1912" spans="1:16" x14ac:dyDescent="0.3">
      <c r="A1912" s="247" t="s">
        <v>136</v>
      </c>
      <c r="B1912" s="248">
        <v>2017</v>
      </c>
      <c r="C1912" s="248" t="s">
        <v>1962</v>
      </c>
      <c r="D1912" s="300">
        <v>8.1189990887444205E-2</v>
      </c>
      <c r="E1912" s="300">
        <v>0.24937616553782346</v>
      </c>
      <c r="F1912" s="300">
        <v>2.1318272995758978E-2</v>
      </c>
      <c r="G1912" s="300">
        <v>2.1045230595700411E-2</v>
      </c>
      <c r="H1912" s="301">
        <v>2.5657907276625667E-4</v>
      </c>
      <c r="I1912" s="302">
        <v>2.6818043988397405E-4</v>
      </c>
      <c r="J1912" s="303">
        <v>0</v>
      </c>
      <c r="K1912" s="304">
        <f t="shared" si="1826"/>
        <v>0.56339124479907021</v>
      </c>
      <c r="L1912" s="304">
        <f t="shared" si="1821"/>
        <v>2.0848347152487059</v>
      </c>
      <c r="M1912" s="304">
        <f t="shared" si="1822"/>
        <v>0.58665839687911792</v>
      </c>
      <c r="N1912" s="304">
        <f t="shared" si="1823"/>
        <v>0.58240650916275494</v>
      </c>
      <c r="O1912" s="304">
        <f t="shared" si="1824"/>
        <v>2.5593784948346903E-3</v>
      </c>
      <c r="P1912" s="251">
        <f t="shared" si="1825"/>
        <v>2.6751022332972469E-3</v>
      </c>
    </row>
    <row r="1913" spans="1:16" x14ac:dyDescent="0.3">
      <c r="A1913" s="247" t="s">
        <v>136</v>
      </c>
      <c r="B1913" s="248">
        <v>2018</v>
      </c>
      <c r="C1913" s="248" t="s">
        <v>1963</v>
      </c>
      <c r="D1913" s="300">
        <v>6.6946543232526676E-2</v>
      </c>
      <c r="E1913" s="300">
        <v>0.21436954628917224</v>
      </c>
      <c r="F1913" s="300">
        <v>2.1175871121282743E-2</v>
      </c>
      <c r="G1913" s="300">
        <v>2.0911757535617116E-2</v>
      </c>
      <c r="H1913" s="301">
        <v>2.3532071629528105E-4</v>
      </c>
      <c r="I1913" s="302">
        <v>2.4596087486594069E-4</v>
      </c>
      <c r="J1913" s="303">
        <v>0</v>
      </c>
      <c r="K1913" s="304">
        <f t="shared" si="1826"/>
        <v>0.48536142187885739</v>
      </c>
      <c r="L1913" s="304">
        <f t="shared" si="1821"/>
        <v>1.8571132277952926</v>
      </c>
      <c r="M1913" s="304">
        <f t="shared" si="1822"/>
        <v>0.58390571471297381</v>
      </c>
      <c r="N1913" s="304">
        <f t="shared" si="1823"/>
        <v>0.57986206105995541</v>
      </c>
      <c r="O1913" s="304">
        <f t="shared" si="1824"/>
        <v>2.3252931711689401E-3</v>
      </c>
      <c r="P1913" s="251">
        <f t="shared" si="1825"/>
        <v>2.4304326100335711E-3</v>
      </c>
    </row>
    <row r="1914" spans="1:16" x14ac:dyDescent="0.3">
      <c r="A1914" s="247" t="s">
        <v>136</v>
      </c>
      <c r="B1914" s="248">
        <v>2019</v>
      </c>
      <c r="C1914" s="248" t="s">
        <v>1964</v>
      </c>
      <c r="D1914" s="300">
        <v>5.4977012656089987E-2</v>
      </c>
      <c r="E1914" s="300">
        <v>0.18421442213469416</v>
      </c>
      <c r="F1914" s="300">
        <v>2.1061905731223022E-2</v>
      </c>
      <c r="G1914" s="300">
        <v>2.080497704228132E-2</v>
      </c>
      <c r="H1914" s="301">
        <v>2.1739152914210385E-4</v>
      </c>
      <c r="I1914" s="302">
        <v>2.2722100942928618E-4</v>
      </c>
      <c r="J1914" s="303">
        <v>0</v>
      </c>
      <c r="K1914" s="304">
        <f t="shared" si="1826"/>
        <v>0.42151656025606049</v>
      </c>
      <c r="L1914" s="304">
        <f t="shared" si="1821"/>
        <v>1.6642275467076875</v>
      </c>
      <c r="M1914" s="304">
        <f t="shared" si="1822"/>
        <v>0.58128505800831187</v>
      </c>
      <c r="N1914" s="304">
        <f t="shared" si="1823"/>
        <v>0.57744153483233507</v>
      </c>
      <c r="O1914" s="304">
        <f t="shared" si="1824"/>
        <v>2.1121978413664875E-3</v>
      </c>
      <c r="P1914" s="251">
        <f t="shared" si="1825"/>
        <v>2.2077020550139723E-3</v>
      </c>
    </row>
    <row r="1915" spans="1:16" x14ac:dyDescent="0.3">
      <c r="A1915" s="247" t="s">
        <v>136</v>
      </c>
      <c r="B1915" s="248">
        <v>2020</v>
      </c>
      <c r="C1915" s="248" t="s">
        <v>1965</v>
      </c>
      <c r="D1915" s="300">
        <v>4.6423707213046367E-2</v>
      </c>
      <c r="E1915" s="300">
        <v>0.15896880388322973</v>
      </c>
      <c r="F1915" s="300">
        <v>2.0915635345479168E-2</v>
      </c>
      <c r="G1915" s="300">
        <v>2.0669472889209645E-2</v>
      </c>
      <c r="H1915" s="301">
        <v>2.0272014110532966E-4</v>
      </c>
      <c r="I1915" s="302">
        <v>2.1188624632880937E-4</v>
      </c>
      <c r="J1915" s="303">
        <v>0</v>
      </c>
      <c r="K1915" s="304">
        <f t="shared" si="1826"/>
        <v>0.36962029555817455</v>
      </c>
      <c r="L1915" s="304">
        <f t="shared" si="1821"/>
        <v>1.5014986592790378</v>
      </c>
      <c r="M1915" s="304">
        <f t="shared" si="1822"/>
        <v>0.57877191007686024</v>
      </c>
      <c r="N1915" s="304">
        <f t="shared" si="1823"/>
        <v>0.57512184449070269</v>
      </c>
      <c r="O1915" s="304">
        <f t="shared" si="1824"/>
        <v>1.9168267218761419E-3</v>
      </c>
      <c r="P1915" s="251">
        <f t="shared" si="1825"/>
        <v>2.0034971204467766E-3</v>
      </c>
    </row>
    <row r="1916" spans="1:16" x14ac:dyDescent="0.3">
      <c r="A1916" s="247" t="s">
        <v>136</v>
      </c>
      <c r="B1916" s="248">
        <v>2021</v>
      </c>
      <c r="C1916" s="248" t="s">
        <v>1966</v>
      </c>
      <c r="D1916" s="300">
        <v>3.9310343059509395E-2</v>
      </c>
      <c r="E1916" s="300">
        <v>0.1369772400513696</v>
      </c>
      <c r="F1916" s="300">
        <v>2.0713836062063111E-2</v>
      </c>
      <c r="G1916" s="300">
        <v>2.0483008209715884E-2</v>
      </c>
      <c r="H1916" s="301">
        <v>1.8784128652589446E-4</v>
      </c>
      <c r="I1916" s="302">
        <v>1.9633463596923143E-4</v>
      </c>
      <c r="J1916" s="303">
        <v>0</v>
      </c>
      <c r="K1916" s="304">
        <f t="shared" si="1826"/>
        <v>0.32626011182977943</v>
      </c>
      <c r="L1916" s="304">
        <f t="shared" si="1821"/>
        <v>1.3640162842781243</v>
      </c>
      <c r="M1916" s="304">
        <f t="shared" si="1822"/>
        <v>0.57639964443020597</v>
      </c>
      <c r="N1916" s="304">
        <f t="shared" si="1823"/>
        <v>0.57293269231771426</v>
      </c>
      <c r="O1916" s="304">
        <f t="shared" si="1824"/>
        <v>1.7358235092784691E-3</v>
      </c>
      <c r="P1916" s="251">
        <f t="shared" si="1825"/>
        <v>1.8143097457652979E-3</v>
      </c>
    </row>
    <row r="1917" spans="1:16" x14ac:dyDescent="0.3">
      <c r="A1917" s="247" t="s">
        <v>136</v>
      </c>
      <c r="B1917" s="248">
        <v>2022</v>
      </c>
      <c r="C1917" s="248" t="s">
        <v>1967</v>
      </c>
      <c r="D1917" s="300">
        <v>3.3150364881956156E-2</v>
      </c>
      <c r="E1917" s="300">
        <v>0.11854136986694688</v>
      </c>
      <c r="F1917" s="300">
        <v>2.0535877182209932E-2</v>
      </c>
      <c r="G1917" s="300">
        <v>2.0318533933889264E-2</v>
      </c>
      <c r="H1917" s="301">
        <v>1.7458107955503052E-4</v>
      </c>
      <c r="I1917" s="302">
        <v>1.8247486128044216E-4</v>
      </c>
      <c r="J1917" s="303">
        <v>1</v>
      </c>
      <c r="K1917" s="304">
        <f t="shared" ref="K1917:P1917" si="1827">SUM(D1917:D1945)+$J1917*D1945</f>
        <v>0.29001329225492128</v>
      </c>
      <c r="L1917" s="304">
        <f t="shared" si="1827"/>
        <v>1.2485254731090709</v>
      </c>
      <c r="M1917" s="304">
        <f t="shared" si="1827"/>
        <v>0.57422917806696772</v>
      </c>
      <c r="N1917" s="304">
        <f t="shared" si="1827"/>
        <v>0.57093000482421952</v>
      </c>
      <c r="O1917" s="304">
        <f t="shared" si="1827"/>
        <v>1.5696991512602317E-3</v>
      </c>
      <c r="P1917" s="251">
        <f t="shared" si="1827"/>
        <v>1.6406739814433966E-3</v>
      </c>
    </row>
    <row r="1918" spans="1:16" x14ac:dyDescent="0.3">
      <c r="A1918" s="247" t="s">
        <v>136</v>
      </c>
      <c r="B1918" s="248">
        <v>2023</v>
      </c>
      <c r="C1918" s="248" t="s">
        <v>1968</v>
      </c>
      <c r="D1918" s="300">
        <v>2.8574666075087882E-2</v>
      </c>
      <c r="E1918" s="300">
        <v>0.10317481470478394</v>
      </c>
      <c r="F1918" s="300">
        <v>2.0376408020862054E-2</v>
      </c>
      <c r="G1918" s="300">
        <v>2.0171331832843378E-2</v>
      </c>
      <c r="H1918" s="301">
        <v>1.6228242625134802E-4</v>
      </c>
      <c r="I1918" s="302">
        <v>1.6962011744883285E-4</v>
      </c>
      <c r="J1918" s="303">
        <v>2</v>
      </c>
      <c r="K1918" s="304">
        <f t="shared" ref="K1918:P1918" si="1828">SUM(D1918:D1945)+$J1918*D1945</f>
        <v>0.2599264508576164</v>
      </c>
      <c r="L1918" s="304">
        <f t="shared" si="1828"/>
        <v>1.1514705321244401</v>
      </c>
      <c r="M1918" s="304">
        <f t="shared" si="1828"/>
        <v>0.57223667058358263</v>
      </c>
      <c r="N1918" s="304">
        <f t="shared" si="1828"/>
        <v>0.56909179160655166</v>
      </c>
      <c r="O1918" s="304">
        <f t="shared" si="1828"/>
        <v>1.4168350002128583E-3</v>
      </c>
      <c r="P1918" s="251">
        <f t="shared" si="1828"/>
        <v>1.4808979918102848E-3</v>
      </c>
    </row>
    <row r="1919" spans="1:16" x14ac:dyDescent="0.3">
      <c r="A1919" s="247" t="s">
        <v>136</v>
      </c>
      <c r="B1919" s="248">
        <v>2024</v>
      </c>
      <c r="C1919" s="248" t="s">
        <v>1969</v>
      </c>
      <c r="D1919" s="300">
        <v>2.4689993642698138E-2</v>
      </c>
      <c r="E1919" s="300">
        <v>9.0200769403858544E-2</v>
      </c>
      <c r="F1919" s="300">
        <v>2.0222768941159239E-2</v>
      </c>
      <c r="G1919" s="300">
        <v>2.0029022696678375E-2</v>
      </c>
      <c r="H1919" s="301">
        <v>1.3752430248468528E-4</v>
      </c>
      <c r="I1919" s="302">
        <v>1.4374254118798874E-4</v>
      </c>
      <c r="J1919" s="303">
        <v>3</v>
      </c>
      <c r="K1919" s="304">
        <f t="shared" ref="K1919:P1919" si="1829">SUM(D1919:D1945)+$J1919*D1945</f>
        <v>0.23441530826717982</v>
      </c>
      <c r="L1919" s="304">
        <f t="shared" si="1829"/>
        <v>1.0697821463019728</v>
      </c>
      <c r="M1919" s="304">
        <f t="shared" si="1829"/>
        <v>0.57040363226154556</v>
      </c>
      <c r="N1919" s="304">
        <f t="shared" si="1829"/>
        <v>0.56740078048992937</v>
      </c>
      <c r="O1919" s="304">
        <f t="shared" si="1829"/>
        <v>1.2762695024691674E-3</v>
      </c>
      <c r="P1919" s="251">
        <f t="shared" si="1829"/>
        <v>1.3339767460087818E-3</v>
      </c>
    </row>
    <row r="1920" spans="1:16" x14ac:dyDescent="0.3">
      <c r="A1920" s="247" t="s">
        <v>136</v>
      </c>
      <c r="B1920" s="248">
        <v>2025</v>
      </c>
      <c r="C1920" s="248" t="s">
        <v>1970</v>
      </c>
      <c r="D1920" s="300">
        <v>2.149691667906977E-2</v>
      </c>
      <c r="E1920" s="300">
        <v>7.9572616088001313E-2</v>
      </c>
      <c r="F1920" s="300">
        <v>2.0104539517771754E-2</v>
      </c>
      <c r="G1920" s="300">
        <v>1.9919899927837534E-2</v>
      </c>
      <c r="H1920" s="301">
        <v>1.2787828022327213E-4</v>
      </c>
      <c r="I1920" s="302">
        <v>1.3366036860350421E-4</v>
      </c>
      <c r="J1920" s="303">
        <v>4</v>
      </c>
      <c r="K1920" s="304">
        <f t="shared" ref="K1920:P1920" si="1830">SUM(D1920:D1945)+$J1920*D1945</f>
        <v>0.21278883810913304</v>
      </c>
      <c r="L1920" s="304">
        <f t="shared" si="1830"/>
        <v>1.0010678057804305</v>
      </c>
      <c r="M1920" s="304">
        <f t="shared" si="1830"/>
        <v>0.56872423301921116</v>
      </c>
      <c r="N1920" s="304">
        <f t="shared" si="1830"/>
        <v>0.56585207850947228</v>
      </c>
      <c r="O1920" s="304">
        <f t="shared" si="1830"/>
        <v>1.1604621284921394E-3</v>
      </c>
      <c r="P1920" s="251">
        <f t="shared" si="1830"/>
        <v>1.2129330764681235E-3</v>
      </c>
    </row>
    <row r="1921" spans="1:16" x14ac:dyDescent="0.3">
      <c r="A1921" s="247" t="s">
        <v>136</v>
      </c>
      <c r="B1921" s="248">
        <v>2026</v>
      </c>
      <c r="C1921" s="248" t="s">
        <v>1971</v>
      </c>
      <c r="D1921" s="300">
        <v>1.8879081016997742E-2</v>
      </c>
      <c r="E1921" s="300">
        <v>7.0921334821351364E-2</v>
      </c>
      <c r="F1921" s="300">
        <v>1.998662664396474E-2</v>
      </c>
      <c r="G1921" s="300">
        <v>1.9810870467369394E-2</v>
      </c>
      <c r="H1921" s="301">
        <v>1.1223766268667071E-4</v>
      </c>
      <c r="I1921" s="302">
        <v>1.1731255174610946E-4</v>
      </c>
      <c r="J1921" s="303">
        <v>5</v>
      </c>
      <c r="K1921" s="304">
        <f t="shared" ref="K1921:P1921" si="1831">SUM(D1921:D1945)+$J1921*D1945</f>
        <v>0.19435544491471454</v>
      </c>
      <c r="L1921" s="304">
        <f t="shared" si="1831"/>
        <v>0.94298161857474561</v>
      </c>
      <c r="M1921" s="304">
        <f t="shared" si="1831"/>
        <v>0.56716306320026422</v>
      </c>
      <c r="N1921" s="304">
        <f t="shared" si="1831"/>
        <v>0.56441249929785597</v>
      </c>
      <c r="O1921" s="304">
        <f t="shared" si="1831"/>
        <v>1.0543007767765239E-3</v>
      </c>
      <c r="P1921" s="251">
        <f t="shared" si="1831"/>
        <v>1.1019715795119499E-3</v>
      </c>
    </row>
    <row r="1922" spans="1:16" x14ac:dyDescent="0.3">
      <c r="A1922" s="247" t="s">
        <v>136</v>
      </c>
      <c r="B1922" s="248">
        <v>2027</v>
      </c>
      <c r="C1922" s="248" t="s">
        <v>1972</v>
      </c>
      <c r="D1922" s="300">
        <v>1.6688889728323233E-2</v>
      </c>
      <c r="E1922" s="300">
        <v>6.3605102560694043E-2</v>
      </c>
      <c r="F1922" s="300">
        <v>1.9849618431136921E-2</v>
      </c>
      <c r="G1922" s="300">
        <v>1.9683910081216307E-2</v>
      </c>
      <c r="H1922" s="301">
        <v>8.6955262812413823E-5</v>
      </c>
      <c r="I1922" s="302">
        <v>9.0886993938527237E-5</v>
      </c>
      <c r="J1922" s="303">
        <v>6</v>
      </c>
      <c r="K1922" s="304">
        <f t="shared" ref="K1922:P1922" si="1832">SUM(D1922:D1945)+$J1922*D1945</f>
        <v>0.17853988738236809</v>
      </c>
      <c r="L1922" s="304">
        <f t="shared" si="1832"/>
        <v>0.89354671263571028</v>
      </c>
      <c r="M1922" s="304">
        <f t="shared" si="1832"/>
        <v>0.5657198062551243</v>
      </c>
      <c r="N1922" s="304">
        <f t="shared" si="1832"/>
        <v>0.56308194954670776</v>
      </c>
      <c r="O1922" s="304">
        <f t="shared" si="1832"/>
        <v>9.6378004259751017E-4</v>
      </c>
      <c r="P1922" s="251">
        <f t="shared" si="1832"/>
        <v>1.0073578994131709E-3</v>
      </c>
    </row>
    <row r="1923" spans="1:16" x14ac:dyDescent="0.3">
      <c r="A1923" s="247" t="s">
        <v>136</v>
      </c>
      <c r="B1923" s="248">
        <v>2028</v>
      </c>
      <c r="C1923" s="248" t="s">
        <v>1973</v>
      </c>
      <c r="D1923" s="300">
        <v>1.4807058241881972E-2</v>
      </c>
      <c r="E1923" s="300">
        <v>5.7274121641322139E-2</v>
      </c>
      <c r="F1923" s="300">
        <v>1.9711817039357135E-2</v>
      </c>
      <c r="G1923" s="300">
        <v>1.9556617076040932E-2</v>
      </c>
      <c r="H1923" s="301">
        <v>7.1820031960664719E-5</v>
      </c>
      <c r="I1923" s="302">
        <v>7.5067415109254145E-5</v>
      </c>
      <c r="J1923" s="303">
        <v>7</v>
      </c>
      <c r="K1923" s="304">
        <f t="shared" ref="K1923:P1923" si="1833">SUM(D1923:D1945)+$J1923*D1945</f>
        <v>0.16491452113869615</v>
      </c>
      <c r="L1923" s="304">
        <f t="shared" si="1833"/>
        <v>0.85142803895733277</v>
      </c>
      <c r="M1923" s="304">
        <f t="shared" si="1833"/>
        <v>0.5644135575228123</v>
      </c>
      <c r="N1923" s="304">
        <f t="shared" si="1833"/>
        <v>0.56187836018171267</v>
      </c>
      <c r="O1923" s="304">
        <f t="shared" si="1833"/>
        <v>8.9854170829275343E-4</v>
      </c>
      <c r="P1923" s="251">
        <f t="shared" si="1833"/>
        <v>9.3916977712197355E-4</v>
      </c>
    </row>
    <row r="1924" spans="1:16" x14ac:dyDescent="0.3">
      <c r="A1924" s="247" t="s">
        <v>136</v>
      </c>
      <c r="B1924" s="248">
        <v>2029</v>
      </c>
      <c r="C1924" s="248" t="s">
        <v>1974</v>
      </c>
      <c r="D1924" s="300">
        <v>1.3167173437967358E-2</v>
      </c>
      <c r="E1924" s="300">
        <v>5.1829298758625089E-2</v>
      </c>
      <c r="F1924" s="300">
        <v>1.9581897339487727E-2</v>
      </c>
      <c r="G1924" s="300">
        <v>1.9436662683526073E-2</v>
      </c>
      <c r="H1924" s="301">
        <v>5.9038012747277158E-5</v>
      </c>
      <c r="I1924" s="302">
        <v>6.1707449706407459E-5</v>
      </c>
      <c r="J1924" s="303">
        <v>8</v>
      </c>
      <c r="K1924" s="304">
        <f t="shared" ref="K1924:P1924" si="1834">SUM(D1924:D1945)+$J1924*D1945</f>
        <v>0.15317098638146542</v>
      </c>
      <c r="L1924" s="304">
        <f t="shared" si="1834"/>
        <v>0.81564034619832682</v>
      </c>
      <c r="M1924" s="304">
        <f t="shared" si="1834"/>
        <v>0.56324511018228007</v>
      </c>
      <c r="N1924" s="304">
        <f t="shared" si="1834"/>
        <v>0.56080206382189302</v>
      </c>
      <c r="O1924" s="304">
        <f t="shared" si="1834"/>
        <v>8.4843860483974575E-4</v>
      </c>
      <c r="P1924" s="251">
        <f t="shared" si="1834"/>
        <v>8.8680123366004964E-4</v>
      </c>
    </row>
    <row r="1925" spans="1:16" x14ac:dyDescent="0.3">
      <c r="A1925" s="247" t="s">
        <v>136</v>
      </c>
      <c r="B1925" s="248">
        <v>2030</v>
      </c>
      <c r="C1925" s="248" t="s">
        <v>1975</v>
      </c>
      <c r="D1925" s="300">
        <v>1.1802839823922865E-2</v>
      </c>
      <c r="E1925" s="300">
        <v>4.7225121492992232E-2</v>
      </c>
      <c r="F1925" s="300">
        <v>1.9460933585801896E-2</v>
      </c>
      <c r="G1925" s="300">
        <v>1.9325022592461369E-2</v>
      </c>
      <c r="H1925" s="301">
        <v>4.829997845786461E-5</v>
      </c>
      <c r="I1925" s="302">
        <v>5.0483889155749189E-5</v>
      </c>
      <c r="J1925" s="303">
        <v>9</v>
      </c>
      <c r="K1925" s="304">
        <f t="shared" ref="K1925:P1925" si="1835">SUM(D1925:D1945)+$J1925*D1945</f>
        <v>0.14306733642814937</v>
      </c>
      <c r="L1925" s="304">
        <f t="shared" si="1835"/>
        <v>0.78529747632201785</v>
      </c>
      <c r="M1925" s="304">
        <f t="shared" si="1835"/>
        <v>0.56220658254161715</v>
      </c>
      <c r="N1925" s="304">
        <f t="shared" si="1835"/>
        <v>0.55984572185458825</v>
      </c>
      <c r="O1925" s="304">
        <f t="shared" si="1835"/>
        <v>8.1111752060012571E-4</v>
      </c>
      <c r="P1925" s="251">
        <f t="shared" si="1835"/>
        <v>8.4779265560097259E-4</v>
      </c>
    </row>
    <row r="1926" spans="1:16" x14ac:dyDescent="0.3">
      <c r="A1926" s="247" t="s">
        <v>136</v>
      </c>
      <c r="B1926" s="248">
        <v>2031</v>
      </c>
      <c r="C1926" s="248" t="s">
        <v>1976</v>
      </c>
      <c r="D1926" s="300">
        <v>1.0547077147433899E-2</v>
      </c>
      <c r="E1926" s="300">
        <v>4.2956135781984775E-2</v>
      </c>
      <c r="F1926" s="300">
        <v>1.9349404274590264E-2</v>
      </c>
      <c r="G1926" s="300">
        <v>1.9222270823803754E-2</v>
      </c>
      <c r="H1926" s="301">
        <v>4.3046673406953783E-5</v>
      </c>
      <c r="I1926" s="302">
        <v>4.4993052961632036E-5</v>
      </c>
      <c r="J1926" s="303">
        <v>10</v>
      </c>
      <c r="K1926" s="304">
        <f t="shared" ref="K1926:P1926" si="1836">SUM(D1926:D1945)+$J1926*D1945</f>
        <v>0.13432802008887781</v>
      </c>
      <c r="L1926" s="304">
        <f t="shared" si="1836"/>
        <v>0.759558783711342</v>
      </c>
      <c r="M1926" s="304">
        <f t="shared" si="1836"/>
        <v>0.56128901865464009</v>
      </c>
      <c r="N1926" s="304">
        <f t="shared" si="1836"/>
        <v>0.55900101997834806</v>
      </c>
      <c r="O1926" s="304">
        <f t="shared" si="1836"/>
        <v>7.8453447064991805E-4</v>
      </c>
      <c r="P1926" s="251">
        <f t="shared" si="1836"/>
        <v>8.2000763809255361E-4</v>
      </c>
    </row>
    <row r="1927" spans="1:16" x14ac:dyDescent="0.3">
      <c r="A1927" s="247" t="s">
        <v>136</v>
      </c>
      <c r="B1927" s="248">
        <v>2032</v>
      </c>
      <c r="C1927" s="248" t="s">
        <v>1977</v>
      </c>
      <c r="D1927" s="300">
        <v>9.4847445631694016E-3</v>
      </c>
      <c r="E1927" s="300">
        <v>3.9498224323590028E-2</v>
      </c>
      <c r="F1927" s="300">
        <v>1.9249411908317898E-2</v>
      </c>
      <c r="G1927" s="300">
        <v>1.913022422383312E-2</v>
      </c>
      <c r="H1927" s="301">
        <v>4.0292508453082426E-5</v>
      </c>
      <c r="I1927" s="302">
        <v>4.2114356889972582E-5</v>
      </c>
      <c r="J1927" s="303">
        <v>11</v>
      </c>
      <c r="K1927" s="304">
        <f t="shared" ref="K1927:P1927" si="1837">SUM(D1927:D1945)+$J1927*D1945</f>
        <v>0.1268444664260952</v>
      </c>
      <c r="L1927" s="304">
        <f t="shared" si="1837"/>
        <v>0.73808907681167357</v>
      </c>
      <c r="M1927" s="304">
        <f t="shared" si="1837"/>
        <v>0.56048298407887476</v>
      </c>
      <c r="N1927" s="304">
        <f t="shared" si="1837"/>
        <v>0.55825906987076546</v>
      </c>
      <c r="O1927" s="304">
        <f t="shared" si="1837"/>
        <v>7.6320472575062124E-4</v>
      </c>
      <c r="P1927" s="251">
        <f t="shared" si="1837"/>
        <v>7.9771345677825186E-4</v>
      </c>
    </row>
    <row r="1928" spans="1:16" x14ac:dyDescent="0.3">
      <c r="A1928" s="247" t="s">
        <v>136</v>
      </c>
      <c r="B1928" s="248">
        <v>2033</v>
      </c>
      <c r="C1928" s="248" t="s">
        <v>1978</v>
      </c>
      <c r="D1928" s="300">
        <v>8.5399227134074496E-3</v>
      </c>
      <c r="E1928" s="300">
        <v>3.6524881580301656E-2</v>
      </c>
      <c r="F1928" s="300">
        <v>1.9156125111261992E-2</v>
      </c>
      <c r="G1928" s="300">
        <v>1.9044354283081058E-2</v>
      </c>
      <c r="H1928" s="301">
        <v>3.7824150075358359E-5</v>
      </c>
      <c r="I1928" s="302">
        <v>3.953439029958597E-5</v>
      </c>
      <c r="J1928" s="303">
        <v>12</v>
      </c>
      <c r="K1928" s="304">
        <f t="shared" ref="K1928:P1928" si="1838">SUM(D1928:D1945)+$J1928*D1945</f>
        <v>0.12042324534757708</v>
      </c>
      <c r="L1928" s="304">
        <f t="shared" si="1838"/>
        <v>0.72007728137039972</v>
      </c>
      <c r="M1928" s="304">
        <f t="shared" si="1838"/>
        <v>0.55977694186938165</v>
      </c>
      <c r="N1928" s="304">
        <f t="shared" si="1838"/>
        <v>0.55760916636315372</v>
      </c>
      <c r="O1928" s="304">
        <f t="shared" si="1838"/>
        <v>7.4462914580519573E-4</v>
      </c>
      <c r="P1928" s="251">
        <f t="shared" si="1838"/>
        <v>7.7829797153560951E-4</v>
      </c>
    </row>
    <row r="1929" spans="1:16" x14ac:dyDescent="0.3">
      <c r="A1929" s="247" t="s">
        <v>136</v>
      </c>
      <c r="B1929" s="248">
        <v>2034</v>
      </c>
      <c r="C1929" s="248" t="s">
        <v>1979</v>
      </c>
      <c r="D1929" s="300">
        <v>7.7144814949257189E-3</v>
      </c>
      <c r="E1929" s="300">
        <v>3.4007081864152251E-2</v>
      </c>
      <c r="F1929" s="300">
        <v>1.9070263249846484E-2</v>
      </c>
      <c r="G1929" s="300">
        <v>1.8965320123609221E-2</v>
      </c>
      <c r="H1929" s="301">
        <v>3.5582341569859202E-5</v>
      </c>
      <c r="I1929" s="302">
        <v>3.7191217161346004E-5</v>
      </c>
      <c r="J1929" s="303">
        <v>13</v>
      </c>
      <c r="K1929" s="304">
        <f t="shared" ref="K1929:P1929" si="1839">SUM(D1929:D1945)+$J1929*D1945</f>
        <v>0.11494684611882092</v>
      </c>
      <c r="L1929" s="304">
        <f t="shared" si="1839"/>
        <v>0.70503882867241441</v>
      </c>
      <c r="M1929" s="304">
        <f t="shared" si="1839"/>
        <v>0.55916418645694455</v>
      </c>
      <c r="N1929" s="304">
        <f t="shared" si="1839"/>
        <v>0.55704513279629386</v>
      </c>
      <c r="O1929" s="304">
        <f t="shared" si="1839"/>
        <v>7.2852192423749447E-4</v>
      </c>
      <c r="P1929" s="251">
        <f t="shared" si="1839"/>
        <v>7.6146245288335372E-4</v>
      </c>
    </row>
    <row r="1930" spans="1:16" x14ac:dyDescent="0.3">
      <c r="A1930" s="247" t="s">
        <v>136</v>
      </c>
      <c r="B1930" s="248">
        <v>2035</v>
      </c>
      <c r="C1930" s="248" t="s">
        <v>1980</v>
      </c>
      <c r="D1930" s="300">
        <v>7.0009090287262666E-3</v>
      </c>
      <c r="E1930" s="300">
        <v>3.198103642134062E-2</v>
      </c>
      <c r="F1930" s="300">
        <v>1.8991688307392757E-2</v>
      </c>
      <c r="G1930" s="300">
        <v>1.8892995952287273E-2</v>
      </c>
      <c r="H1930" s="301">
        <v>3.3595523116881463E-5</v>
      </c>
      <c r="I1930" s="302">
        <v>3.5114563594300965E-5</v>
      </c>
      <c r="J1930" s="303">
        <v>14</v>
      </c>
      <c r="K1930" s="304">
        <f t="shared" ref="K1930:P1930" si="1840">SUM(D1930:D1945)+$J1930*D1945</f>
        <v>0.11029588810854649</v>
      </c>
      <c r="L1930" s="304">
        <f t="shared" si="1840"/>
        <v>0.69251817569057839</v>
      </c>
      <c r="M1930" s="304">
        <f t="shared" si="1840"/>
        <v>0.55863729290592301</v>
      </c>
      <c r="N1930" s="304">
        <f t="shared" si="1840"/>
        <v>0.55656013338890586</v>
      </c>
      <c r="O1930" s="304">
        <f t="shared" si="1840"/>
        <v>7.1465651117529234E-4</v>
      </c>
      <c r="P1930" s="251">
        <f t="shared" si="1840"/>
        <v>7.4697010736933804E-4</v>
      </c>
    </row>
    <row r="1931" spans="1:16" x14ac:dyDescent="0.3">
      <c r="A1931" s="247" t="s">
        <v>136</v>
      </c>
      <c r="B1931" s="248">
        <v>2036</v>
      </c>
      <c r="C1931" s="248" t="s">
        <v>1981</v>
      </c>
      <c r="D1931" s="300">
        <v>6.3502364570813524E-3</v>
      </c>
      <c r="E1931" s="300">
        <v>3.0164102189391834E-2</v>
      </c>
      <c r="F1931" s="300">
        <v>1.8923843513202542E-2</v>
      </c>
      <c r="G1931" s="300">
        <v>1.8830543343230619E-2</v>
      </c>
      <c r="H1931" s="301">
        <v>3.175209800211464E-5</v>
      </c>
      <c r="I1931" s="302">
        <v>3.3187786975922159E-5</v>
      </c>
      <c r="J1931" s="303">
        <v>15</v>
      </c>
      <c r="K1931" s="304">
        <f t="shared" ref="K1931:P1931" si="1841">SUM(D1931:D1945)+$J1931*D1945</f>
        <v>0.10635850256447152</v>
      </c>
      <c r="L1931" s="304">
        <f t="shared" si="1841"/>
        <v>0.68202356815155407</v>
      </c>
      <c r="M1931" s="304">
        <f t="shared" si="1841"/>
        <v>0.55818897429735514</v>
      </c>
      <c r="N1931" s="304">
        <f t="shared" si="1841"/>
        <v>0.55614745815283984</v>
      </c>
      <c r="O1931" s="304">
        <f t="shared" si="1841"/>
        <v>7.0277791656606797E-4</v>
      </c>
      <c r="P1931" s="251">
        <f t="shared" si="1841"/>
        <v>7.3455441542236719E-4</v>
      </c>
    </row>
    <row r="1932" spans="1:16" x14ac:dyDescent="0.3">
      <c r="A1932" s="247" t="s">
        <v>136</v>
      </c>
      <c r="B1932" s="248">
        <v>2037</v>
      </c>
      <c r="C1932" s="248" t="s">
        <v>1982</v>
      </c>
      <c r="D1932" s="300">
        <v>5.8060989279809985E-3</v>
      </c>
      <c r="E1932" s="300">
        <v>2.868015142025972E-2</v>
      </c>
      <c r="F1932" s="300">
        <v>1.8863466386900604E-2</v>
      </c>
      <c r="G1932" s="300">
        <v>1.877496587930351E-2</v>
      </c>
      <c r="H1932" s="301">
        <v>3.0137099540432479E-5</v>
      </c>
      <c r="I1932" s="302">
        <v>3.1499765450252239E-5</v>
      </c>
      <c r="J1932" s="303">
        <v>16</v>
      </c>
      <c r="K1932" s="304">
        <f t="shared" ref="K1932:P1932" si="1842">SUM(D1932:D1945)+$J1932*D1945</f>
        <v>0.10307178959204144</v>
      </c>
      <c r="L1932" s="304">
        <f t="shared" si="1842"/>
        <v>0.67334589484447838</v>
      </c>
      <c r="M1932" s="304">
        <f t="shared" si="1842"/>
        <v>0.55780850048297737</v>
      </c>
      <c r="N1932" s="304">
        <f t="shared" si="1842"/>
        <v>0.55579723552583049</v>
      </c>
      <c r="O1932" s="304">
        <f t="shared" si="1842"/>
        <v>6.927427470716104E-4</v>
      </c>
      <c r="P1932" s="251">
        <f t="shared" si="1842"/>
        <v>7.2406550009377528E-4</v>
      </c>
    </row>
    <row r="1933" spans="1:16" x14ac:dyDescent="0.3">
      <c r="A1933" s="247" t="s">
        <v>136</v>
      </c>
      <c r="B1933" s="248">
        <v>2038</v>
      </c>
      <c r="C1933" s="248" t="s">
        <v>1983</v>
      </c>
      <c r="D1933" s="300">
        <v>5.3063129801699752E-3</v>
      </c>
      <c r="E1933" s="300">
        <v>2.7328063318977108E-2</v>
      </c>
      <c r="F1933" s="300">
        <v>1.8809132450149618E-2</v>
      </c>
      <c r="G1933" s="300">
        <v>1.8724952822307586E-2</v>
      </c>
      <c r="H1933" s="301">
        <v>2.8725299904571982E-5</v>
      </c>
      <c r="I1933" s="302">
        <v>3.0024130499626255E-5</v>
      </c>
      <c r="J1933" s="303">
        <v>17</v>
      </c>
      <c r="K1933" s="304">
        <f t="shared" ref="K1933:P1933" si="1843">SUM(D1933:D1945)+$J1933*D1945</f>
        <v>0.10032921414871174</v>
      </c>
      <c r="L1933" s="304">
        <f t="shared" si="1843"/>
        <v>0.66615217230653501</v>
      </c>
      <c r="M1933" s="304">
        <f t="shared" si="1843"/>
        <v>0.55748840379490172</v>
      </c>
      <c r="N1933" s="304">
        <f t="shared" si="1843"/>
        <v>0.55550259036274818</v>
      </c>
      <c r="O1933" s="304">
        <f t="shared" si="1843"/>
        <v>6.8432257603883492E-4</v>
      </c>
      <c r="P1933" s="251">
        <f t="shared" si="1843"/>
        <v>7.1526460629085342E-4</v>
      </c>
    </row>
    <row r="1934" spans="1:16" x14ac:dyDescent="0.3">
      <c r="A1934" s="247" t="s">
        <v>136</v>
      </c>
      <c r="B1934" s="248">
        <v>2039</v>
      </c>
      <c r="C1934" s="248" t="s">
        <v>1984</v>
      </c>
      <c r="D1934" s="300">
        <v>4.823319340209054E-3</v>
      </c>
      <c r="E1934" s="300">
        <v>2.6021307949532686E-2</v>
      </c>
      <c r="F1934" s="300">
        <v>1.8760191577794474E-2</v>
      </c>
      <c r="G1934" s="300">
        <v>1.867990361566212E-2</v>
      </c>
      <c r="H1934" s="301">
        <v>2.7445079668802248E-5</v>
      </c>
      <c r="I1934" s="302">
        <v>2.8686024385688113E-5</v>
      </c>
      <c r="J1934" s="303">
        <v>18</v>
      </c>
      <c r="K1934" s="304">
        <f t="shared" ref="K1934:P1934" si="1844">SUM(D1934:D1945)+$J1934*D1945</f>
        <v>9.8086424653193047E-2</v>
      </c>
      <c r="L1934" s="304">
        <f t="shared" si="1844"/>
        <v>0.66031053786987415</v>
      </c>
      <c r="M1934" s="304">
        <f t="shared" si="1844"/>
        <v>0.55722264104357688</v>
      </c>
      <c r="N1934" s="304">
        <f t="shared" si="1844"/>
        <v>0.5552579582566618</v>
      </c>
      <c r="O1934" s="304">
        <f t="shared" si="1844"/>
        <v>6.7731420464191999E-4</v>
      </c>
      <c r="P1934" s="251">
        <f t="shared" si="1844"/>
        <v>7.079393474385574E-4</v>
      </c>
    </row>
    <row r="1935" spans="1:16" x14ac:dyDescent="0.3">
      <c r="A1935" s="247" t="s">
        <v>136</v>
      </c>
      <c r="B1935" s="248">
        <v>2040</v>
      </c>
      <c r="C1935" s="248" t="s">
        <v>1985</v>
      </c>
      <c r="D1935" s="300">
        <v>4.3770229063005281E-3</v>
      </c>
      <c r="E1935" s="300">
        <v>2.4904286951138378E-2</v>
      </c>
      <c r="F1935" s="300">
        <v>1.8716434132229908E-2</v>
      </c>
      <c r="G1935" s="300">
        <v>1.8639630815651707E-2</v>
      </c>
      <c r="H1935" s="301">
        <v>2.643273074564327E-5</v>
      </c>
      <c r="I1935" s="302">
        <v>2.762790153645574E-5</v>
      </c>
      <c r="J1935" s="303">
        <v>19</v>
      </c>
      <c r="K1935" s="304">
        <f t="shared" ref="K1935:P1935" si="1845">SUM(D1935:D1945)+$J1935*D1945</f>
        <v>9.6326628797635289E-2</v>
      </c>
      <c r="L1935" s="304">
        <f t="shared" si="1845"/>
        <v>0.65577565880265765</v>
      </c>
      <c r="M1935" s="304">
        <f t="shared" si="1845"/>
        <v>0.55700581916460723</v>
      </c>
      <c r="N1935" s="304">
        <f t="shared" si="1845"/>
        <v>0.55505837535722091</v>
      </c>
      <c r="O1935" s="304">
        <f t="shared" si="1845"/>
        <v>6.7158605348077477E-4</v>
      </c>
      <c r="P1935" s="251">
        <f t="shared" si="1845"/>
        <v>7.0195219470019948E-4</v>
      </c>
    </row>
    <row r="1936" spans="1:16" x14ac:dyDescent="0.3">
      <c r="A1936" s="247" t="s">
        <v>136</v>
      </c>
      <c r="B1936" s="248">
        <v>2041</v>
      </c>
      <c r="C1936" s="248" t="s">
        <v>1986</v>
      </c>
      <c r="D1936" s="300">
        <v>4.0557881458280791E-3</v>
      </c>
      <c r="E1936" s="300">
        <v>2.4108278320298718E-2</v>
      </c>
      <c r="F1936" s="300">
        <v>1.8683954479596546E-2</v>
      </c>
      <c r="G1936" s="300">
        <v>1.8609731724931567E-2</v>
      </c>
      <c r="H1936" s="301">
        <v>2.5528048023353852E-5</v>
      </c>
      <c r="I1936" s="302">
        <v>2.6682313075934473E-5</v>
      </c>
      <c r="J1936" s="303">
        <v>20</v>
      </c>
      <c r="K1936" s="304">
        <f t="shared" ref="K1936:P1936" si="1846">SUM(D1936:D1945)+$J1936*D1945</f>
        <v>9.5013129375986036E-2</v>
      </c>
      <c r="L1936" s="304">
        <f t="shared" si="1846"/>
        <v>0.65235780073383554</v>
      </c>
      <c r="M1936" s="304">
        <f t="shared" si="1846"/>
        <v>0.5568327547312022</v>
      </c>
      <c r="N1936" s="304">
        <f t="shared" si="1846"/>
        <v>0.55489906525779042</v>
      </c>
      <c r="O1936" s="304">
        <f t="shared" si="1846"/>
        <v>6.6687025124278858E-4</v>
      </c>
      <c r="P1936" s="251">
        <f t="shared" si="1846"/>
        <v>6.9702316481107403E-4</v>
      </c>
    </row>
    <row r="1937" spans="1:16" x14ac:dyDescent="0.3">
      <c r="A1937" s="247" t="s">
        <v>136</v>
      </c>
      <c r="B1937" s="248">
        <v>2042</v>
      </c>
      <c r="C1937" s="248" t="s">
        <v>1987</v>
      </c>
      <c r="D1937" s="300">
        <v>3.7682578563175235E-3</v>
      </c>
      <c r="E1937" s="300">
        <v>2.3337347215895771E-2</v>
      </c>
      <c r="F1937" s="300">
        <v>1.86555802368681E-2</v>
      </c>
      <c r="G1937" s="300">
        <v>1.8583611383234271E-2</v>
      </c>
      <c r="H1937" s="301">
        <v>2.4725415202479987E-5</v>
      </c>
      <c r="I1937" s="302">
        <v>2.5843388760531149E-5</v>
      </c>
      <c r="J1937" s="303">
        <v>21</v>
      </c>
      <c r="K1937" s="304">
        <f t="shared" ref="K1937:P1937" si="1847">SUM(D1937:D1945)+$J1937*D1945</f>
        <v>9.4020864714809249E-2</v>
      </c>
      <c r="L1937" s="304">
        <f t="shared" si="1847"/>
        <v>0.64973595129585304</v>
      </c>
      <c r="M1937" s="304">
        <f t="shared" si="1847"/>
        <v>0.55669216995043058</v>
      </c>
      <c r="N1937" s="304">
        <f t="shared" si="1847"/>
        <v>0.55476965424908009</v>
      </c>
      <c r="O1937" s="304">
        <f t="shared" si="1847"/>
        <v>6.6305913172709171E-4</v>
      </c>
      <c r="P1937" s="251">
        <f t="shared" si="1847"/>
        <v>6.9303972338246981E-4</v>
      </c>
    </row>
    <row r="1938" spans="1:16" x14ac:dyDescent="0.3">
      <c r="A1938" s="247" t="s">
        <v>136</v>
      </c>
      <c r="B1938" s="248">
        <v>2043</v>
      </c>
      <c r="C1938" s="248" t="s">
        <v>1988</v>
      </c>
      <c r="D1938" s="300">
        <v>3.5560496006030538E-3</v>
      </c>
      <c r="E1938" s="300">
        <v>2.2770946247134931E-2</v>
      </c>
      <c r="F1938" s="300">
        <v>1.8631345088118222E-2</v>
      </c>
      <c r="G1938" s="300">
        <v>1.8561306338654451E-2</v>
      </c>
      <c r="H1938" s="301">
        <v>2.416796424414828E-5</v>
      </c>
      <c r="I1938" s="302">
        <v>2.5260732343515643E-5</v>
      </c>
      <c r="J1938" s="303">
        <v>22</v>
      </c>
      <c r="K1938" s="304">
        <f t="shared" ref="K1938:P1938" si="1848">SUM(D1938:D1945)+$J1938*D1945</f>
        <v>9.3316130343143011E-2</v>
      </c>
      <c r="L1938" s="304">
        <f t="shared" si="1848"/>
        <v>0.64788503296227351</v>
      </c>
      <c r="M1938" s="304">
        <f t="shared" si="1848"/>
        <v>0.55657995941238725</v>
      </c>
      <c r="N1938" s="304">
        <f t="shared" si="1848"/>
        <v>0.554666363582067</v>
      </c>
      <c r="O1938" s="304">
        <f t="shared" si="1848"/>
        <v>6.6005064503226883E-4</v>
      </c>
      <c r="P1938" s="251">
        <f t="shared" si="1848"/>
        <v>6.8989520626926886E-4</v>
      </c>
    </row>
    <row r="1939" spans="1:16" x14ac:dyDescent="0.3">
      <c r="A1939" s="247" t="s">
        <v>136</v>
      </c>
      <c r="B1939" s="248">
        <v>2044</v>
      </c>
      <c r="C1939" s="248" t="s">
        <v>1989</v>
      </c>
      <c r="D1939" s="300">
        <v>3.4095114336768402E-3</v>
      </c>
      <c r="E1939" s="300">
        <v>2.2359032160971515E-2</v>
      </c>
      <c r="F1939" s="300">
        <v>1.8610655559521398E-2</v>
      </c>
      <c r="G1939" s="300">
        <v>1.8542263495962615E-2</v>
      </c>
      <c r="H1939" s="301">
        <v>2.3665309961174608E-5</v>
      </c>
      <c r="I1939" s="302">
        <v>2.4735350264361253E-5</v>
      </c>
      <c r="J1939" s="303">
        <v>23</v>
      </c>
      <c r="K1939" s="304">
        <f t="shared" ref="K1939:P1939" si="1849">SUM(D1939:D1945)+$J1939*D1945</f>
        <v>9.2823604227191242E-2</v>
      </c>
      <c r="L1939" s="304">
        <f t="shared" si="1849"/>
        <v>0.64660051559745491</v>
      </c>
      <c r="M1939" s="304">
        <f t="shared" si="1849"/>
        <v>0.55649198402309397</v>
      </c>
      <c r="N1939" s="304">
        <f t="shared" si="1849"/>
        <v>0.55458537795963381</v>
      </c>
      <c r="O1939" s="304">
        <f t="shared" si="1849"/>
        <v>6.5759960929577749E-4</v>
      </c>
      <c r="P1939" s="251">
        <f t="shared" si="1849"/>
        <v>6.8733334557308354E-4</v>
      </c>
    </row>
    <row r="1940" spans="1:16" x14ac:dyDescent="0.3">
      <c r="A1940" s="247" t="s">
        <v>136</v>
      </c>
      <c r="B1940" s="248">
        <v>2045</v>
      </c>
      <c r="C1940" s="248" t="s">
        <v>1990</v>
      </c>
      <c r="D1940" s="300">
        <v>3.3140777427187748E-3</v>
      </c>
      <c r="E1940" s="300">
        <v>2.2082854068835457E-2</v>
      </c>
      <c r="F1940" s="300">
        <v>1.8592926721797121E-2</v>
      </c>
      <c r="G1940" s="300">
        <v>1.8525945459043743E-2</v>
      </c>
      <c r="H1940" s="301">
        <v>2.3228354195149934E-5</v>
      </c>
      <c r="I1940" s="302">
        <v>2.4278637297559418E-5</v>
      </c>
      <c r="J1940" s="303">
        <v>24</v>
      </c>
      <c r="K1940" s="304">
        <f t="shared" ref="K1940:P1940" si="1850">SUM(D1940:D1945)+$J1940*D1945</f>
        <v>9.2477616278165684E-2</v>
      </c>
      <c r="L1940" s="304">
        <f t="shared" si="1850"/>
        <v>0.64572791231879956</v>
      </c>
      <c r="M1940" s="304">
        <f t="shared" si="1850"/>
        <v>0.55642469816239737</v>
      </c>
      <c r="N1940" s="304">
        <f t="shared" si="1850"/>
        <v>0.55452343517989244</v>
      </c>
      <c r="O1940" s="304">
        <f t="shared" si="1850"/>
        <v>6.5565122784225986E-4</v>
      </c>
      <c r="P1940" s="251">
        <f t="shared" si="1850"/>
        <v>6.8529686695605258E-4</v>
      </c>
    </row>
    <row r="1941" spans="1:16" x14ac:dyDescent="0.3">
      <c r="A1941" s="247" t="s">
        <v>136</v>
      </c>
      <c r="B1941" s="248">
        <v>2046</v>
      </c>
      <c r="C1941" s="248" t="s">
        <v>1991</v>
      </c>
      <c r="D1941" s="300">
        <v>3.2328538839995636E-3</v>
      </c>
      <c r="E1941" s="300">
        <v>2.186025820003586E-2</v>
      </c>
      <c r="F1941" s="300">
        <v>1.8577965923971623E-2</v>
      </c>
      <c r="G1941" s="300">
        <v>1.851217131377127E-2</v>
      </c>
      <c r="H1941" s="301">
        <v>2.276011571059099E-5</v>
      </c>
      <c r="I1941" s="302">
        <v>2.3789227146506284E-5</v>
      </c>
      <c r="J1941" s="303">
        <v>25</v>
      </c>
      <c r="K1941" s="304">
        <f t="shared" ref="K1941:P1941" si="1851">SUM(D1941:D1945)+$J1941*D1945</f>
        <v>9.2227062020098199E-2</v>
      </c>
      <c r="L1941" s="304">
        <f t="shared" si="1851"/>
        <v>0.64513148713228052</v>
      </c>
      <c r="M1941" s="304">
        <f t="shared" si="1851"/>
        <v>0.5563751411394251</v>
      </c>
      <c r="N1941" s="304">
        <f t="shared" si="1851"/>
        <v>0.5544778104370699</v>
      </c>
      <c r="O1941" s="304">
        <f t="shared" si="1851"/>
        <v>6.5413980215476707E-4</v>
      </c>
      <c r="P1941" s="251">
        <f t="shared" si="1851"/>
        <v>6.8371710130582335E-4</v>
      </c>
    </row>
    <row r="1942" spans="1:16" x14ac:dyDescent="0.3">
      <c r="A1942" s="247" t="s">
        <v>136</v>
      </c>
      <c r="B1942" s="248">
        <v>2047</v>
      </c>
      <c r="C1942" s="248" t="s">
        <v>1992</v>
      </c>
      <c r="D1942" s="300">
        <v>3.1601679672312913E-3</v>
      </c>
      <c r="E1942" s="300">
        <v>2.1654678084410548E-2</v>
      </c>
      <c r="F1942" s="300">
        <v>1.8565590829614877E-2</v>
      </c>
      <c r="G1942" s="300">
        <v>1.8500782492900891E-2</v>
      </c>
      <c r="H1942" s="301">
        <v>2.2493749100506465E-5</v>
      </c>
      <c r="I1942" s="302">
        <v>2.3510816620298039E-5</v>
      </c>
      <c r="J1942" s="303">
        <v>26</v>
      </c>
      <c r="K1942" s="304">
        <f t="shared" ref="K1942:P1942" si="1852">SUM(D1942:D1945)+$J1942*D1945</f>
        <v>9.2057731620749927E-2</v>
      </c>
      <c r="L1942" s="304">
        <f t="shared" si="1852"/>
        <v>0.64475765781456085</v>
      </c>
      <c r="M1942" s="304">
        <f t="shared" si="1852"/>
        <v>0.55634054491427842</v>
      </c>
      <c r="N1942" s="304">
        <f t="shared" si="1852"/>
        <v>0.55444595983951994</v>
      </c>
      <c r="O1942" s="304">
        <f t="shared" si="1852"/>
        <v>6.5309661495183309E-4</v>
      </c>
      <c r="P1942" s="251">
        <f t="shared" si="1852"/>
        <v>6.8262674580664732E-4</v>
      </c>
    </row>
    <row r="1943" spans="1:16" x14ac:dyDescent="0.3">
      <c r="A1943" s="247" t="s">
        <v>136</v>
      </c>
      <c r="B1943" s="248">
        <v>2048</v>
      </c>
      <c r="C1943" s="248" t="s">
        <v>1993</v>
      </c>
      <c r="D1943" s="300">
        <v>3.1016816097298107E-3</v>
      </c>
      <c r="E1943" s="300">
        <v>2.1483865201566768E-2</v>
      </c>
      <c r="F1943" s="300">
        <v>1.8555214416620745E-2</v>
      </c>
      <c r="G1943" s="300">
        <v>1.8491231307996812E-2</v>
      </c>
      <c r="H1943" s="301">
        <v>2.2225386492828157E-5</v>
      </c>
      <c r="I1943" s="302">
        <v>2.3230319846341943E-5</v>
      </c>
      <c r="J1943" s="303">
        <v>27</v>
      </c>
      <c r="K1943" s="304">
        <f t="shared" ref="K1943:P1943" si="1853">SUM(D1943:D1945)+$J1943*D1945</f>
        <v>9.1961087138169931E-2</v>
      </c>
      <c r="L1943" s="304">
        <f t="shared" si="1853"/>
        <v>0.6445894086124665</v>
      </c>
      <c r="M1943" s="304">
        <f t="shared" si="1853"/>
        <v>0.55631832378348833</v>
      </c>
      <c r="N1943" s="304">
        <f t="shared" si="1853"/>
        <v>0.55442549806284025</v>
      </c>
      <c r="O1943" s="304">
        <f t="shared" si="1853"/>
        <v>6.523197943589837E-4</v>
      </c>
      <c r="P1943" s="251">
        <f t="shared" si="1853"/>
        <v>6.8181480083367952E-4</v>
      </c>
    </row>
    <row r="1944" spans="1:16" x14ac:dyDescent="0.3">
      <c r="A1944" s="247" t="s">
        <v>136</v>
      </c>
      <c r="B1944" s="248">
        <v>2049</v>
      </c>
      <c r="C1944" s="248" t="s">
        <v>1994</v>
      </c>
      <c r="D1944" s="300">
        <v>3.0807479582040595E-3</v>
      </c>
      <c r="E1944" s="300">
        <v>2.1485534706044512E-2</v>
      </c>
      <c r="F1944" s="300">
        <v>1.8548757799771474E-2</v>
      </c>
      <c r="G1944" s="300">
        <v>1.848528670064898E-2</v>
      </c>
      <c r="H1944" s="301">
        <v>2.2020409651758586E-5</v>
      </c>
      <c r="I1944" s="302">
        <v>2.3016074862090483E-5</v>
      </c>
      <c r="J1944" s="303">
        <v>28</v>
      </c>
      <c r="K1944" s="304">
        <f t="shared" ref="K1944:P1944" si="1854">SUM(D1944:D1945)+$J1944*D1945</f>
        <v>9.1922929013091403E-2</v>
      </c>
      <c r="L1944" s="304">
        <f t="shared" si="1854"/>
        <v>0.64459197229321608</v>
      </c>
      <c r="M1944" s="304">
        <f t="shared" si="1854"/>
        <v>0.55630647906569253</v>
      </c>
      <c r="N1944" s="304">
        <f t="shared" si="1854"/>
        <v>0.55441458747106453</v>
      </c>
      <c r="O1944" s="304">
        <f t="shared" si="1854"/>
        <v>6.5181133637381245E-4</v>
      </c>
      <c r="P1944" s="251">
        <f t="shared" si="1854"/>
        <v>6.8128335263466786E-4</v>
      </c>
    </row>
    <row r="1945" spans="1:16" x14ac:dyDescent="0.3">
      <c r="A1945" s="247" t="s">
        <v>136</v>
      </c>
      <c r="B1945" s="248">
        <v>2050</v>
      </c>
      <c r="C1945" s="248" t="s">
        <v>1995</v>
      </c>
      <c r="D1945" s="300">
        <v>3.0635234846512877E-3</v>
      </c>
      <c r="E1945" s="300">
        <v>2.148642888231626E-2</v>
      </c>
      <c r="F1945" s="300">
        <v>1.8543369698824863E-2</v>
      </c>
      <c r="G1945" s="300">
        <v>1.848032071622123E-2</v>
      </c>
      <c r="H1945" s="301">
        <v>2.1716928507657032E-5</v>
      </c>
      <c r="I1945" s="302">
        <v>2.2698871647330254E-5</v>
      </c>
      <c r="J1945" s="303">
        <v>29</v>
      </c>
      <c r="K1945" s="304">
        <f t="shared" ref="K1945:P1945" si="1855">SUM(D1945:D1945)+$J1945*D1945</f>
        <v>9.1905704539538627E-2</v>
      </c>
      <c r="L1945" s="304">
        <f t="shared" si="1855"/>
        <v>0.64459286646948777</v>
      </c>
      <c r="M1945" s="304">
        <f t="shared" si="1855"/>
        <v>0.55630109096474589</v>
      </c>
      <c r="N1945" s="304">
        <f t="shared" si="1855"/>
        <v>0.55440962148663686</v>
      </c>
      <c r="O1945" s="304">
        <f t="shared" si="1855"/>
        <v>6.515078552297109E-4</v>
      </c>
      <c r="P1945" s="251">
        <f t="shared" si="1855"/>
        <v>6.8096614941990762E-4</v>
      </c>
    </row>
    <row r="1946" spans="1:16" x14ac:dyDescent="0.3">
      <c r="A1946" s="247" t="s">
        <v>137</v>
      </c>
      <c r="B1946" s="248">
        <v>2015</v>
      </c>
      <c r="C1946" s="248" t="s">
        <v>2492</v>
      </c>
      <c r="D1946" s="300">
        <v>5.9815432091944065E-2</v>
      </c>
      <c r="E1946" s="300">
        <v>0.24202385760038106</v>
      </c>
      <c r="F1946" s="300">
        <v>1.9781238936016111E-2</v>
      </c>
      <c r="G1946" s="300">
        <v>1.9627016020543828E-2</v>
      </c>
      <c r="H1946" s="301">
        <v>1.2461239598336184E-4</v>
      </c>
      <c r="I1946" s="302">
        <v>1.3024681557041167E-4</v>
      </c>
      <c r="J1946" s="305">
        <v>0</v>
      </c>
      <c r="K1946" s="304">
        <f>SUM(D1946:D1975)</f>
        <v>0.38426687670463622</v>
      </c>
      <c r="L1946" s="304">
        <f t="shared" ref="L1946:L1952" si="1856">SUM(E1946:E1975)</f>
        <v>1.8608300747458726</v>
      </c>
      <c r="M1946" s="304">
        <f t="shared" ref="M1946:M1952" si="1857">SUM(F1946:F1975)</f>
        <v>0.56488532597446117</v>
      </c>
      <c r="N1946" s="304">
        <f t="shared" ref="N1946:N1952" si="1858">SUM(G1946:G1975)</f>
        <v>0.5623435269566549</v>
      </c>
      <c r="O1946" s="304">
        <f t="shared" ref="O1946:O1952" si="1859">SUM(H1946:H1975)</f>
        <v>1.3758700434816323E-3</v>
      </c>
      <c r="P1946" s="251">
        <f t="shared" ref="P1946:P1952" si="1860">SUM(I1946:I1975)</f>
        <v>1.4380807815149766E-3</v>
      </c>
    </row>
    <row r="1947" spans="1:16" x14ac:dyDescent="0.3">
      <c r="A1947" s="247" t="s">
        <v>137</v>
      </c>
      <c r="B1947" s="248">
        <v>2016</v>
      </c>
      <c r="C1947" s="248" t="s">
        <v>2493</v>
      </c>
      <c r="D1947" s="300">
        <v>4.9932125851037387E-2</v>
      </c>
      <c r="E1947" s="300">
        <v>0.20708309227350497</v>
      </c>
      <c r="F1947" s="300">
        <v>1.9639886892728001E-2</v>
      </c>
      <c r="G1947" s="300">
        <v>1.9495429948258775E-2</v>
      </c>
      <c r="H1947" s="301">
        <v>1.1439788696525252E-4</v>
      </c>
      <c r="I1947" s="302">
        <v>1.1957045178071621E-4</v>
      </c>
      <c r="J1947" s="303">
        <v>0</v>
      </c>
      <c r="K1947" s="304">
        <f t="shared" ref="K1947:K1952" si="1861">SUM(D1947:D1976)</f>
        <v>0.32633723366308343</v>
      </c>
      <c r="L1947" s="304">
        <f t="shared" si="1856"/>
        <v>1.6367900695840911</v>
      </c>
      <c r="M1947" s="304">
        <f t="shared" si="1857"/>
        <v>0.56333821946423335</v>
      </c>
      <c r="N1947" s="304">
        <f t="shared" si="1858"/>
        <v>0.560912273336169</v>
      </c>
      <c r="O1947" s="304">
        <f t="shared" si="1859"/>
        <v>1.2671726832525101E-3</v>
      </c>
      <c r="P1947" s="251">
        <f t="shared" si="1860"/>
        <v>1.3244686089936859E-3</v>
      </c>
    </row>
    <row r="1948" spans="1:16" x14ac:dyDescent="0.3">
      <c r="A1948" s="247" t="s">
        <v>137</v>
      </c>
      <c r="B1948" s="248">
        <v>2017</v>
      </c>
      <c r="C1948" s="248" t="s">
        <v>1996</v>
      </c>
      <c r="D1948" s="300">
        <v>4.1114496618404266E-2</v>
      </c>
      <c r="E1948" s="300">
        <v>0.17632078402642598</v>
      </c>
      <c r="F1948" s="300">
        <v>1.9541750423585715E-2</v>
      </c>
      <c r="G1948" s="300">
        <v>1.9403683242303786E-2</v>
      </c>
      <c r="H1948" s="301">
        <v>1.0408252654257568E-4</v>
      </c>
      <c r="I1948" s="302">
        <v>1.0878867653345967E-4</v>
      </c>
      <c r="J1948" s="303">
        <v>0</v>
      </c>
      <c r="K1948" s="304">
        <f t="shared" si="1861"/>
        <v>0.27825052245355369</v>
      </c>
      <c r="L1948" s="304">
        <f t="shared" si="1856"/>
        <v>1.4475620107569154</v>
      </c>
      <c r="M1948" s="304">
        <f t="shared" si="1857"/>
        <v>0.56192459440654108</v>
      </c>
      <c r="N1948" s="304">
        <f t="shared" si="1858"/>
        <v>0.55960536326606269</v>
      </c>
      <c r="O1948" s="304">
        <f t="shared" si="1859"/>
        <v>1.1685408637189167E-3</v>
      </c>
      <c r="P1948" s="251">
        <f t="shared" si="1860"/>
        <v>1.2213770962530004E-3</v>
      </c>
    </row>
    <row r="1949" spans="1:16" x14ac:dyDescent="0.3">
      <c r="A1949" s="247" t="s">
        <v>137</v>
      </c>
      <c r="B1949" s="248">
        <v>2018</v>
      </c>
      <c r="C1949" s="248" t="s">
        <v>1997</v>
      </c>
      <c r="D1949" s="300">
        <v>3.3599298850251494E-2</v>
      </c>
      <c r="E1949" s="300">
        <v>0.14936189726918492</v>
      </c>
      <c r="F1949" s="300">
        <v>1.9475416257283249E-2</v>
      </c>
      <c r="G1949" s="300">
        <v>1.934148741483236E-2</v>
      </c>
      <c r="H1949" s="301">
        <v>9.5298541156514045E-5</v>
      </c>
      <c r="I1949" s="302">
        <v>9.960751830659847E-5</v>
      </c>
      <c r="J1949" s="303">
        <v>0</v>
      </c>
      <c r="K1949" s="304">
        <f t="shared" si="1861"/>
        <v>0.23894686978248697</v>
      </c>
      <c r="L1949" s="304">
        <f t="shared" si="1856"/>
        <v>1.2889820685248239</v>
      </c>
      <c r="M1949" s="304">
        <f t="shared" si="1857"/>
        <v>0.56060271150043695</v>
      </c>
      <c r="N1949" s="304">
        <f t="shared" si="1858"/>
        <v>0.55838431599914684</v>
      </c>
      <c r="O1949" s="304">
        <f t="shared" si="1859"/>
        <v>1.0801072724427427E-3</v>
      </c>
      <c r="P1949" s="251">
        <f t="shared" si="1860"/>
        <v>1.1289449303975671E-3</v>
      </c>
    </row>
    <row r="1950" spans="1:16" x14ac:dyDescent="0.3">
      <c r="A1950" s="247" t="s">
        <v>137</v>
      </c>
      <c r="B1950" s="248">
        <v>2019</v>
      </c>
      <c r="C1950" s="248" t="s">
        <v>1998</v>
      </c>
      <c r="D1950" s="300">
        <v>2.7436340152695509E-2</v>
      </c>
      <c r="E1950" s="300">
        <v>0.12688564195900034</v>
      </c>
      <c r="F1950" s="300">
        <v>1.9431558452412616E-2</v>
      </c>
      <c r="G1950" s="300">
        <v>1.9300168393279298E-2</v>
      </c>
      <c r="H1950" s="301">
        <v>8.6284411745096341E-5</v>
      </c>
      <c r="I1950" s="302">
        <v>9.0185809962803226E-5</v>
      </c>
      <c r="J1950" s="303">
        <v>0</v>
      </c>
      <c r="K1950" s="304">
        <f t="shared" si="1861"/>
        <v>0.20713071491729124</v>
      </c>
      <c r="L1950" s="304">
        <f t="shared" si="1856"/>
        <v>1.1572676132579121</v>
      </c>
      <c r="M1950" s="304">
        <f t="shared" si="1857"/>
        <v>0.55934195870048165</v>
      </c>
      <c r="N1950" s="304">
        <f t="shared" si="1858"/>
        <v>0.55722067588661384</v>
      </c>
      <c r="O1950" s="304">
        <f t="shared" si="1859"/>
        <v>1.0003618863110011E-3</v>
      </c>
      <c r="P1950" s="251">
        <f t="shared" si="1860"/>
        <v>1.0455938117698582E-3</v>
      </c>
    </row>
    <row r="1951" spans="1:16" x14ac:dyDescent="0.3">
      <c r="A1951" s="247" t="s">
        <v>137</v>
      </c>
      <c r="B1951" s="248">
        <v>2020</v>
      </c>
      <c r="C1951" s="248" t="s">
        <v>1999</v>
      </c>
      <c r="D1951" s="300">
        <v>2.2810600508331287E-2</v>
      </c>
      <c r="E1951" s="300">
        <v>0.10830929889711298</v>
      </c>
      <c r="F1951" s="300">
        <v>1.9375572748998156E-2</v>
      </c>
      <c r="G1951" s="300">
        <v>1.9248169712823261E-2</v>
      </c>
      <c r="H1951" s="301">
        <v>7.9858492919729658E-5</v>
      </c>
      <c r="I1951" s="302">
        <v>8.3469339602745783E-5</v>
      </c>
      <c r="J1951" s="303">
        <v>0</v>
      </c>
      <c r="K1951" s="304">
        <f t="shared" si="1861"/>
        <v>0.18146705308662631</v>
      </c>
      <c r="L1951" s="304">
        <f t="shared" si="1856"/>
        <v>1.0480347867380215</v>
      </c>
      <c r="M1951" s="304">
        <f t="shared" si="1857"/>
        <v>0.5581216906798917</v>
      </c>
      <c r="N1951" s="304">
        <f t="shared" si="1858"/>
        <v>0.55609525043756836</v>
      </c>
      <c r="O1951" s="304">
        <f t="shared" si="1859"/>
        <v>9.2955400225108742E-4</v>
      </c>
      <c r="P1951" s="251">
        <f t="shared" si="1860"/>
        <v>9.7158430939808728E-4</v>
      </c>
    </row>
    <row r="1952" spans="1:16" x14ac:dyDescent="0.3">
      <c r="A1952" s="247" t="s">
        <v>137</v>
      </c>
      <c r="B1952" s="248">
        <v>2021</v>
      </c>
      <c r="C1952" s="248" t="s">
        <v>2000</v>
      </c>
      <c r="D1952" s="300">
        <v>1.9357917107258649E-2</v>
      </c>
      <c r="E1952" s="300">
        <v>9.2921484261823853E-2</v>
      </c>
      <c r="F1952" s="300">
        <v>1.9296401305786956E-2</v>
      </c>
      <c r="G1952" s="300">
        <v>1.9175024912204953E-2</v>
      </c>
      <c r="H1952" s="301">
        <v>7.3882782884067478E-5</v>
      </c>
      <c r="I1952" s="302">
        <v>7.7223434476091581E-5</v>
      </c>
      <c r="J1952" s="303">
        <v>0</v>
      </c>
      <c r="K1952" s="304">
        <f t="shared" si="1861"/>
        <v>0.16042091525291508</v>
      </c>
      <c r="L1952" s="304">
        <f t="shared" si="1856"/>
        <v>0.95738577411294989</v>
      </c>
      <c r="M1952" s="304">
        <f t="shared" si="1857"/>
        <v>0.55695474328826577</v>
      </c>
      <c r="N1952" s="304">
        <f t="shared" si="1858"/>
        <v>0.55501937047601646</v>
      </c>
      <c r="O1952" s="304">
        <f t="shared" si="1859"/>
        <v>8.6510131891311668E-4</v>
      </c>
      <c r="P1952" s="251">
        <f t="shared" si="1860"/>
        <v>9.0421736172411997E-4</v>
      </c>
    </row>
    <row r="1953" spans="1:16" x14ac:dyDescent="0.3">
      <c r="A1953" s="247" t="s">
        <v>137</v>
      </c>
      <c r="B1953" s="248">
        <v>2022</v>
      </c>
      <c r="C1953" s="248" t="s">
        <v>2001</v>
      </c>
      <c r="D1953" s="300">
        <v>1.6004055207707011E-2</v>
      </c>
      <c r="E1953" s="300">
        <v>7.9286311845317717E-2</v>
      </c>
      <c r="F1953" s="300">
        <v>1.9216776590118126E-2</v>
      </c>
      <c r="G1953" s="300">
        <v>1.9101361340370809E-2</v>
      </c>
      <c r="H1953" s="301">
        <v>6.7713212907800907E-5</v>
      </c>
      <c r="I1953" s="302">
        <v>7.0774903922559521E-5</v>
      </c>
      <c r="J1953" s="303">
        <v>1</v>
      </c>
      <c r="K1953" s="304">
        <f t="shared" ref="K1953:P1953" si="1862">SUM(D1953:D1981)+$J1953*D1981</f>
        <v>0.14282746082027653</v>
      </c>
      <c r="L1953" s="304">
        <f t="shared" si="1862"/>
        <v>0.88212457612316741</v>
      </c>
      <c r="M1953" s="304">
        <f t="shared" si="1862"/>
        <v>0.55586696733985108</v>
      </c>
      <c r="N1953" s="304">
        <f t="shared" si="1862"/>
        <v>0.55401663531508283</v>
      </c>
      <c r="O1953" s="304">
        <f t="shared" si="1862"/>
        <v>8.0662434561080824E-4</v>
      </c>
      <c r="P1953" s="251">
        <f t="shared" si="1862"/>
        <v>8.4309631917680683E-4</v>
      </c>
    </row>
    <row r="1954" spans="1:16" x14ac:dyDescent="0.3">
      <c r="A1954" s="247" t="s">
        <v>137</v>
      </c>
      <c r="B1954" s="248">
        <v>2023</v>
      </c>
      <c r="C1954" s="248" t="s">
        <v>2002</v>
      </c>
      <c r="D1954" s="300">
        <v>1.3698912660700308E-2</v>
      </c>
      <c r="E1954" s="300">
        <v>6.8478677035673702E-2</v>
      </c>
      <c r="F1954" s="300">
        <v>1.9146412527728987E-2</v>
      </c>
      <c r="G1954" s="300">
        <v>1.9036430845746265E-2</v>
      </c>
      <c r="H1954" s="301">
        <v>6.262689070172408E-5</v>
      </c>
      <c r="I1954" s="302">
        <v>6.5458600796544427E-5</v>
      </c>
      <c r="J1954" s="303">
        <v>2</v>
      </c>
      <c r="K1954" s="304">
        <f t="shared" ref="K1954:P1954" si="1863">SUM(D1954:D1981)+$J1954*D1981</f>
        <v>0.12858786828718954</v>
      </c>
      <c r="L1954" s="304">
        <f t="shared" si="1863"/>
        <v>0.82049855054989129</v>
      </c>
      <c r="M1954" s="304">
        <f t="shared" si="1863"/>
        <v>0.55485881610710508</v>
      </c>
      <c r="N1954" s="304">
        <f t="shared" si="1863"/>
        <v>0.55308756372598322</v>
      </c>
      <c r="O1954" s="304">
        <f t="shared" si="1863"/>
        <v>7.5431694228476637E-4</v>
      </c>
      <c r="P1954" s="251">
        <f t="shared" si="1863"/>
        <v>7.8842380718302594E-4</v>
      </c>
    </row>
    <row r="1955" spans="1:16" x14ac:dyDescent="0.3">
      <c r="A1955" s="247" t="s">
        <v>137</v>
      </c>
      <c r="B1955" s="248">
        <v>2024</v>
      </c>
      <c r="C1955" s="248" t="s">
        <v>2003</v>
      </c>
      <c r="D1955" s="300">
        <v>1.1786186016122725E-2</v>
      </c>
      <c r="E1955" s="300">
        <v>5.9486497804692472E-2</v>
      </c>
      <c r="F1955" s="300">
        <v>1.9082968606357709E-2</v>
      </c>
      <c r="G1955" s="300">
        <v>1.8977783176697717E-2</v>
      </c>
      <c r="H1955" s="301">
        <v>5.5303344833019258E-5</v>
      </c>
      <c r="I1955" s="302">
        <v>5.7803916681410265E-5</v>
      </c>
      <c r="J1955" s="303">
        <v>3</v>
      </c>
      <c r="K1955" s="304">
        <f t="shared" ref="K1955:P1955" si="1864">SUM(D1955:D1981)+$J1955*D1981</f>
        <v>0.11665341830110931</v>
      </c>
      <c r="L1955" s="304">
        <f t="shared" si="1864"/>
        <v>0.76968015978625914</v>
      </c>
      <c r="M1955" s="304">
        <f t="shared" si="1864"/>
        <v>0.55392102893674822</v>
      </c>
      <c r="N1955" s="304">
        <f t="shared" si="1864"/>
        <v>0.55222342263150836</v>
      </c>
      <c r="O1955" s="304">
        <f t="shared" si="1864"/>
        <v>7.0709586116480118E-4</v>
      </c>
      <c r="P1955" s="251">
        <f t="shared" si="1864"/>
        <v>7.3906759831526012E-4</v>
      </c>
    </row>
    <row r="1956" spans="1:16" x14ac:dyDescent="0.3">
      <c r="A1956" s="247" t="s">
        <v>137</v>
      </c>
      <c r="B1956" s="248">
        <v>2025</v>
      </c>
      <c r="C1956" s="248" t="s">
        <v>2004</v>
      </c>
      <c r="D1956" s="300">
        <v>1.0224485558616063E-2</v>
      </c>
      <c r="E1956" s="300">
        <v>5.2282420750166196E-2</v>
      </c>
      <c r="F1956" s="300">
        <v>1.9029888548475562E-2</v>
      </c>
      <c r="G1956" s="300">
        <v>1.8928764500235468E-2</v>
      </c>
      <c r="H1956" s="301">
        <v>5.0108879457752813E-5</v>
      </c>
      <c r="I1956" s="302">
        <v>5.2374580631972932E-5</v>
      </c>
      <c r="J1956" s="303">
        <v>4</v>
      </c>
      <c r="K1956" s="304">
        <f t="shared" ref="K1956:P1956" si="1865">SUM(D1956:D1981)+$J1956*D1981</f>
        <v>0.10663169495960667</v>
      </c>
      <c r="L1956" s="304">
        <f t="shared" si="1865"/>
        <v>0.72785394825360805</v>
      </c>
      <c r="M1956" s="304">
        <f t="shared" si="1865"/>
        <v>0.55304668568776261</v>
      </c>
      <c r="N1956" s="304">
        <f t="shared" si="1865"/>
        <v>0.55141792920608201</v>
      </c>
      <c r="O1956" s="304">
        <f t="shared" si="1865"/>
        <v>6.6719832591354098E-4</v>
      </c>
      <c r="P1956" s="251">
        <f t="shared" si="1865"/>
        <v>6.9736607356262858E-4</v>
      </c>
    </row>
    <row r="1957" spans="1:16" x14ac:dyDescent="0.3">
      <c r="A1957" s="247" t="s">
        <v>137</v>
      </c>
      <c r="B1957" s="248">
        <v>2026</v>
      </c>
      <c r="C1957" s="248" t="s">
        <v>2005</v>
      </c>
      <c r="D1957" s="300">
        <v>8.9150425163856909E-3</v>
      </c>
      <c r="E1957" s="300">
        <v>4.632141697872532E-2</v>
      </c>
      <c r="F1957" s="300">
        <v>1.8970635087648232E-2</v>
      </c>
      <c r="G1957" s="300">
        <v>1.8874107954893155E-2</v>
      </c>
      <c r="H1957" s="301">
        <v>4.5637572055499681E-5</v>
      </c>
      <c r="I1957" s="302">
        <v>4.7701100550122735E-5</v>
      </c>
      <c r="J1957" s="303">
        <v>5</v>
      </c>
      <c r="K1957" s="304">
        <f t="shared" ref="K1957:P1957" si="1866">SUM(D1957:D1981)+$J1957*D1981</f>
        <v>9.8171672075610658E-2</v>
      </c>
      <c r="L1957" s="304">
        <f t="shared" si="1866"/>
        <v>0.69323181377548337</v>
      </c>
      <c r="M1957" s="304">
        <f t="shared" si="1866"/>
        <v>0.55222542249665918</v>
      </c>
      <c r="N1957" s="304">
        <f t="shared" si="1866"/>
        <v>0.55066145445711778</v>
      </c>
      <c r="O1957" s="304">
        <f t="shared" si="1866"/>
        <v>6.3249525603754724E-4</v>
      </c>
      <c r="P1957" s="251">
        <f t="shared" si="1866"/>
        <v>6.6109388485943428E-4</v>
      </c>
    </row>
    <row r="1958" spans="1:16" x14ac:dyDescent="0.3">
      <c r="A1958" s="247" t="s">
        <v>137</v>
      </c>
      <c r="B1958" s="248">
        <v>2027</v>
      </c>
      <c r="C1958" s="248" t="s">
        <v>2006</v>
      </c>
      <c r="D1958" s="300">
        <v>7.8517304451950834E-3</v>
      </c>
      <c r="E1958" s="300">
        <v>4.1518324725910473E-2</v>
      </c>
      <c r="F1958" s="300">
        <v>1.8909419697745514E-2</v>
      </c>
      <c r="G1958" s="300">
        <v>1.8817561281053462E-2</v>
      </c>
      <c r="H1958" s="301">
        <v>3.8941088403888998E-5</v>
      </c>
      <c r="I1958" s="302">
        <v>4.0701831622992342E-5</v>
      </c>
      <c r="J1958" s="303">
        <v>6</v>
      </c>
      <c r="K1958" s="304">
        <f t="shared" ref="K1958:P1958" si="1867">SUM(D1958:D1981)+$J1958*D1981</f>
        <v>9.1021092233845066E-2</v>
      </c>
      <c r="L1958" s="304">
        <f t="shared" si="1867"/>
        <v>0.66457068306879941</v>
      </c>
      <c r="M1958" s="304">
        <f t="shared" si="1867"/>
        <v>0.55146341276638311</v>
      </c>
      <c r="N1958" s="304">
        <f t="shared" si="1867"/>
        <v>0.54995963625349598</v>
      </c>
      <c r="O1958" s="304">
        <f t="shared" si="1867"/>
        <v>6.0226349356380638E-4</v>
      </c>
      <c r="P1958" s="251">
        <f t="shared" si="1867"/>
        <v>6.2949517623809019E-4</v>
      </c>
    </row>
    <row r="1959" spans="1:16" x14ac:dyDescent="0.3">
      <c r="A1959" s="247" t="s">
        <v>137</v>
      </c>
      <c r="B1959" s="248">
        <v>2028</v>
      </c>
      <c r="C1959" s="248" t="s">
        <v>2007</v>
      </c>
      <c r="D1959" s="300">
        <v>6.9837968927963729E-3</v>
      </c>
      <c r="E1959" s="300">
        <v>3.7614143278998043E-2</v>
      </c>
      <c r="F1959" s="300">
        <v>1.8844414156643254E-2</v>
      </c>
      <c r="G1959" s="300">
        <v>1.8757627949803839E-2</v>
      </c>
      <c r="H1959" s="301">
        <v>3.4754134745098454E-5</v>
      </c>
      <c r="I1959" s="302">
        <v>3.6325562499082945E-5</v>
      </c>
      <c r="J1959" s="303">
        <v>7</v>
      </c>
      <c r="K1959" s="304">
        <f t="shared" ref="K1959:P1959" si="1868">SUM(D1959:D1981)+$J1959*D1981</f>
        <v>8.4933824463270038E-2</v>
      </c>
      <c r="L1959" s="304">
        <f t="shared" si="1868"/>
        <v>0.6407126446149306</v>
      </c>
      <c r="M1959" s="304">
        <f t="shared" si="1868"/>
        <v>0.55076261842600982</v>
      </c>
      <c r="N1959" s="304">
        <f t="shared" si="1868"/>
        <v>0.54931436472371376</v>
      </c>
      <c r="O1959" s="304">
        <f t="shared" si="1868"/>
        <v>5.7872821474167651E-4</v>
      </c>
      <c r="P1959" s="251">
        <f t="shared" si="1868"/>
        <v>6.048957365438765E-4</v>
      </c>
    </row>
    <row r="1960" spans="1:16" x14ac:dyDescent="0.3">
      <c r="A1960" s="247" t="s">
        <v>137</v>
      </c>
      <c r="B1960" s="248">
        <v>2029</v>
      </c>
      <c r="C1960" s="248" t="s">
        <v>2008</v>
      </c>
      <c r="D1960" s="300">
        <v>6.2275483023510637E-3</v>
      </c>
      <c r="E1960" s="300">
        <v>3.4296024744845471E-2</v>
      </c>
      <c r="F1960" s="300">
        <v>1.878005770869216E-2</v>
      </c>
      <c r="G1960" s="300">
        <v>1.8698313558900823E-2</v>
      </c>
      <c r="H1960" s="301">
        <v>3.1134981989837404E-5</v>
      </c>
      <c r="I1960" s="302">
        <v>3.2542767715981466E-5</v>
      </c>
      <c r="J1960" s="303">
        <v>8</v>
      </c>
      <c r="K1960" s="304">
        <f t="shared" ref="K1960:P1960" si="1869">SUM(D1960:D1981)+$J1960*D1981</f>
        <v>7.9714490245093736E-2</v>
      </c>
      <c r="L1960" s="304">
        <f t="shared" si="1869"/>
        <v>0.62075878760797398</v>
      </c>
      <c r="M1960" s="304">
        <f t="shared" si="1869"/>
        <v>0.55012682962673876</v>
      </c>
      <c r="N1960" s="304">
        <f t="shared" si="1869"/>
        <v>0.5487290265251813</v>
      </c>
      <c r="O1960" s="304">
        <f t="shared" si="1869"/>
        <v>5.5937988957833703E-4</v>
      </c>
      <c r="P1960" s="251">
        <f t="shared" si="1869"/>
        <v>5.846725659735721E-4</v>
      </c>
    </row>
    <row r="1961" spans="1:16" x14ac:dyDescent="0.3">
      <c r="A1961" s="247" t="s">
        <v>137</v>
      </c>
      <c r="B1961" s="248">
        <v>2030</v>
      </c>
      <c r="C1961" s="248" t="s">
        <v>2009</v>
      </c>
      <c r="D1961" s="300">
        <v>5.5977654977547994E-3</v>
      </c>
      <c r="E1961" s="300">
        <v>3.156050322131617E-2</v>
      </c>
      <c r="F1961" s="300">
        <v>1.8719125218071189E-2</v>
      </c>
      <c r="G1961" s="300">
        <v>1.8642195863223975E-2</v>
      </c>
      <c r="H1961" s="301">
        <v>2.8760420464913052E-5</v>
      </c>
      <c r="I1961" s="302">
        <v>3.0060839055860724E-5</v>
      </c>
      <c r="J1961" s="303">
        <v>9</v>
      </c>
      <c r="K1961" s="304">
        <f t="shared" ref="K1961:P1961" si="1870">SUM(D1961:D1981)+$J1961*D1981</f>
        <v>7.5251404617362738E-2</v>
      </c>
      <c r="L1961" s="304">
        <f t="shared" si="1870"/>
        <v>0.60412304913517001</v>
      </c>
      <c r="M1961" s="304">
        <f t="shared" si="1870"/>
        <v>0.5495553972754188</v>
      </c>
      <c r="N1961" s="304">
        <f t="shared" si="1870"/>
        <v>0.54820300271755174</v>
      </c>
      <c r="O1961" s="304">
        <f t="shared" si="1870"/>
        <v>5.4365071717025863E-4</v>
      </c>
      <c r="P1961" s="251">
        <f t="shared" si="1870"/>
        <v>5.6823219018636926E-4</v>
      </c>
    </row>
    <row r="1962" spans="1:16" x14ac:dyDescent="0.3">
      <c r="A1962" s="247" t="s">
        <v>137</v>
      </c>
      <c r="B1962" s="248">
        <v>2031</v>
      </c>
      <c r="C1962" s="248" t="s">
        <v>2010</v>
      </c>
      <c r="D1962" s="300">
        <v>5.0493181124319098E-3</v>
      </c>
      <c r="E1962" s="300">
        <v>2.9217327516955462E-2</v>
      </c>
      <c r="F1962" s="300">
        <v>1.8661204660448426E-2</v>
      </c>
      <c r="G1962" s="300">
        <v>1.8588875118176248E-2</v>
      </c>
      <c r="H1962" s="301">
        <v>2.7093953969504499E-5</v>
      </c>
      <c r="I1962" s="302">
        <v>2.8319022340365368E-5</v>
      </c>
      <c r="J1962" s="303">
        <v>10</v>
      </c>
      <c r="K1962" s="304">
        <f t="shared" ref="K1962:P1962" si="1871">SUM(D1962:D1981)+$J1962*D1981</f>
        <v>7.1418101794228014E-2</v>
      </c>
      <c r="L1962" s="304">
        <f t="shared" si="1871"/>
        <v>0.59022283218589533</v>
      </c>
      <c r="M1962" s="304">
        <f t="shared" si="1871"/>
        <v>0.54904489741471985</v>
      </c>
      <c r="N1962" s="304">
        <f t="shared" si="1871"/>
        <v>0.54773309660559921</v>
      </c>
      <c r="O1962" s="304">
        <f t="shared" si="1871"/>
        <v>5.3029610628710453E-4</v>
      </c>
      <c r="P1962" s="251">
        <f t="shared" si="1871"/>
        <v>5.5427374305928704E-4</v>
      </c>
    </row>
    <row r="1963" spans="1:16" x14ac:dyDescent="0.3">
      <c r="A1963" s="247" t="s">
        <v>137</v>
      </c>
      <c r="B1963" s="248">
        <v>2032</v>
      </c>
      <c r="C1963" s="248" t="s">
        <v>2011</v>
      </c>
      <c r="D1963" s="300">
        <v>4.5766326914688776E-3</v>
      </c>
      <c r="E1963" s="300">
        <v>2.7287274693400448E-2</v>
      </c>
      <c r="F1963" s="300">
        <v>1.8606422166855537E-2</v>
      </c>
      <c r="G1963" s="300">
        <v>1.853843925192266E-2</v>
      </c>
      <c r="H1963" s="301">
        <v>2.541580335730219E-5</v>
      </c>
      <c r="I1963" s="302">
        <v>2.6564993204162331E-5</v>
      </c>
      <c r="J1963" s="303">
        <v>11</v>
      </c>
      <c r="K1963" s="304">
        <f t="shared" ref="K1963:P1963" si="1872">SUM(D1963:D1981)+$J1963*D1981</f>
        <v>6.8133246356416183E-2</v>
      </c>
      <c r="L1963" s="304">
        <f t="shared" si="1872"/>
        <v>0.57866579094098136</v>
      </c>
      <c r="M1963" s="304">
        <f t="shared" si="1872"/>
        <v>0.54859231811164366</v>
      </c>
      <c r="N1963" s="304">
        <f t="shared" si="1872"/>
        <v>0.54731651123869418</v>
      </c>
      <c r="O1963" s="304">
        <f t="shared" si="1872"/>
        <v>5.1860796189935913E-4</v>
      </c>
      <c r="P1963" s="251">
        <f t="shared" si="1872"/>
        <v>5.4205711264770028E-4</v>
      </c>
    </row>
    <row r="1964" spans="1:16" x14ac:dyDescent="0.3">
      <c r="A1964" s="247" t="s">
        <v>137</v>
      </c>
      <c r="B1964" s="248">
        <v>2033</v>
      </c>
      <c r="C1964" s="248" t="s">
        <v>2012</v>
      </c>
      <c r="D1964" s="300">
        <v>4.1596448155050885E-3</v>
      </c>
      <c r="E1964" s="300">
        <v>2.5634856225830043E-2</v>
      </c>
      <c r="F1964" s="300">
        <v>1.8554939054647539E-2</v>
      </c>
      <c r="G1964" s="300">
        <v>1.8491051572214447E-2</v>
      </c>
      <c r="H1964" s="301">
        <v>2.4110498751128167E-5</v>
      </c>
      <c r="I1964" s="302">
        <v>2.5200668515900568E-5</v>
      </c>
      <c r="J1964" s="303">
        <v>12</v>
      </c>
      <c r="K1964" s="304">
        <f t="shared" ref="K1964:P1964" si="1873">SUM(D1964:D1981)+$J1964*D1981</f>
        <v>6.5321076339567366E-2</v>
      </c>
      <c r="L1964" s="304">
        <f t="shared" si="1873"/>
        <v>0.56903880251962236</v>
      </c>
      <c r="M1964" s="304">
        <f t="shared" si="1873"/>
        <v>0.54819452130216029</v>
      </c>
      <c r="N1964" s="304">
        <f t="shared" si="1873"/>
        <v>0.54695036173804301</v>
      </c>
      <c r="O1964" s="304">
        <f t="shared" si="1873"/>
        <v>5.0859796812381577E-4</v>
      </c>
      <c r="P1964" s="251">
        <f t="shared" si="1873"/>
        <v>5.315945113723166E-4</v>
      </c>
    </row>
    <row r="1965" spans="1:16" x14ac:dyDescent="0.3">
      <c r="A1965" s="247" t="s">
        <v>137</v>
      </c>
      <c r="B1965" s="248">
        <v>2034</v>
      </c>
      <c r="C1965" s="248" t="s">
        <v>2013</v>
      </c>
      <c r="D1965" s="300">
        <v>3.7896213403570797E-3</v>
      </c>
      <c r="E1965" s="300">
        <v>2.4246551250861292E-2</v>
      </c>
      <c r="F1965" s="300">
        <v>1.8506761711506212E-2</v>
      </c>
      <c r="G1965" s="300">
        <v>1.8446707275943389E-2</v>
      </c>
      <c r="H1965" s="301">
        <v>2.2904026833319644E-5</v>
      </c>
      <c r="I1965" s="302">
        <v>2.3939645291608497E-5</v>
      </c>
      <c r="J1965" s="303">
        <v>13</v>
      </c>
      <c r="K1965" s="304">
        <f t="shared" ref="K1965:P1965" si="1874">SUM(D1965:D1981)+$J1965*D1981</f>
        <v>6.2925894198682331E-2</v>
      </c>
      <c r="L1965" s="304">
        <f t="shared" si="1874"/>
        <v>0.56106423256583382</v>
      </c>
      <c r="M1965" s="304">
        <f t="shared" si="1874"/>
        <v>0.54784820760488495</v>
      </c>
      <c r="N1965" s="304">
        <f t="shared" si="1874"/>
        <v>0.54663159991709986</v>
      </c>
      <c r="O1965" s="304">
        <f t="shared" si="1874"/>
        <v>4.9989327895444662E-4</v>
      </c>
      <c r="P1965" s="251">
        <f t="shared" si="1874"/>
        <v>5.2249623478519455E-4</v>
      </c>
    </row>
    <row r="1966" spans="1:16" x14ac:dyDescent="0.3">
      <c r="A1966" s="247" t="s">
        <v>137</v>
      </c>
      <c r="B1966" s="248">
        <v>2035</v>
      </c>
      <c r="C1966" s="248" t="s">
        <v>2014</v>
      </c>
      <c r="D1966" s="300">
        <v>3.4658919653671304E-3</v>
      </c>
      <c r="E1966" s="300">
        <v>2.3098884147956612E-2</v>
      </c>
      <c r="F1966" s="300">
        <v>1.846233208962985E-2</v>
      </c>
      <c r="G1966" s="300">
        <v>1.8405812170799399E-2</v>
      </c>
      <c r="H1966" s="301">
        <v>2.1782244838561445E-5</v>
      </c>
      <c r="I1966" s="302">
        <v>2.2767141292881286E-5</v>
      </c>
      <c r="J1966" s="303">
        <v>14</v>
      </c>
      <c r="K1966" s="304">
        <f t="shared" ref="K1966:P1966" si="1875">SUM(D1966:D1981)+$J1966*D1981</f>
        <v>6.0900735532945324E-2</v>
      </c>
      <c r="L1966" s="304">
        <f t="shared" si="1875"/>
        <v>0.55447796758701395</v>
      </c>
      <c r="M1966" s="304">
        <f t="shared" si="1875"/>
        <v>0.54755007125075084</v>
      </c>
      <c r="N1966" s="304">
        <f t="shared" si="1875"/>
        <v>0.54635718239242781</v>
      </c>
      <c r="O1966" s="304">
        <f t="shared" si="1875"/>
        <v>4.9239506170288593E-4</v>
      </c>
      <c r="P1966" s="251">
        <f t="shared" si="1875"/>
        <v>5.1465898142236458E-4</v>
      </c>
    </row>
    <row r="1967" spans="1:16" x14ac:dyDescent="0.3">
      <c r="A1967" s="247" t="s">
        <v>137</v>
      </c>
      <c r="B1967" s="248">
        <v>2036</v>
      </c>
      <c r="C1967" s="248" t="s">
        <v>2015</v>
      </c>
      <c r="D1967" s="300">
        <v>3.1817361432717561E-3</v>
      </c>
      <c r="E1967" s="300">
        <v>2.2131471562995036E-2</v>
      </c>
      <c r="F1967" s="300">
        <v>1.8423081240531887E-2</v>
      </c>
      <c r="G1967" s="300">
        <v>1.8369679428176237E-2</v>
      </c>
      <c r="H1967" s="301">
        <v>2.0677712954211946E-5</v>
      </c>
      <c r="I1967" s="302">
        <v>2.1612667378009131E-5</v>
      </c>
      <c r="J1967" s="303">
        <v>15</v>
      </c>
      <c r="K1967" s="304">
        <f t="shared" ref="K1967:P1967" si="1876">SUM(D1967:D1981)+$J1967*D1981</f>
        <v>5.9199306242198269E-2</v>
      </c>
      <c r="L1967" s="304">
        <f t="shared" si="1876"/>
        <v>0.5490393697110989</v>
      </c>
      <c r="M1967" s="304">
        <f t="shared" si="1876"/>
        <v>0.54729636451849317</v>
      </c>
      <c r="N1967" s="304">
        <f t="shared" si="1876"/>
        <v>0.54612365997289969</v>
      </c>
      <c r="O1967" s="304">
        <f t="shared" si="1876"/>
        <v>4.8601862644608355E-4</v>
      </c>
      <c r="P1967" s="251">
        <f t="shared" si="1876"/>
        <v>5.0799423205826182E-4</v>
      </c>
    </row>
    <row r="1968" spans="1:16" x14ac:dyDescent="0.3">
      <c r="A1968" s="247" t="s">
        <v>137</v>
      </c>
      <c r="B1968" s="248">
        <v>2037</v>
      </c>
      <c r="C1968" s="248" t="s">
        <v>2016</v>
      </c>
      <c r="D1968" s="300">
        <v>2.9332741339650704E-3</v>
      </c>
      <c r="E1968" s="300">
        <v>2.1321123691135417E-2</v>
      </c>
      <c r="F1968" s="300">
        <v>1.838774606434166E-2</v>
      </c>
      <c r="G1968" s="300">
        <v>1.8337151853153814E-2</v>
      </c>
      <c r="H1968" s="301">
        <v>1.9697681654495349E-5</v>
      </c>
      <c r="I1968" s="302">
        <v>2.0588323411743814E-5</v>
      </c>
      <c r="J1968" s="303">
        <v>16</v>
      </c>
      <c r="K1968" s="304">
        <f t="shared" ref="K1968:P1968" si="1877">SUM(D1968:D1981)+$J1968*D1981</f>
        <v>5.7782032773546571E-2</v>
      </c>
      <c r="L1968" s="304">
        <f t="shared" si="1877"/>
        <v>0.54456818442014532</v>
      </c>
      <c r="M1968" s="304">
        <f t="shared" si="1877"/>
        <v>0.54708190863533357</v>
      </c>
      <c r="N1968" s="304">
        <f t="shared" si="1877"/>
        <v>0.54592627029599483</v>
      </c>
      <c r="O1968" s="304">
        <f t="shared" si="1877"/>
        <v>4.8074672307363059E-4</v>
      </c>
      <c r="P1968" s="251">
        <f t="shared" si="1877"/>
        <v>5.0248395660903132E-4</v>
      </c>
    </row>
    <row r="1969" spans="1:16" x14ac:dyDescent="0.3">
      <c r="A1969" s="247" t="s">
        <v>137</v>
      </c>
      <c r="B1969" s="248">
        <v>2038</v>
      </c>
      <c r="C1969" s="248" t="s">
        <v>2017</v>
      </c>
      <c r="D1969" s="300">
        <v>2.714334627793111E-3</v>
      </c>
      <c r="E1969" s="300">
        <v>2.0619175572688799E-2</v>
      </c>
      <c r="F1969" s="300">
        <v>1.8356309705597738E-2</v>
      </c>
      <c r="G1969" s="300">
        <v>1.8308215213172351E-2</v>
      </c>
      <c r="H1969" s="301">
        <v>1.8874628391660032E-5</v>
      </c>
      <c r="I1969" s="302">
        <v>1.9728055332607862E-5</v>
      </c>
      <c r="J1969" s="303">
        <v>17</v>
      </c>
      <c r="K1969" s="304">
        <f t="shared" ref="K1969:P1969" si="1878">SUM(D1969:D1981)+$J1969*D1981</f>
        <v>5.6613221314201573E-2</v>
      </c>
      <c r="L1969" s="304">
        <f t="shared" si="1878"/>
        <v>0.54090734700105125</v>
      </c>
      <c r="M1969" s="304">
        <f t="shared" si="1878"/>
        <v>0.546902787928364</v>
      </c>
      <c r="N1969" s="304">
        <f t="shared" si="1878"/>
        <v>0.54576140819411223</v>
      </c>
      <c r="O1969" s="304">
        <f t="shared" si="1878"/>
        <v>4.7645485100089423E-4</v>
      </c>
      <c r="P1969" s="251">
        <f t="shared" si="1878"/>
        <v>4.9799802512606609E-4</v>
      </c>
    </row>
    <row r="1970" spans="1:16" x14ac:dyDescent="0.3">
      <c r="A1970" s="247" t="s">
        <v>137</v>
      </c>
      <c r="B1970" s="248">
        <v>2039</v>
      </c>
      <c r="C1970" s="248" t="s">
        <v>2018</v>
      </c>
      <c r="D1970" s="300">
        <v>2.506644310424569E-3</v>
      </c>
      <c r="E1970" s="300">
        <v>1.9953271293507935E-2</v>
      </c>
      <c r="F1970" s="300">
        <v>1.8328385545613585E-2</v>
      </c>
      <c r="G1970" s="300">
        <v>1.8282512454214722E-2</v>
      </c>
      <c r="H1970" s="301">
        <v>1.8168196643489367E-5</v>
      </c>
      <c r="I1970" s="302">
        <v>1.8989681875529358E-5</v>
      </c>
      <c r="J1970" s="303">
        <v>18</v>
      </c>
      <c r="K1970" s="304">
        <f t="shared" ref="K1970:P1970" si="1879">SUM(D1970:D1981)+$J1970*D1981</f>
        <v>5.5663349361028534E-2</v>
      </c>
      <c r="L1970" s="304">
        <f t="shared" si="1879"/>
        <v>0.537948457700404</v>
      </c>
      <c r="M1970" s="304">
        <f t="shared" si="1879"/>
        <v>0.54675510358013857</v>
      </c>
      <c r="N1970" s="304">
        <f t="shared" si="1879"/>
        <v>0.54562548273221123</v>
      </c>
      <c r="O1970" s="304">
        <f t="shared" si="1879"/>
        <v>4.729860321909932E-4</v>
      </c>
      <c r="P1970" s="251">
        <f t="shared" si="1879"/>
        <v>4.9437236172223688E-4</v>
      </c>
    </row>
    <row r="1971" spans="1:16" x14ac:dyDescent="0.3">
      <c r="A1971" s="247" t="s">
        <v>137</v>
      </c>
      <c r="B1971" s="248">
        <v>2040</v>
      </c>
      <c r="C1971" s="248" t="s">
        <v>2019</v>
      </c>
      <c r="D1971" s="300">
        <v>2.3275873266741295E-3</v>
      </c>
      <c r="E1971" s="300">
        <v>1.9418743675820478E-2</v>
      </c>
      <c r="F1971" s="300">
        <v>1.8304101812650402E-2</v>
      </c>
      <c r="G1971" s="300">
        <v>1.8260160431736984E-2</v>
      </c>
      <c r="H1971" s="301">
        <v>1.7551548119828939E-5</v>
      </c>
      <c r="I1971" s="302">
        <v>1.834515124196633E-5</v>
      </c>
      <c r="J1971" s="303">
        <v>19</v>
      </c>
      <c r="K1971" s="304">
        <f t="shared" ref="K1971:P1971" si="1880">SUM(D1971:D1981)+$J1971*D1981</f>
        <v>5.492116772522404E-2</v>
      </c>
      <c r="L1971" s="304">
        <f t="shared" si="1880"/>
        <v>0.53565547267893754</v>
      </c>
      <c r="M1971" s="304">
        <f t="shared" si="1880"/>
        <v>0.54663534339189712</v>
      </c>
      <c r="N1971" s="304">
        <f t="shared" si="1880"/>
        <v>0.54551526002926787</v>
      </c>
      <c r="O1971" s="304">
        <f t="shared" si="1880"/>
        <v>4.7022364512926281E-4</v>
      </c>
      <c r="P1971" s="251">
        <f t="shared" si="1880"/>
        <v>4.9148507177548611E-4</v>
      </c>
    </row>
    <row r="1972" spans="1:16" x14ac:dyDescent="0.3">
      <c r="A1972" s="247" t="s">
        <v>137</v>
      </c>
      <c r="B1972" s="248">
        <v>2041</v>
      </c>
      <c r="C1972" s="248" t="s">
        <v>2020</v>
      </c>
      <c r="D1972" s="300">
        <v>2.1963241065105074E-3</v>
      </c>
      <c r="E1972" s="300">
        <v>1.9016824312533591E-2</v>
      </c>
      <c r="F1972" s="300">
        <v>1.8284996390841714E-2</v>
      </c>
      <c r="G1972" s="300">
        <v>1.8242574645879923E-2</v>
      </c>
      <c r="H1972" s="301">
        <v>1.706247386317949E-5</v>
      </c>
      <c r="I1972" s="302">
        <v>1.7833963217666062E-5</v>
      </c>
      <c r="J1972" s="303">
        <v>20</v>
      </c>
      <c r="K1972" s="304">
        <f t="shared" ref="K1972:P1972" si="1881">SUM(D1972:D1981)+$J1972*D1981</f>
        <v>5.4358043073169972E-2</v>
      </c>
      <c r="L1972" s="304">
        <f t="shared" si="1881"/>
        <v>0.53389701527515854</v>
      </c>
      <c r="M1972" s="304">
        <f t="shared" si="1881"/>
        <v>0.54653986693661882</v>
      </c>
      <c r="N1972" s="304">
        <f t="shared" si="1881"/>
        <v>0.54542738934880219</v>
      </c>
      <c r="O1972" s="304">
        <f t="shared" si="1881"/>
        <v>4.6807790659119286E-4</v>
      </c>
      <c r="P1972" s="251">
        <f t="shared" si="1881"/>
        <v>4.8924231246229842E-4</v>
      </c>
    </row>
    <row r="1973" spans="1:16" x14ac:dyDescent="0.3">
      <c r="A1973" s="247" t="s">
        <v>137</v>
      </c>
      <c r="B1973" s="248">
        <v>2042</v>
      </c>
      <c r="C1973" s="248" t="s">
        <v>2021</v>
      </c>
      <c r="D1973" s="300">
        <v>2.0812117352464413E-3</v>
      </c>
      <c r="E1973" s="300">
        <v>1.8632201804985368E-2</v>
      </c>
      <c r="F1973" s="300">
        <v>1.8268732268246442E-2</v>
      </c>
      <c r="G1973" s="300">
        <v>1.8227605046525951E-2</v>
      </c>
      <c r="H1973" s="301">
        <v>1.6668791869303647E-5</v>
      </c>
      <c r="I1973" s="302">
        <v>1.7422480670965108E-5</v>
      </c>
      <c r="J1973" s="303">
        <v>21</v>
      </c>
      <c r="K1973" s="304">
        <f t="shared" ref="K1973:P1973" si="1882">SUM(D1973:D1981)+$J1973*D1981</f>
        <v>5.3926181641279533E-2</v>
      </c>
      <c r="L1973" s="304">
        <f t="shared" si="1882"/>
        <v>0.53254047723466647</v>
      </c>
      <c r="M1973" s="304">
        <f t="shared" si="1882"/>
        <v>0.54646349590314935</v>
      </c>
      <c r="N1973" s="304">
        <f t="shared" si="1882"/>
        <v>0.54535710445419361</v>
      </c>
      <c r="O1973" s="304">
        <f t="shared" si="1882"/>
        <v>4.6642124230977236E-4</v>
      </c>
      <c r="P1973" s="251">
        <f t="shared" si="1882"/>
        <v>4.8751074117341081E-4</v>
      </c>
    </row>
    <row r="1974" spans="1:16" x14ac:dyDescent="0.3">
      <c r="A1974" s="247" t="s">
        <v>137</v>
      </c>
      <c r="B1974" s="248">
        <v>2043</v>
      </c>
      <c r="C1974" s="248" t="s">
        <v>2022</v>
      </c>
      <c r="D1974" s="300">
        <v>1.9969333951348053E-3</v>
      </c>
      <c r="E1974" s="300">
        <v>1.836283084608888E-2</v>
      </c>
      <c r="F1974" s="300">
        <v>1.8255113362483883E-2</v>
      </c>
      <c r="G1974" s="300">
        <v>1.8215070765198894E-2</v>
      </c>
      <c r="H1974" s="301">
        <v>1.6355668399591705E-5</v>
      </c>
      <c r="I1974" s="302">
        <v>1.709519914741762E-5</v>
      </c>
      <c r="J1974" s="303">
        <v>22</v>
      </c>
      <c r="K1974" s="304">
        <f t="shared" ref="K1974:P1974" si="1883">SUM(D1974:D1981)+$J1974*D1981</f>
        <v>5.3609432580653163E-2</v>
      </c>
      <c r="L1974" s="304">
        <f t="shared" si="1883"/>
        <v>0.53156856170172251</v>
      </c>
      <c r="M1974" s="304">
        <f t="shared" si="1883"/>
        <v>0.54640338899227503</v>
      </c>
      <c r="N1974" s="304">
        <f t="shared" si="1883"/>
        <v>0.54530178915893912</v>
      </c>
      <c r="O1974" s="304">
        <f t="shared" si="1883"/>
        <v>4.6515826002222773E-4</v>
      </c>
      <c r="P1974" s="251">
        <f t="shared" si="1883"/>
        <v>4.8619065243122429E-4</v>
      </c>
    </row>
    <row r="1975" spans="1:16" x14ac:dyDescent="0.3">
      <c r="A1975" s="247" t="s">
        <v>137</v>
      </c>
      <c r="B1975" s="248">
        <v>2044</v>
      </c>
      <c r="C1975" s="248" t="s">
        <v>2023</v>
      </c>
      <c r="D1975" s="300">
        <v>1.931987722933897E-3</v>
      </c>
      <c r="E1975" s="300">
        <v>1.8139161478033475E-2</v>
      </c>
      <c r="F1975" s="300">
        <v>1.8243676742774793E-2</v>
      </c>
      <c r="G1975" s="300">
        <v>1.8204545614368038E-2</v>
      </c>
      <c r="H1975" s="301">
        <v>1.6109250079923317E-5</v>
      </c>
      <c r="I1975" s="302">
        <v>1.6837638884798938E-5</v>
      </c>
      <c r="J1975" s="303">
        <v>23</v>
      </c>
      <c r="K1975" s="304">
        <f t="shared" ref="K1975:P1975" si="1884">SUM(D1975:D1981)+$J1975*D1981</f>
        <v>5.3376961860138426E-2</v>
      </c>
      <c r="L1975" s="304">
        <f t="shared" si="1884"/>
        <v>0.53086601712767512</v>
      </c>
      <c r="M1975" s="304">
        <f t="shared" si="1884"/>
        <v>0.54635690098716339</v>
      </c>
      <c r="N1975" s="304">
        <f t="shared" si="1884"/>
        <v>0.54525900814501149</v>
      </c>
      <c r="O1975" s="304">
        <f t="shared" si="1884"/>
        <v>4.6420840120439498E-4</v>
      </c>
      <c r="P1975" s="251">
        <f t="shared" si="1884"/>
        <v>4.8519784521258529E-4</v>
      </c>
    </row>
    <row r="1976" spans="1:16" x14ac:dyDescent="0.3">
      <c r="A1976" s="247" t="s">
        <v>137</v>
      </c>
      <c r="B1976" s="248">
        <v>2045</v>
      </c>
      <c r="C1976" s="248" t="s">
        <v>2024</v>
      </c>
      <c r="D1976" s="300">
        <v>1.8857890503913473E-3</v>
      </c>
      <c r="E1976" s="300">
        <v>1.7983852438599571E-2</v>
      </c>
      <c r="F1976" s="300">
        <v>1.8234132425788155E-2</v>
      </c>
      <c r="G1976" s="300">
        <v>1.8195762400057915E-2</v>
      </c>
      <c r="H1976" s="301">
        <v>1.5915035754239646E-5</v>
      </c>
      <c r="I1976" s="302">
        <v>1.6634643049121144E-5</v>
      </c>
      <c r="J1976" s="303">
        <v>24</v>
      </c>
      <c r="K1976" s="304">
        <f t="shared" ref="K1976:P1976" si="1885">SUM(D1976:D1981)+$J1976*D1981</f>
        <v>5.3209436811824599E-2</v>
      </c>
      <c r="L1976" s="304">
        <f t="shared" si="1885"/>
        <v>0.53038714192168313</v>
      </c>
      <c r="M1976" s="304">
        <f t="shared" si="1885"/>
        <v>0.54632184960176078</v>
      </c>
      <c r="N1976" s="304">
        <f t="shared" si="1885"/>
        <v>0.54522675228191475</v>
      </c>
      <c r="O1976" s="304">
        <f t="shared" si="1885"/>
        <v>4.635049607062306E-4</v>
      </c>
      <c r="P1976" s="251">
        <f t="shared" si="1885"/>
        <v>4.844625982565649E-4</v>
      </c>
    </row>
    <row r="1977" spans="1:16" x14ac:dyDescent="0.3">
      <c r="A1977" s="247" t="s">
        <v>137</v>
      </c>
      <c r="B1977" s="248">
        <v>2046</v>
      </c>
      <c r="C1977" s="248" t="s">
        <v>2025</v>
      </c>
      <c r="D1977" s="300">
        <v>1.8454146415076398E-3</v>
      </c>
      <c r="E1977" s="300">
        <v>1.7855033446329473E-2</v>
      </c>
      <c r="F1977" s="300">
        <v>1.822626183503576E-2</v>
      </c>
      <c r="G1977" s="300">
        <v>1.8188519878152565E-2</v>
      </c>
      <c r="H1977" s="301">
        <v>1.5766067431659175E-5</v>
      </c>
      <c r="I1977" s="302">
        <v>1.6478939040030719E-5</v>
      </c>
      <c r="J1977" s="303">
        <v>25</v>
      </c>
      <c r="K1977" s="304">
        <f t="shared" ref="K1977:P1977" si="1886">SUM(D1977:D1981)+$J1977*D1981</f>
        <v>5.3088110436053326E-2</v>
      </c>
      <c r="L1977" s="304">
        <f t="shared" si="1886"/>
        <v>0.53006357575512508</v>
      </c>
      <c r="M1977" s="304">
        <f t="shared" si="1886"/>
        <v>0.5462963425333448</v>
      </c>
      <c r="N1977" s="304">
        <f t="shared" si="1886"/>
        <v>0.5452032796331282</v>
      </c>
      <c r="O1977" s="304">
        <f t="shared" si="1886"/>
        <v>4.6299573453375002E-4</v>
      </c>
      <c r="P1977" s="251">
        <f t="shared" si="1886"/>
        <v>4.8393034713622237E-4</v>
      </c>
    </row>
    <row r="1978" spans="1:16" x14ac:dyDescent="0.3">
      <c r="A1978" s="247" t="s">
        <v>137</v>
      </c>
      <c r="B1978" s="248">
        <v>2047</v>
      </c>
      <c r="C1978" s="248" t="s">
        <v>2026</v>
      </c>
      <c r="D1978" s="300">
        <v>1.8108439473375837E-3</v>
      </c>
      <c r="E1978" s="300">
        <v>1.774084179433431E-2</v>
      </c>
      <c r="F1978" s="300">
        <v>1.821986751748159E-2</v>
      </c>
      <c r="G1978" s="300">
        <v>1.8182635975387801E-2</v>
      </c>
      <c r="H1978" s="301">
        <v>1.5648935266401651E-5</v>
      </c>
      <c r="I1978" s="302">
        <v>1.6356510678026529E-5</v>
      </c>
      <c r="J1978" s="303">
        <v>26</v>
      </c>
      <c r="K1978" s="304">
        <f t="shared" ref="K1978:P1978" si="1887">SUM(D1978:D1981)+$J1978*D1981</f>
        <v>5.3007158469165754E-2</v>
      </c>
      <c r="L1978" s="304">
        <f t="shared" si="1887"/>
        <v>0.52986882858083706</v>
      </c>
      <c r="M1978" s="304">
        <f t="shared" si="1887"/>
        <v>0.54627870605568118</v>
      </c>
      <c r="N1978" s="304">
        <f t="shared" si="1887"/>
        <v>0.54518704950624697</v>
      </c>
      <c r="O1978" s="304">
        <f t="shared" si="1887"/>
        <v>4.6263547668384976E-4</v>
      </c>
      <c r="P1978" s="251">
        <f t="shared" si="1887"/>
        <v>4.8355380002497022E-4</v>
      </c>
    </row>
    <row r="1979" spans="1:16" x14ac:dyDescent="0.3">
      <c r="A1979" s="247" t="s">
        <v>137</v>
      </c>
      <c r="B1979" s="248">
        <v>2048</v>
      </c>
      <c r="C1979" s="248" t="s">
        <v>2027</v>
      </c>
      <c r="D1979" s="300">
        <v>1.783143985055766E-3</v>
      </c>
      <c r="E1979" s="300">
        <v>1.7647442002273358E-2</v>
      </c>
      <c r="F1979" s="300">
        <v>1.8214663457328042E-2</v>
      </c>
      <c r="G1979" s="300">
        <v>1.8177847302299498E-2</v>
      </c>
      <c r="H1979" s="301">
        <v>1.5553155024772714E-5</v>
      </c>
      <c r="I1979" s="302">
        <v>1.6256399678889663E-5</v>
      </c>
      <c r="J1979" s="303">
        <v>27</v>
      </c>
      <c r="K1979" s="304">
        <f t="shared" ref="K1979:P1979" si="1888">SUM(D1979:D1981)+$J1979*D1981</f>
        <v>5.2960777196448233E-2</v>
      </c>
      <c r="L1979" s="304">
        <f t="shared" si="1888"/>
        <v>0.52978827305854415</v>
      </c>
      <c r="M1979" s="304">
        <f t="shared" si="1888"/>
        <v>0.54626746389557179</v>
      </c>
      <c r="N1979" s="304">
        <f t="shared" si="1888"/>
        <v>0.54517670328213053</v>
      </c>
      <c r="O1979" s="304">
        <f t="shared" si="1888"/>
        <v>4.6239235099920713E-4</v>
      </c>
      <c r="P1979" s="251">
        <f t="shared" si="1888"/>
        <v>4.8329968127572227E-4</v>
      </c>
    </row>
    <row r="1980" spans="1:16" x14ac:dyDescent="0.3">
      <c r="A1980" s="247" t="s">
        <v>137</v>
      </c>
      <c r="B1980" s="248">
        <v>2049</v>
      </c>
      <c r="C1980" s="248" t="s">
        <v>2028</v>
      </c>
      <c r="D1980" s="300">
        <v>1.77267832203054E-3</v>
      </c>
      <c r="E1980" s="300">
        <v>1.7652815439109511E-2</v>
      </c>
      <c r="F1980" s="300">
        <v>1.8211290431822649E-2</v>
      </c>
      <c r="G1980" s="300">
        <v>1.8174742944233716E-2</v>
      </c>
      <c r="H1980" s="301">
        <v>1.547652768518276E-5</v>
      </c>
      <c r="I1980" s="302">
        <v>1.6176307591032237E-5</v>
      </c>
      <c r="J1980" s="303">
        <v>28</v>
      </c>
      <c r="K1980" s="304">
        <f t="shared" ref="K1980:P1980" si="1889">SUM(D1980:D1981)+$J1980*D1981</f>
        <v>5.2942095886012536E-2</v>
      </c>
      <c r="L1980" s="304">
        <f t="shared" si="1889"/>
        <v>0.52980111732831237</v>
      </c>
      <c r="M1980" s="304">
        <f t="shared" si="1889"/>
        <v>0.54626142579561587</v>
      </c>
      <c r="N1980" s="304">
        <f t="shared" si="1889"/>
        <v>0.54517114573110237</v>
      </c>
      <c r="O1980" s="304">
        <f t="shared" si="1889"/>
        <v>4.6224500555619338E-4</v>
      </c>
      <c r="P1980" s="251">
        <f t="shared" si="1889"/>
        <v>4.8314567352561119E-4</v>
      </c>
    </row>
    <row r="1981" spans="1:16" x14ac:dyDescent="0.3">
      <c r="A1981" s="247" t="s">
        <v>137</v>
      </c>
      <c r="B1981" s="248">
        <v>2050</v>
      </c>
      <c r="C1981" s="248" t="s">
        <v>2029</v>
      </c>
      <c r="D1981" s="300">
        <v>1.7644626746200689E-3</v>
      </c>
      <c r="E1981" s="300">
        <v>1.7660286272041477E-2</v>
      </c>
      <c r="F1981" s="300">
        <v>1.8208625357372183E-2</v>
      </c>
      <c r="G1981" s="300">
        <v>1.8172289751271331E-2</v>
      </c>
      <c r="H1981" s="301">
        <v>1.5405809581758988E-5</v>
      </c>
      <c r="I1981" s="302">
        <v>1.6102391928778585E-5</v>
      </c>
      <c r="J1981" s="303">
        <v>29</v>
      </c>
      <c r="K1981" s="304">
        <f t="shared" ref="K1981:P1981" si="1890">SUM(D1981:D1981)+$J1981*D1981</f>
        <v>5.2933880238602064E-2</v>
      </c>
      <c r="L1981" s="304">
        <f t="shared" si="1890"/>
        <v>0.52980858816124432</v>
      </c>
      <c r="M1981" s="304">
        <f t="shared" si="1890"/>
        <v>0.54625876072116553</v>
      </c>
      <c r="N1981" s="304">
        <f t="shared" si="1890"/>
        <v>0.54516869253813982</v>
      </c>
      <c r="O1981" s="304">
        <f t="shared" si="1890"/>
        <v>4.6217428745276963E-4</v>
      </c>
      <c r="P1981" s="251">
        <f t="shared" si="1890"/>
        <v>4.8307175786335753E-4</v>
      </c>
    </row>
    <row r="1982" spans="1:16" x14ac:dyDescent="0.3">
      <c r="A1982" s="247" t="s">
        <v>138</v>
      </c>
      <c r="B1982" s="248">
        <v>2015</v>
      </c>
      <c r="C1982" s="248" t="s">
        <v>2494</v>
      </c>
      <c r="D1982" s="300">
        <v>0.10642775053246198</v>
      </c>
      <c r="E1982" s="300">
        <v>0.37122816095523958</v>
      </c>
      <c r="F1982" s="300">
        <v>2.1242492414811999E-2</v>
      </c>
      <c r="G1982" s="300">
        <v>2.097947582434273E-2</v>
      </c>
      <c r="H1982" s="301">
        <v>2.6092190840573378E-4</v>
      </c>
      <c r="I1982" s="302">
        <v>2.7271963928002089E-4</v>
      </c>
      <c r="J1982" s="305">
        <v>0</v>
      </c>
      <c r="K1982" s="304">
        <f>SUM(D1982:D2011)</f>
        <v>0.76878864033333116</v>
      </c>
      <c r="L1982" s="304">
        <f t="shared" ref="L1982:L1988" si="1891">SUM(E1982:E2011)</f>
        <v>3.1492815644888501</v>
      </c>
      <c r="M1982" s="304">
        <f t="shared" ref="M1982:M1988" si="1892">SUM(F1982:F2011)</f>
        <v>0.58147829791225203</v>
      </c>
      <c r="N1982" s="304">
        <f t="shared" ref="N1982:N1988" si="1893">SUM(G1982:G2011)</f>
        <v>0.57766709301131891</v>
      </c>
      <c r="O1982" s="304">
        <f t="shared" ref="O1982:O1988" si="1894">SUM(H1982:H2011)</f>
        <v>2.7102686743657421E-3</v>
      </c>
      <c r="P1982" s="251">
        <f t="shared" ref="P1982:P1988" si="1895">SUM(I1982:I2011)</f>
        <v>2.8328149971814389E-3</v>
      </c>
    </row>
    <row r="1983" spans="1:16" x14ac:dyDescent="0.3">
      <c r="A1983" s="247" t="s">
        <v>138</v>
      </c>
      <c r="B1983" s="248">
        <v>2016</v>
      </c>
      <c r="C1983" s="248" t="s">
        <v>2495</v>
      </c>
      <c r="D1983" s="300">
        <v>9.1878645724254998E-2</v>
      </c>
      <c r="E1983" s="300">
        <v>0.32901238205853622</v>
      </c>
      <c r="F1983" s="300">
        <v>2.096074031583435E-2</v>
      </c>
      <c r="G1983" s="300">
        <v>2.0717531979328175E-2</v>
      </c>
      <c r="H1983" s="301">
        <v>2.3607692880887391E-4</v>
      </c>
      <c r="I1983" s="302">
        <v>2.467512799537547E-4</v>
      </c>
      <c r="J1983" s="303">
        <v>0</v>
      </c>
      <c r="K1983" s="304">
        <f t="shared" ref="K1983:K1988" si="1896">SUM(D1983:D2012)</f>
        <v>0.66498916540185848</v>
      </c>
      <c r="L1983" s="304">
        <f t="shared" si="1891"/>
        <v>2.7992586419285681</v>
      </c>
      <c r="M1983" s="304">
        <f t="shared" si="1892"/>
        <v>0.57862736744433318</v>
      </c>
      <c r="N1983" s="304">
        <f t="shared" si="1893"/>
        <v>0.57502835413083175</v>
      </c>
      <c r="O1983" s="304">
        <f t="shared" si="1894"/>
        <v>2.4710085623371849E-3</v>
      </c>
      <c r="P1983" s="251">
        <f t="shared" si="1895"/>
        <v>2.5827366045879725E-3</v>
      </c>
    </row>
    <row r="1984" spans="1:16" x14ac:dyDescent="0.3">
      <c r="A1984" s="247" t="s">
        <v>138</v>
      </c>
      <c r="B1984" s="248">
        <v>2017</v>
      </c>
      <c r="C1984" s="248" t="s">
        <v>2030</v>
      </c>
      <c r="D1984" s="300">
        <v>7.9127001592180959E-2</v>
      </c>
      <c r="E1984" s="300">
        <v>0.29140309164631562</v>
      </c>
      <c r="F1984" s="300">
        <v>2.0755864478854018E-2</v>
      </c>
      <c r="G1984" s="300">
        <v>2.0526799860488845E-2</v>
      </c>
      <c r="H1984" s="301">
        <v>2.1846391302814957E-4</v>
      </c>
      <c r="I1984" s="302">
        <v>2.2834188175602615E-4</v>
      </c>
      <c r="J1984" s="303">
        <v>0</v>
      </c>
      <c r="K1984" s="304">
        <f t="shared" si="1896"/>
        <v>0.5756274746967408</v>
      </c>
      <c r="L1984" s="304">
        <f t="shared" si="1891"/>
        <v>2.491012851064502</v>
      </c>
      <c r="M1984" s="304">
        <f t="shared" si="1892"/>
        <v>0.57604428733853907</v>
      </c>
      <c r="N1984" s="304">
        <f t="shared" si="1893"/>
        <v>0.57263875992097724</v>
      </c>
      <c r="O1984" s="304">
        <f t="shared" si="1894"/>
        <v>2.256156077720685E-3</v>
      </c>
      <c r="P1984" s="251">
        <f t="shared" si="1895"/>
        <v>2.3581694440108951E-3</v>
      </c>
    </row>
    <row r="1985" spans="1:16" x14ac:dyDescent="0.3">
      <c r="A1985" s="247" t="s">
        <v>138</v>
      </c>
      <c r="B1985" s="248">
        <v>2018</v>
      </c>
      <c r="C1985" s="248" t="s">
        <v>2031</v>
      </c>
      <c r="D1985" s="300">
        <v>6.8264034408666907E-2</v>
      </c>
      <c r="E1985" s="300">
        <v>0.25718815370512565</v>
      </c>
      <c r="F1985" s="300">
        <v>2.0599487254350398E-2</v>
      </c>
      <c r="G1985" s="300">
        <v>2.0381217302047838E-2</v>
      </c>
      <c r="H1985" s="301">
        <v>2.0283610494559957E-4</v>
      </c>
      <c r="I1985" s="302">
        <v>2.1200745353935438E-4</v>
      </c>
      <c r="J1985" s="303">
        <v>0</v>
      </c>
      <c r="K1985" s="304">
        <f t="shared" si="1896"/>
        <v>0.49891646207374757</v>
      </c>
      <c r="L1985" s="304">
        <f t="shared" si="1891"/>
        <v>2.2199673751074509</v>
      </c>
      <c r="M1985" s="304">
        <f t="shared" si="1892"/>
        <v>0.57365415122426244</v>
      </c>
      <c r="N1985" s="304">
        <f t="shared" si="1893"/>
        <v>0.57042891136263107</v>
      </c>
      <c r="O1985" s="304">
        <f t="shared" si="1894"/>
        <v>2.0585168471530216E-3</v>
      </c>
      <c r="P1985" s="251">
        <f t="shared" si="1895"/>
        <v>2.1515938444480582E-3</v>
      </c>
    </row>
    <row r="1986" spans="1:16" x14ac:dyDescent="0.3">
      <c r="A1986" s="247" t="s">
        <v>138</v>
      </c>
      <c r="B1986" s="248">
        <v>2019</v>
      </c>
      <c r="C1986" s="248" t="s">
        <v>2032</v>
      </c>
      <c r="D1986" s="300">
        <v>5.8394639958340142E-2</v>
      </c>
      <c r="E1986" s="300">
        <v>0.22606658134610355</v>
      </c>
      <c r="F1986" s="300">
        <v>2.046853072693549E-2</v>
      </c>
      <c r="G1986" s="300">
        <v>2.0259218578180437E-2</v>
      </c>
      <c r="H1986" s="301">
        <v>1.8851911354825031E-4</v>
      </c>
      <c r="I1986" s="302">
        <v>1.9704311132172532E-4</v>
      </c>
      <c r="J1986" s="303">
        <v>0</v>
      </c>
      <c r="K1986" s="304">
        <f t="shared" si="1896"/>
        <v>0.43298764827943864</v>
      </c>
      <c r="L1986" s="304">
        <f t="shared" si="1891"/>
        <v>1.9828022314023566</v>
      </c>
      <c r="M1986" s="304">
        <f t="shared" si="1892"/>
        <v>0.57141022436207878</v>
      </c>
      <c r="N1986" s="304">
        <f t="shared" si="1893"/>
        <v>0.56835528065520946</v>
      </c>
      <c r="O1986" s="304">
        <f t="shared" si="1894"/>
        <v>1.8761042167521013E-3</v>
      </c>
      <c r="P1986" s="251">
        <f t="shared" si="1895"/>
        <v>1.9609333243444682E-3</v>
      </c>
    </row>
    <row r="1987" spans="1:16" x14ac:dyDescent="0.3">
      <c r="A1987" s="247" t="s">
        <v>138</v>
      </c>
      <c r="B1987" s="248">
        <v>2020</v>
      </c>
      <c r="C1987" s="248" t="s">
        <v>2033</v>
      </c>
      <c r="D1987" s="300">
        <v>5.0099041711371382E-2</v>
      </c>
      <c r="E1987" s="300">
        <v>0.19832125888379179</v>
      </c>
      <c r="F1987" s="300">
        <v>2.0330588501757382E-2</v>
      </c>
      <c r="G1987" s="300">
        <v>2.0131204973650396E-2</v>
      </c>
      <c r="H1987" s="301">
        <v>1.7439059915020418E-4</v>
      </c>
      <c r="I1987" s="302">
        <v>1.8227576819695339E-4</v>
      </c>
      <c r="J1987" s="303">
        <v>0</v>
      </c>
      <c r="K1987" s="304">
        <f t="shared" si="1896"/>
        <v>0.37690317899686115</v>
      </c>
      <c r="L1987" s="304">
        <f t="shared" si="1891"/>
        <v>1.7767310812035044</v>
      </c>
      <c r="M1987" s="304">
        <f t="shared" si="1892"/>
        <v>0.5692915980129597</v>
      </c>
      <c r="N1987" s="304">
        <f t="shared" si="1893"/>
        <v>0.56639843924777367</v>
      </c>
      <c r="O1987" s="304">
        <f t="shared" si="1894"/>
        <v>1.7077794502503912E-3</v>
      </c>
      <c r="P1987" s="251">
        <f t="shared" si="1895"/>
        <v>1.7849976588316394E-3</v>
      </c>
    </row>
    <row r="1988" spans="1:16" x14ac:dyDescent="0.3">
      <c r="A1988" s="247" t="s">
        <v>138</v>
      </c>
      <c r="B1988" s="248">
        <v>2021</v>
      </c>
      <c r="C1988" s="248" t="s">
        <v>2034</v>
      </c>
      <c r="D1988" s="300">
        <v>4.2792852522706475E-2</v>
      </c>
      <c r="E1988" s="300">
        <v>0.17259320289753829</v>
      </c>
      <c r="F1988" s="300">
        <v>2.0169603076676826E-2</v>
      </c>
      <c r="G1988" s="300">
        <v>1.9982193597390417E-2</v>
      </c>
      <c r="H1988" s="301">
        <v>1.614654490236058E-4</v>
      </c>
      <c r="I1988" s="302">
        <v>1.6876620013613454E-4</v>
      </c>
      <c r="J1988" s="303">
        <v>0</v>
      </c>
      <c r="K1988" s="304">
        <f t="shared" si="1896"/>
        <v>0.32909274362418428</v>
      </c>
      <c r="L1988" s="304">
        <f t="shared" si="1891"/>
        <v>1.5983792802525787</v>
      </c>
      <c r="M1988" s="304">
        <f t="shared" si="1892"/>
        <v>0.56730620224606243</v>
      </c>
      <c r="N1988" s="304">
        <f t="shared" si="1893"/>
        <v>0.56456526753377012</v>
      </c>
      <c r="O1988" s="304">
        <f t="shared" si="1894"/>
        <v>1.5532821597810645E-3</v>
      </c>
      <c r="P1988" s="251">
        <f t="shared" si="1895"/>
        <v>1.6235146864588628E-3</v>
      </c>
    </row>
    <row r="1989" spans="1:16" x14ac:dyDescent="0.3">
      <c r="A1989" s="247" t="s">
        <v>138</v>
      </c>
      <c r="B1989" s="248">
        <v>2022</v>
      </c>
      <c r="C1989" s="248" t="s">
        <v>2035</v>
      </c>
      <c r="D1989" s="300">
        <v>3.4645186805388105E-2</v>
      </c>
      <c r="E1989" s="300">
        <v>0.14815799850422315</v>
      </c>
      <c r="F1989" s="300">
        <v>2.0007370945264485E-2</v>
      </c>
      <c r="G1989" s="300">
        <v>1.9831522053912257E-2</v>
      </c>
      <c r="H1989" s="301">
        <v>1.4452487749405348E-4</v>
      </c>
      <c r="I1989" s="302">
        <v>1.5105965113468915E-4</v>
      </c>
      <c r="J1989" s="303">
        <v>1</v>
      </c>
      <c r="K1989" s="304">
        <f t="shared" ref="K1989:P1989" si="1897">SUM(D1989:D2017)+$J1989*D2017</f>
        <v>0.28858849744017223</v>
      </c>
      <c r="L1989" s="304">
        <f t="shared" si="1897"/>
        <v>1.4457555352879063</v>
      </c>
      <c r="M1989" s="304">
        <f t="shared" si="1897"/>
        <v>0.56548179190424586</v>
      </c>
      <c r="N1989" s="304">
        <f t="shared" si="1897"/>
        <v>0.56288110719602658</v>
      </c>
      <c r="O1989" s="304">
        <f t="shared" si="1897"/>
        <v>1.4117100194383364E-3</v>
      </c>
      <c r="P1989" s="251">
        <f t="shared" si="1897"/>
        <v>1.4755412821469049E-3</v>
      </c>
    </row>
    <row r="1990" spans="1:16" x14ac:dyDescent="0.3">
      <c r="A1990" s="247" t="s">
        <v>138</v>
      </c>
      <c r="B1990" s="248">
        <v>2023</v>
      </c>
      <c r="C1990" s="248" t="s">
        <v>2036</v>
      </c>
      <c r="D1990" s="300">
        <v>2.990044220895758E-2</v>
      </c>
      <c r="E1990" s="300">
        <v>0.12907935271724894</v>
      </c>
      <c r="F1990" s="300">
        <v>1.9861223690006702E-2</v>
      </c>
      <c r="G1990" s="300">
        <v>1.9696458311544998E-2</v>
      </c>
      <c r="H1990" s="301">
        <v>1.304477545217627E-4</v>
      </c>
      <c r="I1990" s="302">
        <v>1.3634602312789931E-4</v>
      </c>
      <c r="J1990" s="303">
        <v>2</v>
      </c>
      <c r="K1990" s="304">
        <f t="shared" ref="K1990:P1990" si="1898">SUM(D1990:D2017)+$J1990*D2017</f>
        <v>0.25623191697347858</v>
      </c>
      <c r="L1990" s="304">
        <f t="shared" si="1898"/>
        <v>1.3175669947165489</v>
      </c>
      <c r="M1990" s="304">
        <f t="shared" si="1898"/>
        <v>0.56381961369384148</v>
      </c>
      <c r="N1990" s="304">
        <f t="shared" si="1898"/>
        <v>0.56134761840176117</v>
      </c>
      <c r="O1990" s="304">
        <f t="shared" si="1898"/>
        <v>1.2870784506251601E-3</v>
      </c>
      <c r="P1990" s="251">
        <f t="shared" si="1898"/>
        <v>1.3452744268363924E-3</v>
      </c>
    </row>
    <row r="1991" spans="1:16" x14ac:dyDescent="0.3">
      <c r="A1991" s="247" t="s">
        <v>138</v>
      </c>
      <c r="B1991" s="248">
        <v>2024</v>
      </c>
      <c r="C1991" s="248" t="s">
        <v>2037</v>
      </c>
      <c r="D1991" s="300">
        <v>2.5636130260426899E-2</v>
      </c>
      <c r="E1991" s="300">
        <v>0.11213933316464379</v>
      </c>
      <c r="F1991" s="300">
        <v>1.972334715291682E-2</v>
      </c>
      <c r="G1991" s="300">
        <v>1.9568989962433881E-2</v>
      </c>
      <c r="H1991" s="301">
        <v>1.1627437803456949E-4</v>
      </c>
      <c r="I1991" s="302">
        <v>1.2153178944938175E-4</v>
      </c>
      <c r="J1991" s="303">
        <v>3</v>
      </c>
      <c r="K1991" s="304">
        <f t="shared" ref="K1991:P1991" si="1899">SUM(D1991:D2017)+$J1991*D2017</f>
        <v>0.22862008110321547</v>
      </c>
      <c r="L1991" s="304">
        <f t="shared" si="1899"/>
        <v>1.2084570999321658</v>
      </c>
      <c r="M1991" s="304">
        <f t="shared" si="1899"/>
        <v>0.56230358273869507</v>
      </c>
      <c r="N1991" s="304">
        <f t="shared" si="1899"/>
        <v>0.55994919334986326</v>
      </c>
      <c r="O1991" s="304">
        <f t="shared" si="1899"/>
        <v>1.1765240047842749E-3</v>
      </c>
      <c r="P1991" s="251">
        <f t="shared" si="1899"/>
        <v>1.2297211995326701E-3</v>
      </c>
    </row>
    <row r="1992" spans="1:16" x14ac:dyDescent="0.3">
      <c r="A1992" s="247" t="s">
        <v>138</v>
      </c>
      <c r="B1992" s="248">
        <v>2025</v>
      </c>
      <c r="C1992" s="248" t="s">
        <v>2038</v>
      </c>
      <c r="D1992" s="300">
        <v>2.2484255231817959E-2</v>
      </c>
      <c r="E1992" s="300">
        <v>9.9120258613673753E-2</v>
      </c>
      <c r="F1992" s="300">
        <v>1.9623929323465721E-2</v>
      </c>
      <c r="G1992" s="300">
        <v>1.9477180503690111E-2</v>
      </c>
      <c r="H1992" s="301">
        <v>1.0691729298795815E-4</v>
      </c>
      <c r="I1992" s="302">
        <v>1.1175161853841257E-4</v>
      </c>
      <c r="J1992" s="303">
        <v>4</v>
      </c>
      <c r="K1992" s="304">
        <f t="shared" ref="K1992:P1992" si="1900">SUM(D1992:D2017)+$J1992*D2017</f>
        <v>0.20527255718148305</v>
      </c>
      <c r="L1992" s="304">
        <f t="shared" si="1900"/>
        <v>1.1162872247003872</v>
      </c>
      <c r="M1992" s="304">
        <f t="shared" si="1900"/>
        <v>0.56092542832063841</v>
      </c>
      <c r="N1992" s="304">
        <f t="shared" si="1900"/>
        <v>0.55867823664707617</v>
      </c>
      <c r="O1992" s="304">
        <f t="shared" si="1900"/>
        <v>1.0801429354305829E-3</v>
      </c>
      <c r="P1992" s="251">
        <f t="shared" si="1900"/>
        <v>1.1289822059074653E-3</v>
      </c>
    </row>
    <row r="1993" spans="1:16" x14ac:dyDescent="0.3">
      <c r="A1993" s="247" t="s">
        <v>138</v>
      </c>
      <c r="B1993" s="248">
        <v>2026</v>
      </c>
      <c r="C1993" s="248" t="s">
        <v>2039</v>
      </c>
      <c r="D1993" s="300">
        <v>1.9841117161772844E-2</v>
      </c>
      <c r="E1993" s="300">
        <v>8.827537541390805E-2</v>
      </c>
      <c r="F1993" s="300">
        <v>1.9529899391644925E-2</v>
      </c>
      <c r="G1993" s="300">
        <v>1.9390247374566211E-2</v>
      </c>
      <c r="H1993" s="301">
        <v>9.4803545954458908E-5</v>
      </c>
      <c r="I1993" s="302">
        <v>9.9090141618014843E-5</v>
      </c>
      <c r="J1993" s="303">
        <v>5</v>
      </c>
      <c r="K1993" s="304">
        <f t="shared" ref="K1993:P1993" si="1901">SUM(D1993:D2017)+$J1993*D2017</f>
        <v>0.18507690828835954</v>
      </c>
      <c r="L1993" s="304">
        <f t="shared" si="1901"/>
        <v>1.0371364240195793</v>
      </c>
      <c r="M1993" s="304">
        <f t="shared" si="1901"/>
        <v>0.55964669173203285</v>
      </c>
      <c r="N1993" s="304">
        <f t="shared" si="1901"/>
        <v>0.55749908940303294</v>
      </c>
      <c r="O1993" s="304">
        <f t="shared" si="1901"/>
        <v>9.9311895112350231E-4</v>
      </c>
      <c r="P1993" s="251">
        <f t="shared" si="1901"/>
        <v>1.0380233831932296E-3</v>
      </c>
    </row>
    <row r="1994" spans="1:16" x14ac:dyDescent="0.3">
      <c r="A1994" s="247" t="s">
        <v>138</v>
      </c>
      <c r="B1994" s="248">
        <v>2027</v>
      </c>
      <c r="C1994" s="248" t="s">
        <v>2040</v>
      </c>
      <c r="D1994" s="300">
        <v>1.7569204836876157E-2</v>
      </c>
      <c r="E1994" s="300">
        <v>7.891806139961148E-2</v>
      </c>
      <c r="F1994" s="300">
        <v>1.942949482275097E-2</v>
      </c>
      <c r="G1994" s="300">
        <v>1.9297368908419703E-2</v>
      </c>
      <c r="H1994" s="301">
        <v>8.046131636697621E-5</v>
      </c>
      <c r="I1994" s="302">
        <v>8.4099420051287504E-5</v>
      </c>
      <c r="J1994" s="303">
        <v>6</v>
      </c>
      <c r="K1994" s="304">
        <f t="shared" ref="K1994:P1994" si="1902">SUM(D1994:D2017)+$J1994*D2017</f>
        <v>0.16752439746528111</v>
      </c>
      <c r="L1994" s="304">
        <f t="shared" si="1902"/>
        <v>0.96883050653853675</v>
      </c>
      <c r="M1994" s="304">
        <f t="shared" si="1902"/>
        <v>0.55846198507524814</v>
      </c>
      <c r="N1994" s="304">
        <f t="shared" si="1902"/>
        <v>0.55640687528811361</v>
      </c>
      <c r="O1994" s="304">
        <f t="shared" si="1902"/>
        <v>9.1820871384992102E-4</v>
      </c>
      <c r="P1994" s="251">
        <f t="shared" si="1902"/>
        <v>9.597260373993919E-4</v>
      </c>
    </row>
    <row r="1995" spans="1:16" x14ac:dyDescent="0.3">
      <c r="A1995" s="247" t="s">
        <v>138</v>
      </c>
      <c r="B1995" s="248">
        <v>2028</v>
      </c>
      <c r="C1995" s="248" t="s">
        <v>2041</v>
      </c>
      <c r="D1995" s="300">
        <v>1.554302069637736E-2</v>
      </c>
      <c r="E1995" s="300">
        <v>7.0697113181626386E-2</v>
      </c>
      <c r="F1995" s="300">
        <v>1.9321462300109133E-2</v>
      </c>
      <c r="G1995" s="300">
        <v>1.9197415967230964E-2</v>
      </c>
      <c r="H1995" s="301">
        <v>6.4522440064330818E-5</v>
      </c>
      <c r="I1995" s="302">
        <v>6.743985848995255E-5</v>
      </c>
      <c r="J1995" s="303">
        <v>7</v>
      </c>
      <c r="K1995" s="304">
        <f t="shared" ref="K1995:P1995" si="1903">SUM(D1995:D2017)+$J1995*D2017</f>
        <v>0.15224379896709941</v>
      </c>
      <c r="L1995" s="304">
        <f t="shared" si="1903"/>
        <v>0.90988190307179073</v>
      </c>
      <c r="M1995" s="304">
        <f t="shared" si="1903"/>
        <v>0.55737768298735735</v>
      </c>
      <c r="N1995" s="304">
        <f t="shared" si="1903"/>
        <v>0.55540753963934075</v>
      </c>
      <c r="O1995" s="304">
        <f t="shared" si="1903"/>
        <v>8.5764070616382209E-4</v>
      </c>
      <c r="P1995" s="251">
        <f t="shared" si="1903"/>
        <v>8.9641941317228119E-4</v>
      </c>
    </row>
    <row r="1996" spans="1:16" x14ac:dyDescent="0.3">
      <c r="A1996" s="247" t="s">
        <v>138</v>
      </c>
      <c r="B1996" s="248">
        <v>2029</v>
      </c>
      <c r="C1996" s="248" t="s">
        <v>2042</v>
      </c>
      <c r="D1996" s="300">
        <v>1.3638409157071835E-2</v>
      </c>
      <c r="E1996" s="300">
        <v>6.3147678415662378E-2</v>
      </c>
      <c r="F1996" s="300">
        <v>1.9220000100045594E-2</v>
      </c>
      <c r="G1996" s="300">
        <v>1.9103776612067198E-2</v>
      </c>
      <c r="H1996" s="301">
        <v>5.5575269683675499E-5</v>
      </c>
      <c r="I1996" s="302">
        <v>5.8088136767164438E-5</v>
      </c>
      <c r="J1996" s="303">
        <v>8</v>
      </c>
      <c r="K1996" s="304">
        <f t="shared" ref="K1996:P1996" si="1904">SUM(D1996:D2017)+$J1996*D2017</f>
        <v>0.13898938460941651</v>
      </c>
      <c r="L1996" s="304">
        <f t="shared" si="1904"/>
        <v>0.85915424782303007</v>
      </c>
      <c r="M1996" s="304">
        <f t="shared" si="1904"/>
        <v>0.55640141342210847</v>
      </c>
      <c r="N1996" s="304">
        <f t="shared" si="1904"/>
        <v>0.55450815693175659</v>
      </c>
      <c r="O1996" s="304">
        <f t="shared" si="1904"/>
        <v>8.1301157478036879E-4</v>
      </c>
      <c r="P1996" s="251">
        <f t="shared" si="1904"/>
        <v>8.4977235050650549E-4</v>
      </c>
    </row>
    <row r="1997" spans="1:16" x14ac:dyDescent="0.3">
      <c r="A1997" s="247" t="s">
        <v>138</v>
      </c>
      <c r="B1997" s="248">
        <v>2030</v>
      </c>
      <c r="C1997" s="248" t="s">
        <v>2043</v>
      </c>
      <c r="D1997" s="300">
        <v>1.2139070639184677E-2</v>
      </c>
      <c r="E1997" s="300">
        <v>5.6975350410088596E-2</v>
      </c>
      <c r="F1997" s="300">
        <v>1.9126401243260704E-2</v>
      </c>
      <c r="G1997" s="300">
        <v>1.9017455886499637E-2</v>
      </c>
      <c r="H1997" s="301">
        <v>4.8901435547597166E-5</v>
      </c>
      <c r="I1997" s="302">
        <v>5.111254146615303E-5</v>
      </c>
      <c r="J1997" s="303">
        <v>9</v>
      </c>
      <c r="K1997" s="304">
        <f t="shared" ref="K1997:P1997" si="1905">SUM(D1997:D2017)+$J1997*D2017</f>
        <v>0.12763958179103915</v>
      </c>
      <c r="L1997" s="304">
        <f t="shared" si="1905"/>
        <v>0.81597602734023345</v>
      </c>
      <c r="M1997" s="304">
        <f t="shared" si="1905"/>
        <v>0.55552660605692306</v>
      </c>
      <c r="N1997" s="304">
        <f t="shared" si="1905"/>
        <v>0.55370241357933625</v>
      </c>
      <c r="O1997" s="304">
        <f t="shared" si="1905"/>
        <v>7.7732961377757076E-4</v>
      </c>
      <c r="P1997" s="251">
        <f t="shared" si="1905"/>
        <v>8.1247700956351798E-4</v>
      </c>
    </row>
    <row r="1998" spans="1:16" x14ac:dyDescent="0.3">
      <c r="A1998" s="247" t="s">
        <v>138</v>
      </c>
      <c r="B1998" s="248">
        <v>2031</v>
      </c>
      <c r="C1998" s="248" t="s">
        <v>2044</v>
      </c>
      <c r="D1998" s="300">
        <v>1.0766399618814674E-2</v>
      </c>
      <c r="E1998" s="300">
        <v>5.1355903103773394E-2</v>
      </c>
      <c r="F1998" s="300">
        <v>1.9038003372903851E-2</v>
      </c>
      <c r="G1998" s="300">
        <v>1.8936041921653289E-2</v>
      </c>
      <c r="H1998" s="301">
        <v>4.5426690106584157E-5</v>
      </c>
      <c r="I1998" s="302">
        <v>4.7480683455252089E-5</v>
      </c>
      <c r="J1998" s="303">
        <v>10</v>
      </c>
      <c r="K1998" s="304">
        <f t="shared" ref="K1998:P1998" si="1906">SUM(D1998:D2017)+$J1998*D2017</f>
        <v>0.11778911749054893</v>
      </c>
      <c r="L1998" s="304">
        <f t="shared" si="1906"/>
        <v>0.77897013486301059</v>
      </c>
      <c r="M1998" s="304">
        <f t="shared" si="1906"/>
        <v>0.55474539754852259</v>
      </c>
      <c r="N1998" s="304">
        <f t="shared" si="1906"/>
        <v>0.55298299095248349</v>
      </c>
      <c r="O1998" s="304">
        <f t="shared" si="1906"/>
        <v>7.4832148691085119E-4</v>
      </c>
      <c r="P1998" s="251">
        <f t="shared" si="1906"/>
        <v>7.8215726392154186E-4</v>
      </c>
    </row>
    <row r="1999" spans="1:16" x14ac:dyDescent="0.3">
      <c r="A1999" s="247" t="s">
        <v>138</v>
      </c>
      <c r="B1999" s="248">
        <v>2032</v>
      </c>
      <c r="C1999" s="248" t="s">
        <v>2045</v>
      </c>
      <c r="D1999" s="300">
        <v>9.5969908429086835E-3</v>
      </c>
      <c r="E1999" s="300">
        <v>4.6706891720174233E-2</v>
      </c>
      <c r="F1999" s="300">
        <v>1.8955378080805732E-2</v>
      </c>
      <c r="G1999" s="300">
        <v>1.8859916799714896E-2</v>
      </c>
      <c r="H1999" s="301">
        <v>4.1468671276617669E-5</v>
      </c>
      <c r="I1999" s="302">
        <v>4.334370057724286E-5</v>
      </c>
      <c r="J1999" s="303">
        <v>11</v>
      </c>
      <c r="K1999" s="304">
        <f t="shared" ref="K1999:P1999" si="1907">SUM(D1999:D2017)+$J1999*D2017</f>
        <v>0.10931132421042873</v>
      </c>
      <c r="L1999" s="304">
        <f t="shared" si="1907"/>
        <v>0.74758368969210276</v>
      </c>
      <c r="M1999" s="304">
        <f t="shared" si="1907"/>
        <v>0.55405258691047887</v>
      </c>
      <c r="N1999" s="304">
        <f t="shared" si="1907"/>
        <v>0.55234498229047713</v>
      </c>
      <c r="O1999" s="304">
        <f t="shared" si="1907"/>
        <v>7.2278810548514474E-4</v>
      </c>
      <c r="P1999" s="251">
        <f t="shared" si="1907"/>
        <v>7.5546937629046671E-4</v>
      </c>
    </row>
    <row r="2000" spans="1:16" x14ac:dyDescent="0.3">
      <c r="A2000" s="247" t="s">
        <v>138</v>
      </c>
      <c r="B2000" s="248">
        <v>2033</v>
      </c>
      <c r="C2000" s="248" t="s">
        <v>2046</v>
      </c>
      <c r="D2000" s="300">
        <v>8.5954760233636959E-3</v>
      </c>
      <c r="E2000" s="300">
        <v>4.2832864177771414E-2</v>
      </c>
      <c r="F2000" s="300">
        <v>1.8878809215527065E-2</v>
      </c>
      <c r="G2000" s="300">
        <v>1.8789377909872791E-2</v>
      </c>
      <c r="H2000" s="301">
        <v>3.796162523881661E-5</v>
      </c>
      <c r="I2000" s="302">
        <v>3.9678081479898751E-5</v>
      </c>
      <c r="J2000" s="303">
        <v>12</v>
      </c>
      <c r="K2000" s="304">
        <f t="shared" ref="K2000:P2000" si="1908">SUM(D2000:D2017)+$J2000*D2017</f>
        <v>0.1020029397062145</v>
      </c>
      <c r="L2000" s="304">
        <f t="shared" si="1908"/>
        <v>0.72084625590479412</v>
      </c>
      <c r="M2000" s="304">
        <f t="shared" si="1908"/>
        <v>0.55344240156453328</v>
      </c>
      <c r="N2000" s="304">
        <f t="shared" si="1908"/>
        <v>0.5517830987504091</v>
      </c>
      <c r="O2000" s="304">
        <f t="shared" si="1908"/>
        <v>7.0121274288940461E-4</v>
      </c>
      <c r="P2000" s="251">
        <f t="shared" si="1908"/>
        <v>7.3291847153740075E-4</v>
      </c>
    </row>
    <row r="2001" spans="1:16" x14ac:dyDescent="0.3">
      <c r="A2001" s="247" t="s">
        <v>138</v>
      </c>
      <c r="B2001" s="248">
        <v>2034</v>
      </c>
      <c r="C2001" s="248" t="s">
        <v>2047</v>
      </c>
      <c r="D2001" s="300">
        <v>7.6459407576710331E-3</v>
      </c>
      <c r="E2001" s="300">
        <v>3.9274960898239536E-2</v>
      </c>
      <c r="F2001" s="300">
        <v>1.8805300315538606E-2</v>
      </c>
      <c r="G2001" s="300">
        <v>1.8721679374974088E-2</v>
      </c>
      <c r="H2001" s="301">
        <v>3.5143178614197779E-5</v>
      </c>
      <c r="I2001" s="302">
        <v>3.6732197205586239E-5</v>
      </c>
      <c r="J2001" s="303">
        <v>13</v>
      </c>
      <c r="K2001" s="304">
        <f t="shared" ref="K2001:P2001" si="1909">SUM(D2001:D2017)+$J2001*D2017</f>
        <v>9.569607002154526E-2</v>
      </c>
      <c r="L2001" s="304">
        <f t="shared" si="1909"/>
        <v>0.69798284965988833</v>
      </c>
      <c r="M2001" s="304">
        <f t="shared" si="1909"/>
        <v>0.55290878508386643</v>
      </c>
      <c r="N2001" s="304">
        <f t="shared" si="1909"/>
        <v>0.55129175410018316</v>
      </c>
      <c r="O2001" s="304">
        <f t="shared" si="1909"/>
        <v>6.8314442633146558E-4</v>
      </c>
      <c r="P2001" s="251">
        <f t="shared" si="1909"/>
        <v>7.1403318588167896E-4</v>
      </c>
    </row>
    <row r="2002" spans="1:16" x14ac:dyDescent="0.3">
      <c r="A2002" s="247" t="s">
        <v>138</v>
      </c>
      <c r="B2002" s="248">
        <v>2035</v>
      </c>
      <c r="C2002" s="248" t="s">
        <v>2048</v>
      </c>
      <c r="D2002" s="300">
        <v>6.8209961090141503E-3</v>
      </c>
      <c r="E2002" s="300">
        <v>3.6278956160128897E-2</v>
      </c>
      <c r="F2002" s="300">
        <v>1.8737873813944341E-2</v>
      </c>
      <c r="G2002" s="300">
        <v>1.8659597967045822E-2</v>
      </c>
      <c r="H2002" s="301">
        <v>3.2955747203969046E-5</v>
      </c>
      <c r="I2002" s="302">
        <v>3.4445859853570188E-5</v>
      </c>
      <c r="J2002" s="303">
        <v>14</v>
      </c>
      <c r="K2002" s="304">
        <f t="shared" ref="K2002:P2002" si="1910">SUM(D2002:D2017)+$J2002*D2017</f>
        <v>9.0338735602568693E-2</v>
      </c>
      <c r="L2002" s="304">
        <f t="shared" si="1910"/>
        <v>0.67867734669451452</v>
      </c>
      <c r="M2002" s="304">
        <f t="shared" si="1910"/>
        <v>0.55244867750318805</v>
      </c>
      <c r="N2002" s="304">
        <f t="shared" si="1910"/>
        <v>0.55086810798485597</v>
      </c>
      <c r="O2002" s="304">
        <f t="shared" si="1910"/>
        <v>6.6789455639814548E-4</v>
      </c>
      <c r="P2002" s="251">
        <f t="shared" si="1910"/>
        <v>6.9809378450026976E-4</v>
      </c>
    </row>
    <row r="2003" spans="1:16" x14ac:dyDescent="0.3">
      <c r="A2003" s="247" t="s">
        <v>138</v>
      </c>
      <c r="B2003" s="248">
        <v>2036</v>
      </c>
      <c r="C2003" s="248" t="s">
        <v>2049</v>
      </c>
      <c r="D2003" s="300">
        <v>6.1332994348323785E-3</v>
      </c>
      <c r="E2003" s="300">
        <v>3.384674452820597E-2</v>
      </c>
      <c r="F2003" s="300">
        <v>1.8682010577140869E-2</v>
      </c>
      <c r="G2003" s="300">
        <v>1.8608157588591766E-2</v>
      </c>
      <c r="H2003" s="301">
        <v>3.1000186047088429E-5</v>
      </c>
      <c r="I2003" s="302">
        <v>3.2401876898849571E-5</v>
      </c>
      <c r="J2003" s="303">
        <v>15</v>
      </c>
      <c r="K2003" s="304">
        <f t="shared" ref="K2003:P2003" si="1911">SUM(D2003:D2017)+$J2003*D2017</f>
        <v>8.5806345832248998E-2</v>
      </c>
      <c r="L2003" s="304">
        <f t="shared" si="1911"/>
        <v>0.66236784846725127</v>
      </c>
      <c r="M2003" s="304">
        <f t="shared" si="1911"/>
        <v>0.55205599642410386</v>
      </c>
      <c r="N2003" s="304">
        <f t="shared" si="1911"/>
        <v>0.55050654327745696</v>
      </c>
      <c r="O2003" s="304">
        <f t="shared" si="1911"/>
        <v>6.5483211787505395E-4</v>
      </c>
      <c r="P2003" s="251">
        <f t="shared" si="1911"/>
        <v>6.8444072047087645E-4</v>
      </c>
    </row>
    <row r="2004" spans="1:16" x14ac:dyDescent="0.3">
      <c r="A2004" s="247" t="s">
        <v>138</v>
      </c>
      <c r="B2004" s="248">
        <v>2037</v>
      </c>
      <c r="C2004" s="248" t="s">
        <v>2050</v>
      </c>
      <c r="D2004" s="300">
        <v>5.4782844127501586E-3</v>
      </c>
      <c r="E2004" s="300">
        <v>3.1541313120430819E-2</v>
      </c>
      <c r="F2004" s="300">
        <v>1.8630249941634636E-2</v>
      </c>
      <c r="G2004" s="300">
        <v>1.8560498329547769E-2</v>
      </c>
      <c r="H2004" s="301">
        <v>2.9273790634177461E-5</v>
      </c>
      <c r="I2004" s="302">
        <v>3.0597421546132852E-5</v>
      </c>
      <c r="J2004" s="303">
        <v>16</v>
      </c>
      <c r="K2004" s="304">
        <f t="shared" ref="K2004:P2004" si="1912">SUM(D2004:D2017)+$J2004*D2017</f>
        <v>8.1961652736111085E-2</v>
      </c>
      <c r="L2004" s="304">
        <f t="shared" si="1912"/>
        <v>0.64849056187191101</v>
      </c>
      <c r="M2004" s="304">
        <f t="shared" si="1912"/>
        <v>0.55171917858182318</v>
      </c>
      <c r="N2004" s="304">
        <f t="shared" si="1912"/>
        <v>0.55019641894851212</v>
      </c>
      <c r="O2004" s="304">
        <f t="shared" si="1912"/>
        <v>6.4372524050884292E-4</v>
      </c>
      <c r="P2004" s="251">
        <f t="shared" si="1912"/>
        <v>6.7283163939620377E-4</v>
      </c>
    </row>
    <row r="2005" spans="1:16" x14ac:dyDescent="0.3">
      <c r="A2005" s="247" t="s">
        <v>138</v>
      </c>
      <c r="B2005" s="248">
        <v>2038</v>
      </c>
      <c r="C2005" s="248" t="s">
        <v>2051</v>
      </c>
      <c r="D2005" s="300">
        <v>4.8906892795655453E-3</v>
      </c>
      <c r="E2005" s="300">
        <v>2.9481904150953107E-2</v>
      </c>
      <c r="F2005" s="300">
        <v>1.8583315126573716E-2</v>
      </c>
      <c r="G2005" s="300">
        <v>1.8517285550324017E-2</v>
      </c>
      <c r="H2005" s="301">
        <v>2.7786496052726972E-5</v>
      </c>
      <c r="I2005" s="302">
        <v>2.9042878103481215E-5</v>
      </c>
      <c r="J2005" s="303">
        <v>17</v>
      </c>
      <c r="K2005" s="304">
        <f t="shared" ref="K2005:P2005" si="1913">SUM(D2005:D2017)+$J2005*D2017</f>
        <v>7.8771974662055377E-2</v>
      </c>
      <c r="L2005" s="304">
        <f t="shared" si="1913"/>
        <v>0.6369187066843458</v>
      </c>
      <c r="M2005" s="304">
        <f t="shared" si="1913"/>
        <v>0.55143412137504866</v>
      </c>
      <c r="N2005" s="304">
        <f t="shared" si="1913"/>
        <v>0.54993395387861121</v>
      </c>
      <c r="O2005" s="304">
        <f t="shared" si="1913"/>
        <v>6.3434475855554304E-4</v>
      </c>
      <c r="P2005" s="251">
        <f t="shared" si="1913"/>
        <v>6.6302701367424778E-4</v>
      </c>
    </row>
    <row r="2006" spans="1:16" x14ac:dyDescent="0.3">
      <c r="A2006" s="247" t="s">
        <v>138</v>
      </c>
      <c r="B2006" s="248">
        <v>2039</v>
      </c>
      <c r="C2006" s="248" t="s">
        <v>2052</v>
      </c>
      <c r="D2006" s="300">
        <v>4.3191131764210196E-3</v>
      </c>
      <c r="E2006" s="300">
        <v>2.7497100104389497E-2</v>
      </c>
      <c r="F2006" s="300">
        <v>1.8540391082101444E-2</v>
      </c>
      <c r="G2006" s="300">
        <v>1.8477770252929217E-2</v>
      </c>
      <c r="H2006" s="301">
        <v>2.6548831972422393E-5</v>
      </c>
      <c r="I2006" s="302">
        <v>2.7749252345518265E-5</v>
      </c>
      <c r="J2006" s="303">
        <v>18</v>
      </c>
      <c r="K2006" s="304">
        <f t="shared" ref="K2006:P2006" si="1914">SUM(D2006:D2017)+$J2006*D2017</f>
        <v>7.6169891721184296E-2</v>
      </c>
      <c r="L2006" s="304">
        <f t="shared" si="1914"/>
        <v>0.62740626046625847</v>
      </c>
      <c r="M2006" s="304">
        <f t="shared" si="1914"/>
        <v>0.55119599898333516</v>
      </c>
      <c r="N2006" s="304">
        <f t="shared" si="1914"/>
        <v>0.54971470158793412</v>
      </c>
      <c r="O2006" s="304">
        <f t="shared" si="1914"/>
        <v>6.2645157118369353E-4</v>
      </c>
      <c r="P2006" s="251">
        <f t="shared" si="1914"/>
        <v>6.5477693139494352E-4</v>
      </c>
    </row>
    <row r="2007" spans="1:16" x14ac:dyDescent="0.3">
      <c r="A2007" s="247" t="s">
        <v>138</v>
      </c>
      <c r="B2007" s="248">
        <v>2040</v>
      </c>
      <c r="C2007" s="248" t="s">
        <v>2053</v>
      </c>
      <c r="D2007" s="300">
        <v>3.8119882260612531E-3</v>
      </c>
      <c r="E2007" s="300">
        <v>2.5802259818180334E-2</v>
      </c>
      <c r="F2007" s="300">
        <v>1.8501228723815877E-2</v>
      </c>
      <c r="G2007" s="300">
        <v>1.8441710899620708E-2</v>
      </c>
      <c r="H2007" s="301">
        <v>2.5239625214513869E-5</v>
      </c>
      <c r="I2007" s="302">
        <v>2.6380849067536119E-5</v>
      </c>
      <c r="J2007" s="303">
        <v>19</v>
      </c>
      <c r="K2007" s="304">
        <f t="shared" ref="K2007:P2007" si="1915">SUM(D2007:D2017)+$J2007*D2017</f>
        <v>7.413938488345774E-2</v>
      </c>
      <c r="L2007" s="304">
        <f t="shared" si="1915"/>
        <v>0.61987861829473456</v>
      </c>
      <c r="M2007" s="304">
        <f t="shared" si="1915"/>
        <v>0.5510008006360938</v>
      </c>
      <c r="N2007" s="304">
        <f t="shared" si="1915"/>
        <v>0.54953496459465179</v>
      </c>
      <c r="O2007" s="304">
        <f t="shared" si="1915"/>
        <v>6.1979604789214873E-4</v>
      </c>
      <c r="P2007" s="251">
        <f t="shared" si="1915"/>
        <v>6.4782047487360237E-4</v>
      </c>
    </row>
    <row r="2008" spans="1:16" x14ac:dyDescent="0.3">
      <c r="A2008" s="247" t="s">
        <v>138</v>
      </c>
      <c r="B2008" s="248">
        <v>2041</v>
      </c>
      <c r="C2008" s="248" t="s">
        <v>2054</v>
      </c>
      <c r="D2008" s="300">
        <v>3.4716469727836745E-3</v>
      </c>
      <c r="E2008" s="300">
        <v>2.4584213119989547E-2</v>
      </c>
      <c r="F2008" s="300">
        <v>1.8472971870526704E-2</v>
      </c>
      <c r="G2008" s="300">
        <v>1.8415689030745287E-2</v>
      </c>
      <c r="H2008" s="301">
        <v>2.4194134670835057E-5</v>
      </c>
      <c r="I2008" s="302">
        <v>2.5288086080767672E-5</v>
      </c>
      <c r="J2008" s="303">
        <v>20</v>
      </c>
      <c r="K2008" s="304">
        <f t="shared" ref="K2008:P2008" si="1916">SUM(D2008:D2017)+$J2008*D2017</f>
        <v>7.2616002996090945E-2</v>
      </c>
      <c r="L2008" s="304">
        <f t="shared" si="1916"/>
        <v>0.61404581640941991</v>
      </c>
      <c r="M2008" s="304">
        <f t="shared" si="1916"/>
        <v>0.55084476464713816</v>
      </c>
      <c r="N2008" s="304">
        <f t="shared" si="1916"/>
        <v>0.54939128695467798</v>
      </c>
      <c r="O2008" s="304">
        <f t="shared" si="1916"/>
        <v>6.1444973135851236E-4</v>
      </c>
      <c r="P2008" s="251">
        <f t="shared" si="1916"/>
        <v>6.4223242163024305E-4</v>
      </c>
    </row>
    <row r="2009" spans="1:16" x14ac:dyDescent="0.3">
      <c r="A2009" s="247" t="s">
        <v>138</v>
      </c>
      <c r="B2009" s="248">
        <v>2042</v>
      </c>
      <c r="C2009" s="248" t="s">
        <v>2055</v>
      </c>
      <c r="D2009" s="300">
        <v>3.1747586564268462E-3</v>
      </c>
      <c r="E2009" s="300">
        <v>2.3454172584951406E-2</v>
      </c>
      <c r="F2009" s="300">
        <v>1.8448161532499861E-2</v>
      </c>
      <c r="G2009" s="300">
        <v>1.8392847600584912E-2</v>
      </c>
      <c r="H2009" s="301">
        <v>2.3443672473414728E-5</v>
      </c>
      <c r="I2009" s="302">
        <v>2.4503691312906662E-5</v>
      </c>
      <c r="J2009" s="303">
        <v>21</v>
      </c>
      <c r="K2009" s="304">
        <f t="shared" ref="K2009:P2009" si="1917">SUM(D2009:D2017)+$J2009*D2017</f>
        <v>7.1432962362001723E-2</v>
      </c>
      <c r="L2009" s="304">
        <f t="shared" si="1917"/>
        <v>0.60943106122229607</v>
      </c>
      <c r="M2009" s="304">
        <f t="shared" si="1917"/>
        <v>0.55071698551147164</v>
      </c>
      <c r="N2009" s="304">
        <f t="shared" si="1917"/>
        <v>0.54927363118357952</v>
      </c>
      <c r="O2009" s="304">
        <f t="shared" si="1917"/>
        <v>6.1014890536855489E-4</v>
      </c>
      <c r="P2009" s="251">
        <f t="shared" si="1917"/>
        <v>6.3773713137365228E-4</v>
      </c>
    </row>
    <row r="2010" spans="1:16" x14ac:dyDescent="0.3">
      <c r="A2010" s="247" t="s">
        <v>138</v>
      </c>
      <c r="B2010" s="248">
        <v>2043</v>
      </c>
      <c r="C2010" s="248" t="s">
        <v>2056</v>
      </c>
      <c r="D2010" s="300">
        <v>2.9456628849459754E-3</v>
      </c>
      <c r="E2010" s="300">
        <v>2.2553327162373685E-2</v>
      </c>
      <c r="F2010" s="300">
        <v>1.8426519653012632E-2</v>
      </c>
      <c r="G2010" s="300">
        <v>1.8372917309009477E-2</v>
      </c>
      <c r="H2010" s="301">
        <v>2.2638232662787107E-5</v>
      </c>
      <c r="I2010" s="302">
        <v>2.3661833088128731E-5</v>
      </c>
      <c r="J2010" s="303">
        <v>22</v>
      </c>
      <c r="K2010" s="304">
        <f t="shared" ref="K2010:P2010" si="1918">SUM(D2010:D2017)+$J2010*D2017</f>
        <v>7.054681004426934E-2</v>
      </c>
      <c r="L2010" s="304">
        <f t="shared" si="1918"/>
        <v>0.60594634657021029</v>
      </c>
      <c r="M2010" s="304">
        <f t="shared" si="1918"/>
        <v>0.55061401671383192</v>
      </c>
      <c r="N2010" s="304">
        <f t="shared" si="1918"/>
        <v>0.54917881684264147</v>
      </c>
      <c r="O2010" s="304">
        <f t="shared" si="1918"/>
        <v>6.0659854157601772E-4</v>
      </c>
      <c r="P2010" s="251">
        <f t="shared" si="1918"/>
        <v>6.3402623588492259E-4</v>
      </c>
    </row>
    <row r="2011" spans="1:16" x14ac:dyDescent="0.3">
      <c r="A2011" s="247" t="s">
        <v>138</v>
      </c>
      <c r="B2011" s="248">
        <v>2044</v>
      </c>
      <c r="C2011" s="248" t="s">
        <v>2057</v>
      </c>
      <c r="D2011" s="300">
        <v>2.7565904899158949E-3</v>
      </c>
      <c r="E2011" s="300">
        <v>2.1747600525950862E-2</v>
      </c>
      <c r="F2011" s="300">
        <v>1.8407648867541333E-2</v>
      </c>
      <c r="G2011" s="300">
        <v>1.8355544780911198E-2</v>
      </c>
      <c r="H2011" s="301">
        <v>2.2085464631791354E-5</v>
      </c>
      <c r="I2011" s="302">
        <v>2.3084071339643138E-5</v>
      </c>
      <c r="J2011" s="303">
        <v>23</v>
      </c>
      <c r="K2011" s="304">
        <f t="shared" ref="K2011:P2011" si="1919">SUM(D2011:D2017)+$J2011*D2017</f>
        <v>6.988975349801782E-2</v>
      </c>
      <c r="L2011" s="304">
        <f t="shared" si="1919"/>
        <v>0.60336247734070225</v>
      </c>
      <c r="M2011" s="304">
        <f t="shared" si="1919"/>
        <v>0.55053268979567949</v>
      </c>
      <c r="N2011" s="304">
        <f t="shared" si="1919"/>
        <v>0.54910393279327896</v>
      </c>
      <c r="O2011" s="304">
        <f t="shared" si="1919"/>
        <v>6.0385361759410813E-4</v>
      </c>
      <c r="P2011" s="251">
        <f t="shared" si="1919"/>
        <v>6.3115719862097083E-4</v>
      </c>
    </row>
    <row r="2012" spans="1:16" x14ac:dyDescent="0.3">
      <c r="A2012" s="247" t="s">
        <v>138</v>
      </c>
      <c r="B2012" s="248">
        <v>2045</v>
      </c>
      <c r="C2012" s="248" t="s">
        <v>2058</v>
      </c>
      <c r="D2012" s="300">
        <v>2.6282756009893132E-3</v>
      </c>
      <c r="E2012" s="300">
        <v>2.1205238394957686E-2</v>
      </c>
      <c r="F2012" s="300">
        <v>1.8391561946893065E-2</v>
      </c>
      <c r="G2012" s="300">
        <v>1.8340736943855646E-2</v>
      </c>
      <c r="H2012" s="301">
        <v>2.1661796377176648E-5</v>
      </c>
      <c r="I2012" s="302">
        <v>2.2641246686554775E-5</v>
      </c>
      <c r="J2012" s="303">
        <v>24</v>
      </c>
      <c r="K2012" s="304">
        <f t="shared" ref="K2012:P2012" si="1920">SUM(D2012:D2017)+$J2012*D2017</f>
        <v>6.9421769346796391E-2</v>
      </c>
      <c r="L2012" s="304">
        <f t="shared" si="1920"/>
        <v>0.60158433474761708</v>
      </c>
      <c r="M2012" s="304">
        <f t="shared" si="1920"/>
        <v>0.55047023366299841</v>
      </c>
      <c r="N2012" s="304">
        <f t="shared" si="1920"/>
        <v>0.54904642127201453</v>
      </c>
      <c r="O2012" s="304">
        <f t="shared" si="1920"/>
        <v>6.0166146164319435E-4</v>
      </c>
      <c r="P2012" s="251">
        <f t="shared" si="1920"/>
        <v>6.2886592310550462E-4</v>
      </c>
    </row>
    <row r="2013" spans="1:16" x14ac:dyDescent="0.3">
      <c r="A2013" s="247" t="s">
        <v>138</v>
      </c>
      <c r="B2013" s="248">
        <v>2046</v>
      </c>
      <c r="C2013" s="248" t="s">
        <v>2059</v>
      </c>
      <c r="D2013" s="300">
        <v>2.5169550191373072E-3</v>
      </c>
      <c r="E2013" s="300">
        <v>2.0766591194470156E-2</v>
      </c>
      <c r="F2013" s="300">
        <v>1.8377660210040222E-2</v>
      </c>
      <c r="G2013" s="300">
        <v>1.8327937769473623E-2</v>
      </c>
      <c r="H2013" s="301">
        <v>2.1224444192374149E-5</v>
      </c>
      <c r="I2013" s="302">
        <v>2.2184119376677092E-5</v>
      </c>
      <c r="J2013" s="303">
        <v>25</v>
      </c>
      <c r="K2013" s="304">
        <f t="shared" ref="K2013:P2013" si="1921">SUM(D2013:D2017)+$J2013*D2017</f>
        <v>6.9082100084501538E-2</v>
      </c>
      <c r="L2013" s="304">
        <f t="shared" si="1921"/>
        <v>0.60034855428552503</v>
      </c>
      <c r="M2013" s="304">
        <f t="shared" si="1921"/>
        <v>0.55042386445096547</v>
      </c>
      <c r="N2013" s="304">
        <f t="shared" si="1921"/>
        <v>0.54900371758780575</v>
      </c>
      <c r="O2013" s="304">
        <f t="shared" si="1921"/>
        <v>5.9989297394689523E-4</v>
      </c>
      <c r="P2013" s="251">
        <f t="shared" si="1921"/>
        <v>6.2701747224312677E-4</v>
      </c>
    </row>
    <row r="2014" spans="1:16" x14ac:dyDescent="0.3">
      <c r="A2014" s="247" t="s">
        <v>138</v>
      </c>
      <c r="B2014" s="248">
        <v>2047</v>
      </c>
      <c r="C2014" s="248" t="s">
        <v>2060</v>
      </c>
      <c r="D2014" s="300">
        <v>2.4159889691876429E-3</v>
      </c>
      <c r="E2014" s="300">
        <v>2.0357615689264436E-2</v>
      </c>
      <c r="F2014" s="300">
        <v>1.8365728364577373E-2</v>
      </c>
      <c r="G2014" s="300">
        <v>1.8316951302142587E-2</v>
      </c>
      <c r="H2014" s="301">
        <v>2.0824682460485757E-5</v>
      </c>
      <c r="I2014" s="302">
        <v>2.1766282193189112E-5</v>
      </c>
      <c r="J2014" s="303">
        <v>26</v>
      </c>
      <c r="K2014" s="304">
        <f t="shared" ref="K2014:P2014" si="1922">SUM(D2014:D2017)+$J2014*D2017</f>
        <v>6.8853751404058694E-2</v>
      </c>
      <c r="L2014" s="304">
        <f t="shared" si="1922"/>
        <v>0.59955142102392056</v>
      </c>
      <c r="M2014" s="304">
        <f t="shared" si="1922"/>
        <v>0.55039139697578543</v>
      </c>
      <c r="N2014" s="304">
        <f t="shared" si="1922"/>
        <v>0.54897381307797899</v>
      </c>
      <c r="O2014" s="304">
        <f t="shared" si="1922"/>
        <v>5.9856183843539853E-4</v>
      </c>
      <c r="P2014" s="251">
        <f t="shared" si="1922"/>
        <v>6.2562614869062655E-4</v>
      </c>
    </row>
    <row r="2015" spans="1:16" x14ac:dyDescent="0.3">
      <c r="A2015" s="247" t="s">
        <v>138</v>
      </c>
      <c r="B2015" s="248">
        <v>2048</v>
      </c>
      <c r="C2015" s="248" t="s">
        <v>2061</v>
      </c>
      <c r="D2015" s="300">
        <v>2.3352206143579931E-3</v>
      </c>
      <c r="E2015" s="300">
        <v>2.0023010000031708E-2</v>
      </c>
      <c r="F2015" s="300">
        <v>1.8355560392166782E-2</v>
      </c>
      <c r="G2015" s="300">
        <v>1.830758659462622E-2</v>
      </c>
      <c r="H2015" s="301">
        <v>2.0423474544679269E-5</v>
      </c>
      <c r="I2015" s="302">
        <v>2.1346933435763602E-5</v>
      </c>
      <c r="J2015" s="303">
        <v>27</v>
      </c>
      <c r="K2015" s="304">
        <f t="shared" ref="K2015:P2015" si="1923">SUM(D2015:D2017)+$J2015*D2017</f>
        <v>6.8726368773565499E-2</v>
      </c>
      <c r="L2015" s="304">
        <f t="shared" si="1923"/>
        <v>0.59916326326752178</v>
      </c>
      <c r="M2015" s="304">
        <f t="shared" si="1923"/>
        <v>0.55037086134606827</v>
      </c>
      <c r="N2015" s="304">
        <f t="shared" si="1923"/>
        <v>0.54895489503548334</v>
      </c>
      <c r="O2015" s="304">
        <f t="shared" si="1923"/>
        <v>5.9763046465579044E-4</v>
      </c>
      <c r="P2015" s="251">
        <f t="shared" si="1923"/>
        <v>6.2465266232161439E-4</v>
      </c>
    </row>
    <row r="2016" spans="1:16" x14ac:dyDescent="0.3">
      <c r="A2016" s="247" t="s">
        <v>138</v>
      </c>
      <c r="B2016" s="248">
        <v>2049</v>
      </c>
      <c r="C2016" s="248" t="s">
        <v>2062</v>
      </c>
      <c r="D2016" s="300">
        <v>2.3101706757626536E-3</v>
      </c>
      <c r="E2016" s="300">
        <v>1.9995431147251507E-2</v>
      </c>
      <c r="F2016" s="300">
        <v>1.8349904377816351E-2</v>
      </c>
      <c r="G2016" s="300">
        <v>1.830237717074467E-2</v>
      </c>
      <c r="H2016" s="301">
        <v>2.0194347046540059E-5</v>
      </c>
      <c r="I2016" s="302">
        <v>2.110744580889676E-5</v>
      </c>
      <c r="J2016" s="303">
        <v>28</v>
      </c>
      <c r="K2016" s="304">
        <f t="shared" ref="K2016:P2016" si="1924">SUM(D2016:D2017)+$J2016*D2017</f>
        <v>6.8679754497901965E-2</v>
      </c>
      <c r="L2016" s="304">
        <f t="shared" si="1924"/>
        <v>0.59910971120035572</v>
      </c>
      <c r="M2016" s="304">
        <f t="shared" si="1924"/>
        <v>0.55036049368876161</v>
      </c>
      <c r="N2016" s="304">
        <f t="shared" si="1924"/>
        <v>0.54894534170050391</v>
      </c>
      <c r="O2016" s="304">
        <f t="shared" si="1924"/>
        <v>5.9710029879198869E-4</v>
      </c>
      <c r="P2016" s="251">
        <f t="shared" si="1924"/>
        <v>6.2409852471002772E-4</v>
      </c>
    </row>
    <row r="2017" spans="1:16" x14ac:dyDescent="0.3">
      <c r="A2017" s="247" t="s">
        <v>138</v>
      </c>
      <c r="B2017" s="248">
        <v>2050</v>
      </c>
      <c r="C2017" s="248" t="s">
        <v>2063</v>
      </c>
      <c r="D2017" s="300">
        <v>2.2886063386944591E-3</v>
      </c>
      <c r="E2017" s="300">
        <v>1.9969457932865663E-2</v>
      </c>
      <c r="F2017" s="300">
        <v>1.8345192734860183E-2</v>
      </c>
      <c r="G2017" s="300">
        <v>1.8298033259646872E-2</v>
      </c>
      <c r="H2017" s="301">
        <v>1.9893308680877538E-5</v>
      </c>
      <c r="I2017" s="302">
        <v>2.079279582417693E-5</v>
      </c>
      <c r="J2017" s="303">
        <v>29</v>
      </c>
      <c r="K2017" s="304">
        <f t="shared" ref="K2017:P2017" si="1925">SUM(D2017:D2017)+$J2017*D2017</f>
        <v>6.8658190160833771E-2</v>
      </c>
      <c r="L2017" s="304">
        <f t="shared" si="1925"/>
        <v>0.59908373798596981</v>
      </c>
      <c r="M2017" s="304">
        <f t="shared" si="1925"/>
        <v>0.55035578204580538</v>
      </c>
      <c r="N2017" s="304">
        <f t="shared" si="1925"/>
        <v>0.54894099778940608</v>
      </c>
      <c r="O2017" s="304">
        <f t="shared" si="1925"/>
        <v>5.9679926042632608E-4</v>
      </c>
      <c r="P2017" s="251">
        <f t="shared" si="1925"/>
        <v>6.2378387472530785E-4</v>
      </c>
    </row>
    <row r="2018" spans="1:16" x14ac:dyDescent="0.3">
      <c r="A2018" s="247" t="s">
        <v>139</v>
      </c>
      <c r="B2018" s="248">
        <v>2015</v>
      </c>
      <c r="C2018" s="248" t="s">
        <v>2496</v>
      </c>
      <c r="D2018" s="300">
        <v>4.6697744532864537E-2</v>
      </c>
      <c r="E2018" s="300">
        <v>0.17767082298428144</v>
      </c>
      <c r="F2018" s="300">
        <v>1.9748194589846783E-2</v>
      </c>
      <c r="G2018" s="300">
        <v>1.959634457576688E-2</v>
      </c>
      <c r="H2018" s="301">
        <v>1.621635516734342E-4</v>
      </c>
      <c r="I2018" s="302">
        <v>1.6949586789000384E-4</v>
      </c>
      <c r="J2018" s="305">
        <v>0</v>
      </c>
      <c r="K2018" s="304">
        <f>SUM(D2018:D2047)</f>
        <v>0.33428882247096625</v>
      </c>
      <c r="L2018" s="304">
        <f t="shared" ref="L2018:L2024" si="1926">SUM(E2018:E2047)</f>
        <v>1.4901424956955771</v>
      </c>
      <c r="M2018" s="304">
        <f t="shared" ref="M2018:M2024" si="1927">SUM(F2018:F2047)</f>
        <v>0.56854209394654853</v>
      </c>
      <c r="N2018" s="304">
        <f t="shared" ref="N2018:N2024" si="1928">SUM(G2018:G2047)</f>
        <v>0.56571187410081891</v>
      </c>
      <c r="O2018" s="304">
        <f t="shared" ref="O2018:O2024" si="1929">SUM(H2018:H2047)</f>
        <v>1.6671025746758067E-3</v>
      </c>
      <c r="P2018" s="251">
        <f t="shared" ref="P2018:P2024" si="1930">SUM(I2018:I2047)</f>
        <v>1.7424815554445338E-3</v>
      </c>
    </row>
    <row r="2019" spans="1:16" x14ac:dyDescent="0.3">
      <c r="A2019" s="247" t="s">
        <v>139</v>
      </c>
      <c r="B2019" s="248">
        <v>2016</v>
      </c>
      <c r="C2019" s="248" t="s">
        <v>2497</v>
      </c>
      <c r="D2019" s="300">
        <v>3.9129388518210753E-2</v>
      </c>
      <c r="E2019" s="300">
        <v>0.1529138911868711</v>
      </c>
      <c r="F2019" s="300">
        <v>1.9664857661840177E-2</v>
      </c>
      <c r="G2019" s="300">
        <v>1.9518016158573841E-2</v>
      </c>
      <c r="H2019" s="301">
        <v>1.4124626980320594E-4</v>
      </c>
      <c r="I2019" s="302">
        <v>1.4763279935266723E-4</v>
      </c>
      <c r="J2019" s="303">
        <v>0</v>
      </c>
      <c r="K2019" s="304">
        <f t="shared" ref="K2019:K2024" si="1931">SUM(D2019:D2048)</f>
        <v>0.28971534928709014</v>
      </c>
      <c r="L2019" s="304">
        <f t="shared" si="1926"/>
        <v>1.3299746893789539</v>
      </c>
      <c r="M2019" s="304">
        <f t="shared" si="1927"/>
        <v>0.567118202017869</v>
      </c>
      <c r="N2019" s="304">
        <f t="shared" si="1928"/>
        <v>0.56439424628283763</v>
      </c>
      <c r="O2019" s="304">
        <f t="shared" si="1929"/>
        <v>1.5220386410488159E-3</v>
      </c>
      <c r="P2019" s="251">
        <f t="shared" si="1930"/>
        <v>1.5908584744506026E-3</v>
      </c>
    </row>
    <row r="2020" spans="1:16" x14ac:dyDescent="0.3">
      <c r="A2020" s="247" t="s">
        <v>139</v>
      </c>
      <c r="B2020" s="248">
        <v>2017</v>
      </c>
      <c r="C2020" s="248" t="s">
        <v>2064</v>
      </c>
      <c r="D2020" s="300">
        <v>3.2791668406830378E-2</v>
      </c>
      <c r="E2020" s="300">
        <v>0.13111513724416518</v>
      </c>
      <c r="F2020" s="300">
        <v>1.9624580843136685E-2</v>
      </c>
      <c r="G2020" s="300">
        <v>1.9479849382293024E-2</v>
      </c>
      <c r="H2020" s="301">
        <v>1.2840068835664916E-4</v>
      </c>
      <c r="I2020" s="302">
        <v>1.3420639771452079E-4</v>
      </c>
      <c r="J2020" s="303">
        <v>0</v>
      </c>
      <c r="K2020" s="304">
        <f t="shared" si="1931"/>
        <v>0.25267501353461636</v>
      </c>
      <c r="L2020" s="304">
        <f t="shared" si="1926"/>
        <v>1.1944679618612049</v>
      </c>
      <c r="M2020" s="304">
        <f t="shared" si="1927"/>
        <v>0.56577007352570829</v>
      </c>
      <c r="N2020" s="304">
        <f t="shared" si="1928"/>
        <v>0.56314797719516063</v>
      </c>
      <c r="O2020" s="304">
        <f t="shared" si="1929"/>
        <v>1.3977343770832373E-3</v>
      </c>
      <c r="P2020" s="251">
        <f t="shared" si="1930"/>
        <v>1.4609337232605027E-3</v>
      </c>
    </row>
    <row r="2021" spans="1:16" x14ac:dyDescent="0.3">
      <c r="A2021" s="247" t="s">
        <v>139</v>
      </c>
      <c r="B2021" s="248">
        <v>2018</v>
      </c>
      <c r="C2021" s="248" t="s">
        <v>2065</v>
      </c>
      <c r="D2021" s="300">
        <v>2.7448673159913235E-2</v>
      </c>
      <c r="E2021" s="300">
        <v>0.11236590251525376</v>
      </c>
      <c r="F2021" s="300">
        <v>1.9615002736557655E-2</v>
      </c>
      <c r="G2021" s="300">
        <v>1.9470150217625552E-2</v>
      </c>
      <c r="H2021" s="301">
        <v>1.1775771676389602E-4</v>
      </c>
      <c r="I2021" s="302">
        <v>1.2308219817383086E-4</v>
      </c>
      <c r="J2021" s="303">
        <v>0</v>
      </c>
      <c r="K2021" s="304">
        <f t="shared" si="1931"/>
        <v>0.22194010693290567</v>
      </c>
      <c r="L2021" s="304">
        <f t="shared" si="1926"/>
        <v>1.0806648567092056</v>
      </c>
      <c r="M2021" s="304">
        <f t="shared" si="1927"/>
        <v>0.56445598926416651</v>
      </c>
      <c r="N2021" s="304">
        <f t="shared" si="1928"/>
        <v>0.5619341391558218</v>
      </c>
      <c r="O2021" s="304">
        <f t="shared" si="1929"/>
        <v>1.2861449736848282E-3</v>
      </c>
      <c r="P2021" s="251">
        <f t="shared" si="1930"/>
        <v>1.3442987422110613E-3</v>
      </c>
    </row>
    <row r="2022" spans="1:16" x14ac:dyDescent="0.3">
      <c r="A2022" s="247" t="s">
        <v>139</v>
      </c>
      <c r="B2022" s="248">
        <v>2019</v>
      </c>
      <c r="C2022" s="248" t="s">
        <v>2066</v>
      </c>
      <c r="D2022" s="300">
        <v>2.3112880090258553E-2</v>
      </c>
      <c r="E2022" s="300">
        <v>9.6557350255051064E-2</v>
      </c>
      <c r="F2022" s="300">
        <v>1.962441278122589E-2</v>
      </c>
      <c r="G2022" s="300">
        <v>1.9478087913577326E-2</v>
      </c>
      <c r="H2022" s="301">
        <v>1.0885578426346228E-4</v>
      </c>
      <c r="I2022" s="302">
        <v>1.1377775978746712E-4</v>
      </c>
      <c r="J2022" s="303">
        <v>0</v>
      </c>
      <c r="K2022" s="304">
        <f t="shared" si="1931"/>
        <v>0.19652118101745356</v>
      </c>
      <c r="L2022" s="304">
        <f t="shared" si="1926"/>
        <v>0.98552731963845508</v>
      </c>
      <c r="M2022" s="304">
        <f t="shared" si="1927"/>
        <v>0.56314635935423751</v>
      </c>
      <c r="N2022" s="304">
        <f t="shared" si="1928"/>
        <v>0.56072528489397566</v>
      </c>
      <c r="O2022" s="304">
        <f t="shared" si="1929"/>
        <v>1.1850886009256701E-3</v>
      </c>
      <c r="P2022" s="251">
        <f t="shared" si="1930"/>
        <v>1.2386730487067468E-3</v>
      </c>
    </row>
    <row r="2023" spans="1:16" x14ac:dyDescent="0.3">
      <c r="A2023" s="247" t="s">
        <v>139</v>
      </c>
      <c r="B2023" s="248">
        <v>2020</v>
      </c>
      <c r="C2023" s="248" t="s">
        <v>2067</v>
      </c>
      <c r="D2023" s="300">
        <v>1.9641636332607553E-2</v>
      </c>
      <c r="E2023" s="300">
        <v>8.3308479096579652E-2</v>
      </c>
      <c r="F2023" s="300">
        <v>1.957785864285199E-2</v>
      </c>
      <c r="G2023" s="300">
        <v>1.9434833387530791E-2</v>
      </c>
      <c r="H2023" s="301">
        <v>1.0104863422596291E-4</v>
      </c>
      <c r="I2023" s="302">
        <v>1.0561760506898742E-4</v>
      </c>
      <c r="J2023" s="303">
        <v>0</v>
      </c>
      <c r="K2023" s="304">
        <f t="shared" si="1931"/>
        <v>0.17542835619338373</v>
      </c>
      <c r="L2023" s="304">
        <f t="shared" si="1926"/>
        <v>0.90620477460437354</v>
      </c>
      <c r="M2023" s="304">
        <f t="shared" si="1927"/>
        <v>0.56182406675930718</v>
      </c>
      <c r="N2023" s="304">
        <f t="shared" si="1928"/>
        <v>0.55950549906669789</v>
      </c>
      <c r="O2023" s="304">
        <f t="shared" si="1929"/>
        <v>1.0928523710792015E-3</v>
      </c>
      <c r="P2023" s="251">
        <f t="shared" si="1930"/>
        <v>1.1422663058388292E-3</v>
      </c>
    </row>
    <row r="2024" spans="1:16" x14ac:dyDescent="0.3">
      <c r="A2024" s="247" t="s">
        <v>139</v>
      </c>
      <c r="B2024" s="248">
        <v>2021</v>
      </c>
      <c r="C2024" s="248" t="s">
        <v>2068</v>
      </c>
      <c r="D2024" s="300">
        <v>1.7080794515757069E-2</v>
      </c>
      <c r="E2024" s="300">
        <v>7.2361241702284029E-2</v>
      </c>
      <c r="F2024" s="300">
        <v>1.9504883470806655E-2</v>
      </c>
      <c r="G2024" s="300">
        <v>1.9367338902264847E-2</v>
      </c>
      <c r="H2024" s="301">
        <v>9.2802312945164449E-5</v>
      </c>
      <c r="I2024" s="302">
        <v>9.6998421732380174E-5</v>
      </c>
      <c r="J2024" s="303">
        <v>0</v>
      </c>
      <c r="K2024" s="304">
        <f t="shared" si="1931"/>
        <v>0.15779936012334289</v>
      </c>
      <c r="L2024" s="304">
        <f t="shared" si="1926"/>
        <v>0.84014029286066072</v>
      </c>
      <c r="M2024" s="304">
        <f t="shared" si="1927"/>
        <v>0.56054572219814791</v>
      </c>
      <c r="N2024" s="304">
        <f t="shared" si="1928"/>
        <v>0.55832656868147412</v>
      </c>
      <c r="O2024" s="304">
        <f t="shared" si="1929"/>
        <v>1.0083497081739454E-3</v>
      </c>
      <c r="P2024" s="251">
        <f t="shared" si="1930"/>
        <v>1.0539428074920103E-3</v>
      </c>
    </row>
    <row r="2025" spans="1:16" x14ac:dyDescent="0.3">
      <c r="A2025" s="247" t="s">
        <v>139</v>
      </c>
      <c r="B2025" s="248">
        <v>2022</v>
      </c>
      <c r="C2025" s="248" t="s">
        <v>2069</v>
      </c>
      <c r="D2025" s="300">
        <v>1.4507790409669543E-2</v>
      </c>
      <c r="E2025" s="300">
        <v>6.2802944821427897E-2</v>
      </c>
      <c r="F2025" s="300">
        <v>1.9414837302895283E-2</v>
      </c>
      <c r="G2025" s="300">
        <v>1.9284121631132346E-2</v>
      </c>
      <c r="H2025" s="301">
        <v>8.5048780392070548E-5</v>
      </c>
      <c r="I2025" s="302">
        <v>8.889430884302649E-5</v>
      </c>
      <c r="J2025" s="303">
        <v>1</v>
      </c>
      <c r="K2025" s="304">
        <f t="shared" ref="K2025:P2025" si="1932">SUM(D2025:D2053)+$J2025*D2053</f>
        <v>0.14273120587015251</v>
      </c>
      <c r="L2025" s="304">
        <f t="shared" si="1932"/>
        <v>0.7850230485112436</v>
      </c>
      <c r="M2025" s="304">
        <f t="shared" si="1932"/>
        <v>0.55934035280903405</v>
      </c>
      <c r="N2025" s="304">
        <f t="shared" si="1932"/>
        <v>0.55721513278151635</v>
      </c>
      <c r="O2025" s="304">
        <f t="shared" si="1932"/>
        <v>9.3209336654948775E-4</v>
      </c>
      <c r="P2025" s="251">
        <f t="shared" si="1932"/>
        <v>9.7423849248179861E-4</v>
      </c>
    </row>
    <row r="2026" spans="1:16" x14ac:dyDescent="0.3">
      <c r="A2026" s="247" t="s">
        <v>139</v>
      </c>
      <c r="B2026" s="248">
        <v>2023</v>
      </c>
      <c r="C2026" s="248" t="s">
        <v>2070</v>
      </c>
      <c r="D2026" s="300">
        <v>1.2612670607786208E-2</v>
      </c>
      <c r="E2026" s="300">
        <v>5.5059251338598313E-2</v>
      </c>
      <c r="F2026" s="300">
        <v>1.933533904883903E-2</v>
      </c>
      <c r="G2026" s="300">
        <v>1.9210711163163755E-2</v>
      </c>
      <c r="H2026" s="301">
        <v>7.7545286676048558E-5</v>
      </c>
      <c r="I2026" s="302">
        <v>8.1051540437426168E-5</v>
      </c>
      <c r="J2026" s="303">
        <v>2</v>
      </c>
      <c r="K2026" s="304">
        <f t="shared" ref="K2026:P2026" si="1933">SUM(D2026:D2053)+$J2026*D2053</f>
        <v>0.13023605572304955</v>
      </c>
      <c r="L2026" s="304">
        <f t="shared" si="1933"/>
        <v>0.73946410104268234</v>
      </c>
      <c r="M2026" s="304">
        <f t="shared" si="1933"/>
        <v>0.5582250295878316</v>
      </c>
      <c r="N2026" s="304">
        <f t="shared" si="1933"/>
        <v>0.55618691415269106</v>
      </c>
      <c r="O2026" s="304">
        <f t="shared" si="1933"/>
        <v>8.635905574781239E-4</v>
      </c>
      <c r="P2026" s="251">
        <f t="shared" si="1933"/>
        <v>9.0263829036094079E-4</v>
      </c>
    </row>
    <row r="2027" spans="1:16" x14ac:dyDescent="0.3">
      <c r="A2027" s="247" t="s">
        <v>139</v>
      </c>
      <c r="B2027" s="248">
        <v>2024</v>
      </c>
      <c r="C2027" s="248" t="s">
        <v>2071</v>
      </c>
      <c r="D2027" s="300">
        <v>1.110609190312052E-2</v>
      </c>
      <c r="E2027" s="300">
        <v>4.8694055429581405E-2</v>
      </c>
      <c r="F2027" s="300">
        <v>1.9278033462664532E-2</v>
      </c>
      <c r="G2027" s="300">
        <v>1.9157674081556678E-2</v>
      </c>
      <c r="H2027" s="301">
        <v>6.9162040957840051E-5</v>
      </c>
      <c r="I2027" s="302">
        <v>7.228924154794221E-5</v>
      </c>
      <c r="J2027" s="303">
        <v>3</v>
      </c>
      <c r="K2027" s="304">
        <f t="shared" ref="K2027:P2027" si="1934">SUM(D2027:D2053)+$J2027*D2053</f>
        <v>0.11963602537783002</v>
      </c>
      <c r="L2027" s="304">
        <f t="shared" si="1934"/>
        <v>0.70164884705695096</v>
      </c>
      <c r="M2027" s="304">
        <f t="shared" si="1934"/>
        <v>0.55718920462068533</v>
      </c>
      <c r="N2027" s="304">
        <f t="shared" si="1934"/>
        <v>0.55523210599183448</v>
      </c>
      <c r="O2027" s="304">
        <f t="shared" si="1934"/>
        <v>8.0259124212278185E-4</v>
      </c>
      <c r="P2027" s="251">
        <f t="shared" si="1934"/>
        <v>8.3888085664568328E-4</v>
      </c>
    </row>
    <row r="2028" spans="1:16" x14ac:dyDescent="0.3">
      <c r="A2028" s="247" t="s">
        <v>139</v>
      </c>
      <c r="B2028" s="248">
        <v>2025</v>
      </c>
      <c r="C2028" s="248" t="s">
        <v>2072</v>
      </c>
      <c r="D2028" s="300">
        <v>9.7650726413138836E-3</v>
      </c>
      <c r="E2028" s="300">
        <v>4.3461705883747107E-2</v>
      </c>
      <c r="F2028" s="300">
        <v>1.9217408171342598E-2</v>
      </c>
      <c r="G2028" s="300">
        <v>1.9101659089767031E-2</v>
      </c>
      <c r="H2028" s="301">
        <v>6.2362927564886035E-5</v>
      </c>
      <c r="I2028" s="302">
        <v>6.5182702417977529E-5</v>
      </c>
      <c r="J2028" s="303">
        <v>4</v>
      </c>
      <c r="K2028" s="304">
        <f t="shared" ref="K2028:P2028" si="1935">SUM(D2028:D2053)+$J2028*D2053</f>
        <v>0.11054257373727615</v>
      </c>
      <c r="L2028" s="304">
        <f t="shared" si="1935"/>
        <v>0.67019878898023633</v>
      </c>
      <c r="M2028" s="304">
        <f t="shared" si="1935"/>
        <v>0.55621068523971362</v>
      </c>
      <c r="N2028" s="304">
        <f t="shared" si="1935"/>
        <v>0.55433033491258499</v>
      </c>
      <c r="O2028" s="304">
        <f t="shared" si="1935"/>
        <v>7.4997517248564843E-4</v>
      </c>
      <c r="P2028" s="251">
        <f t="shared" si="1935"/>
        <v>7.8388572181990984E-4</v>
      </c>
    </row>
    <row r="2029" spans="1:16" x14ac:dyDescent="0.3">
      <c r="A2029" s="247" t="s">
        <v>139</v>
      </c>
      <c r="B2029" s="248">
        <v>2026</v>
      </c>
      <c r="C2029" s="248" t="s">
        <v>2073</v>
      </c>
      <c r="D2029" s="300">
        <v>8.6503569860655119E-3</v>
      </c>
      <c r="E2029" s="300">
        <v>3.9213901651068847E-2</v>
      </c>
      <c r="F2029" s="300">
        <v>1.9151979130958483E-2</v>
      </c>
      <c r="G2029" s="300">
        <v>1.9041233831445566E-2</v>
      </c>
      <c r="H2029" s="301">
        <v>5.5565001502706109E-5</v>
      </c>
      <c r="I2029" s="302">
        <v>5.8077404304616085E-5</v>
      </c>
      <c r="J2029" s="303">
        <v>5</v>
      </c>
      <c r="K2029" s="304">
        <f t="shared" ref="K2029:P2029" si="1936">SUM(D2029:D2053)+$J2029*D2053</f>
        <v>0.10279014135852892</v>
      </c>
      <c r="L2029" s="304">
        <f t="shared" si="1936"/>
        <v>0.64398108044935609</v>
      </c>
      <c r="M2029" s="304">
        <f t="shared" si="1936"/>
        <v>0.5552927911500638</v>
      </c>
      <c r="N2029" s="304">
        <f t="shared" si="1936"/>
        <v>0.55348457882512503</v>
      </c>
      <c r="O2029" s="304">
        <f t="shared" si="1936"/>
        <v>7.0415821624146904E-4</v>
      </c>
      <c r="P2029" s="251">
        <f t="shared" si="1936"/>
        <v>7.3599712612410081E-4</v>
      </c>
    </row>
    <row r="2030" spans="1:16" x14ac:dyDescent="0.3">
      <c r="A2030" s="247" t="s">
        <v>139</v>
      </c>
      <c r="B2030" s="248">
        <v>2027</v>
      </c>
      <c r="C2030" s="248" t="s">
        <v>2074</v>
      </c>
      <c r="D2030" s="300">
        <v>7.6948294556806211E-3</v>
      </c>
      <c r="E2030" s="300">
        <v>3.563227931077604E-2</v>
      </c>
      <c r="F2030" s="300">
        <v>1.907481721349882E-2</v>
      </c>
      <c r="G2030" s="300">
        <v>1.8969981532023655E-2</v>
      </c>
      <c r="H2030" s="301">
        <v>4.7753080303056131E-5</v>
      </c>
      <c r="I2030" s="302">
        <v>4.9912262693204828E-5</v>
      </c>
      <c r="J2030" s="303">
        <v>6</v>
      </c>
      <c r="K2030" s="304">
        <f t="shared" ref="K2030:P2030" si="1937">SUM(D2030:D2053)+$J2030*D2053</f>
        <v>9.6152424635030057E-2</v>
      </c>
      <c r="L2030" s="304">
        <f t="shared" si="1937"/>
        <v>0.6220111761511542</v>
      </c>
      <c r="M2030" s="304">
        <f t="shared" si="1937"/>
        <v>0.55444032610079808</v>
      </c>
      <c r="N2030" s="304">
        <f t="shared" si="1937"/>
        <v>0.55269924799598646</v>
      </c>
      <c r="O2030" s="304">
        <f t="shared" si="1937"/>
        <v>6.6513918605946951E-4</v>
      </c>
      <c r="P2030" s="251">
        <f t="shared" si="1937"/>
        <v>6.9521382854165355E-4</v>
      </c>
    </row>
    <row r="2031" spans="1:16" x14ac:dyDescent="0.3">
      <c r="A2031" s="247" t="s">
        <v>139</v>
      </c>
      <c r="B2031" s="248">
        <v>2028</v>
      </c>
      <c r="C2031" s="248" t="s">
        <v>2075</v>
      </c>
      <c r="D2031" s="300">
        <v>6.8975792142576056E-3</v>
      </c>
      <c r="E2031" s="300">
        <v>3.2675831467303552E-2</v>
      </c>
      <c r="F2031" s="300">
        <v>1.8990549639360529E-2</v>
      </c>
      <c r="G2031" s="300">
        <v>1.8892264148718769E-2</v>
      </c>
      <c r="H2031" s="301">
        <v>4.1684240389307069E-5</v>
      </c>
      <c r="I2031" s="302">
        <v>4.3569016768634355E-5</v>
      </c>
      <c r="J2031" s="303">
        <v>7</v>
      </c>
      <c r="K2031" s="304">
        <f t="shared" ref="K2031:P2031" si="1938">SUM(D2031:D2053)+$J2031*D2053</f>
        <v>9.0470235441916083E-2</v>
      </c>
      <c r="L2031" s="304">
        <f t="shared" si="1938"/>
        <v>0.603622894193245</v>
      </c>
      <c r="M2031" s="304">
        <f t="shared" si="1938"/>
        <v>0.553665022968992</v>
      </c>
      <c r="N2031" s="304">
        <f t="shared" si="1938"/>
        <v>0.55198516946626996</v>
      </c>
      <c r="O2031" s="304">
        <f t="shared" si="1938"/>
        <v>6.3393207707712E-4</v>
      </c>
      <c r="P2031" s="251">
        <f t="shared" si="1938"/>
        <v>6.6259567257061734E-4</v>
      </c>
    </row>
    <row r="2032" spans="1:16" x14ac:dyDescent="0.3">
      <c r="A2032" s="247" t="s">
        <v>139</v>
      </c>
      <c r="B2032" s="248">
        <v>2029</v>
      </c>
      <c r="C2032" s="248" t="s">
        <v>2076</v>
      </c>
      <c r="D2032" s="300">
        <v>6.19267501565012E-3</v>
      </c>
      <c r="E2032" s="300">
        <v>3.0139672612809656E-2</v>
      </c>
      <c r="F2032" s="300">
        <v>1.8910732984903231E-2</v>
      </c>
      <c r="G2032" s="300">
        <v>1.8818692476441905E-2</v>
      </c>
      <c r="H2032" s="301">
        <v>3.6982206214133693E-5</v>
      </c>
      <c r="I2032" s="302">
        <v>3.8654377473027187E-5</v>
      </c>
      <c r="J2032" s="303">
        <v>8</v>
      </c>
      <c r="K2032" s="304">
        <f t="shared" ref="K2032:P2032" si="1939">SUM(D2032:D2053)+$J2032*D2053</f>
        <v>8.5585296490225171E-2</v>
      </c>
      <c r="L2032" s="304">
        <f t="shared" si="1939"/>
        <v>0.58819106007880817</v>
      </c>
      <c r="M2032" s="304">
        <f t="shared" si="1939"/>
        <v>0.55297398741132431</v>
      </c>
      <c r="N2032" s="304">
        <f t="shared" si="1939"/>
        <v>0.55134880831985833</v>
      </c>
      <c r="O2032" s="304">
        <f t="shared" si="1939"/>
        <v>6.0879380800851952E-4</v>
      </c>
      <c r="P2032" s="251">
        <f t="shared" si="1939"/>
        <v>6.3632076252415179E-4</v>
      </c>
    </row>
    <row r="2033" spans="1:16" x14ac:dyDescent="0.3">
      <c r="A2033" s="247" t="s">
        <v>139</v>
      </c>
      <c r="B2033" s="248">
        <v>2030</v>
      </c>
      <c r="C2033" s="248" t="s">
        <v>2077</v>
      </c>
      <c r="D2033" s="300">
        <v>5.599072486029393E-3</v>
      </c>
      <c r="E2033" s="300">
        <v>2.8029860510758162E-2</v>
      </c>
      <c r="F2033" s="300">
        <v>1.8836804740468942E-2</v>
      </c>
      <c r="G2033" s="300">
        <v>1.8750570948007271E-2</v>
      </c>
      <c r="H2033" s="301">
        <v>3.320331198306666E-5</v>
      </c>
      <c r="I2033" s="302">
        <v>3.4704618413426172E-5</v>
      </c>
      <c r="J2033" s="303">
        <v>9</v>
      </c>
      <c r="K2033" s="304">
        <f t="shared" ref="K2033:P2033" si="1940">SUM(D2033:D2053)+$J2033*D2053</f>
        <v>8.1405261737141715E-2</v>
      </c>
      <c r="L2033" s="304">
        <f t="shared" si="1940"/>
        <v>0.57529538481886533</v>
      </c>
      <c r="M2033" s="304">
        <f t="shared" si="1940"/>
        <v>0.55236276850811383</v>
      </c>
      <c r="N2033" s="304">
        <f t="shared" si="1940"/>
        <v>0.55078601884572354</v>
      </c>
      <c r="O2033" s="304">
        <f t="shared" si="1940"/>
        <v>5.8835757311509246E-4</v>
      </c>
      <c r="P2033" s="251">
        <f t="shared" si="1940"/>
        <v>6.1496049177329321E-4</v>
      </c>
    </row>
    <row r="2034" spans="1:16" x14ac:dyDescent="0.3">
      <c r="A2034" s="247" t="s">
        <v>139</v>
      </c>
      <c r="B2034" s="248">
        <v>2031</v>
      </c>
      <c r="C2034" s="248" t="s">
        <v>2078</v>
      </c>
      <c r="D2034" s="300">
        <v>5.1314338982828261E-3</v>
      </c>
      <c r="E2034" s="300">
        <v>2.6271258633635896E-2</v>
      </c>
      <c r="F2034" s="300">
        <v>1.877944683658745E-2</v>
      </c>
      <c r="G2034" s="300">
        <v>1.8697733836385802E-2</v>
      </c>
      <c r="H2034" s="301">
        <v>3.0671767581270027E-5</v>
      </c>
      <c r="I2034" s="302">
        <v>3.2058608807342129E-5</v>
      </c>
      <c r="J2034" s="303">
        <v>10</v>
      </c>
      <c r="K2034" s="304">
        <f t="shared" ref="K2034:P2034" si="1941">SUM(D2034:D2053)+$J2034*D2053</f>
        <v>7.781882951367898E-2</v>
      </c>
      <c r="L2034" s="304">
        <f t="shared" si="1941"/>
        <v>0.5645095216609739</v>
      </c>
      <c r="M2034" s="304">
        <f t="shared" si="1941"/>
        <v>0.55182547784933766</v>
      </c>
      <c r="N2034" s="304">
        <f t="shared" si="1941"/>
        <v>0.55029135090002335</v>
      </c>
      <c r="O2034" s="304">
        <f t="shared" si="1941"/>
        <v>5.7170023245273248E-4</v>
      </c>
      <c r="P2034" s="251">
        <f t="shared" si="1941"/>
        <v>5.9754998008203577E-4</v>
      </c>
    </row>
    <row r="2035" spans="1:16" x14ac:dyDescent="0.3">
      <c r="A2035" s="247" t="s">
        <v>139</v>
      </c>
      <c r="B2035" s="248">
        <v>2032</v>
      </c>
      <c r="C2035" s="248" t="s">
        <v>2079</v>
      </c>
      <c r="D2035" s="300">
        <v>4.6725284971556409E-3</v>
      </c>
      <c r="E2035" s="300">
        <v>2.473368238604157E-2</v>
      </c>
      <c r="F2035" s="300">
        <v>1.8715724328949725E-2</v>
      </c>
      <c r="G2035" s="300">
        <v>1.8639043781652445E-2</v>
      </c>
      <c r="H2035" s="301">
        <v>2.8116485374200711E-5</v>
      </c>
      <c r="I2035" s="302">
        <v>2.9387788077766034E-5</v>
      </c>
      <c r="J2035" s="303">
        <v>11</v>
      </c>
      <c r="K2035" s="304">
        <f t="shared" ref="K2035:P2035" si="1942">SUM(D2035:D2053)+$J2035*D2053</f>
        <v>7.4700035877962812E-2</v>
      </c>
      <c r="L2035" s="304">
        <f t="shared" si="1942"/>
        <v>0.55548226038020487</v>
      </c>
      <c r="M2035" s="304">
        <f t="shared" si="1942"/>
        <v>0.551345545094443</v>
      </c>
      <c r="N2035" s="304">
        <f t="shared" si="1942"/>
        <v>0.54984952006594456</v>
      </c>
      <c r="O2035" s="304">
        <f t="shared" si="1942"/>
        <v>5.5757443619216911E-4</v>
      </c>
      <c r="P2035" s="251">
        <f t="shared" si="1942"/>
        <v>5.827854779968623E-4</v>
      </c>
    </row>
    <row r="2036" spans="1:16" x14ac:dyDescent="0.3">
      <c r="A2036" s="247" t="s">
        <v>139</v>
      </c>
      <c r="B2036" s="248">
        <v>2033</v>
      </c>
      <c r="C2036" s="248" t="s">
        <v>2080</v>
      </c>
      <c r="D2036" s="300">
        <v>4.2758702584416563E-3</v>
      </c>
      <c r="E2036" s="300">
        <v>2.3456229544178333E-2</v>
      </c>
      <c r="F2036" s="300">
        <v>1.8657815280639336E-2</v>
      </c>
      <c r="G2036" s="300">
        <v>1.8585728847435395E-2</v>
      </c>
      <c r="H2036" s="301">
        <v>2.6327554672133247E-5</v>
      </c>
      <c r="I2036" s="302">
        <v>2.7517969867613498E-5</v>
      </c>
      <c r="J2036" s="303">
        <v>12</v>
      </c>
      <c r="K2036" s="304">
        <f t="shared" ref="K2036:P2036" si="1943">SUM(D2036:D2053)+$J2036*D2053</f>
        <v>7.2040147643373839E-2</v>
      </c>
      <c r="L2036" s="304">
        <f t="shared" si="1943"/>
        <v>0.54799257534703005</v>
      </c>
      <c r="M2036" s="304">
        <f t="shared" si="1943"/>
        <v>0.55092933484718598</v>
      </c>
      <c r="N2036" s="304">
        <f t="shared" si="1943"/>
        <v>0.54946637928659925</v>
      </c>
      <c r="O2036" s="304">
        <f t="shared" si="1943"/>
        <v>5.4600392213867508E-4</v>
      </c>
      <c r="P2036" s="251">
        <f t="shared" si="1943"/>
        <v>5.706917966412648E-4</v>
      </c>
    </row>
    <row r="2037" spans="1:16" x14ac:dyDescent="0.3">
      <c r="A2037" s="247" t="s">
        <v>139</v>
      </c>
      <c r="B2037" s="248">
        <v>2034</v>
      </c>
      <c r="C2037" s="248" t="s">
        <v>2081</v>
      </c>
      <c r="D2037" s="300">
        <v>3.9219752317174597E-3</v>
      </c>
      <c r="E2037" s="300">
        <v>2.2376574729382863E-2</v>
      </c>
      <c r="F2037" s="300">
        <v>1.8604599691715872E-2</v>
      </c>
      <c r="G2037" s="300">
        <v>1.8536736651062851E-2</v>
      </c>
      <c r="H2037" s="301">
        <v>2.4725344977879916E-5</v>
      </c>
      <c r="I2037" s="302">
        <v>2.5843315360686295E-5</v>
      </c>
      <c r="J2037" s="303">
        <v>13</v>
      </c>
      <c r="K2037" s="304">
        <f t="shared" ref="K2037:P2037" si="1944">SUM(D2037:D2053)+$J2037*D2053</f>
        <v>6.9776917647498854E-2</v>
      </c>
      <c r="L2037" s="304">
        <f t="shared" si="1944"/>
        <v>0.54178034315571844</v>
      </c>
      <c r="M2037" s="304">
        <f t="shared" si="1944"/>
        <v>0.55057103364823945</v>
      </c>
      <c r="N2037" s="304">
        <f t="shared" si="1944"/>
        <v>0.54913655344147105</v>
      </c>
      <c r="O2037" s="304">
        <f t="shared" si="1944"/>
        <v>5.3622233878724852E-4</v>
      </c>
      <c r="P2037" s="251">
        <f t="shared" si="1944"/>
        <v>5.6046793349581996E-4</v>
      </c>
    </row>
    <row r="2038" spans="1:16" x14ac:dyDescent="0.3">
      <c r="A2038" s="247" t="s">
        <v>139</v>
      </c>
      <c r="B2038" s="248">
        <v>2035</v>
      </c>
      <c r="C2038" s="248" t="s">
        <v>2082</v>
      </c>
      <c r="D2038" s="300">
        <v>3.6117477960692455E-3</v>
      </c>
      <c r="E2038" s="300">
        <v>2.1478955160512726E-2</v>
      </c>
      <c r="F2038" s="300">
        <v>1.8556336765205239E-2</v>
      </c>
      <c r="G2038" s="300">
        <v>1.8492305096932761E-2</v>
      </c>
      <c r="H2038" s="301">
        <v>2.329899424635945E-5</v>
      </c>
      <c r="I2038" s="302">
        <v>2.4352471378424036E-5</v>
      </c>
      <c r="J2038" s="303">
        <v>14</v>
      </c>
      <c r="K2038" s="304">
        <f t="shared" ref="K2038:P2038" si="1945">SUM(D2038:D2053)+$J2038*D2053</f>
        <v>6.7867582678348054E-2</v>
      </c>
      <c r="L2038" s="304">
        <f t="shared" si="1945"/>
        <v>0.53664776577920248</v>
      </c>
      <c r="M2038" s="304">
        <f t="shared" si="1945"/>
        <v>0.55026594803821638</v>
      </c>
      <c r="N2038" s="304">
        <f t="shared" si="1945"/>
        <v>0.5488557197927153</v>
      </c>
      <c r="O2038" s="304">
        <f t="shared" si="1945"/>
        <v>5.280429651300753E-4</v>
      </c>
      <c r="P2038" s="251">
        <f t="shared" si="1945"/>
        <v>5.5191872485730242E-4</v>
      </c>
    </row>
    <row r="2039" spans="1:16" x14ac:dyDescent="0.3">
      <c r="A2039" s="247" t="s">
        <v>139</v>
      </c>
      <c r="B2039" s="248">
        <v>2036</v>
      </c>
      <c r="C2039" s="248" t="s">
        <v>2083</v>
      </c>
      <c r="D2039" s="300">
        <v>3.3419537385774695E-3</v>
      </c>
      <c r="E2039" s="300">
        <v>2.0728155444518555E-2</v>
      </c>
      <c r="F2039" s="300">
        <v>1.8514543117083539E-2</v>
      </c>
      <c r="G2039" s="300">
        <v>1.8453828192087074E-2</v>
      </c>
      <c r="H2039" s="301">
        <v>2.2036558655637352E-5</v>
      </c>
      <c r="I2039" s="302">
        <v>2.3032954052264479E-5</v>
      </c>
      <c r="J2039" s="303">
        <v>15</v>
      </c>
      <c r="K2039" s="304">
        <f t="shared" ref="K2039:P2039" si="1946">SUM(D2039:D2053)+$J2039*D2053</f>
        <v>6.6268475144845462E-2</v>
      </c>
      <c r="L2039" s="304">
        <f t="shared" si="1946"/>
        <v>0.53241280797155655</v>
      </c>
      <c r="M2039" s="304">
        <f t="shared" si="1946"/>
        <v>0.55000912535470392</v>
      </c>
      <c r="N2039" s="304">
        <f t="shared" si="1946"/>
        <v>0.54861931769808958</v>
      </c>
      <c r="O2039" s="304">
        <f t="shared" si="1946"/>
        <v>5.2128994220442242E-4</v>
      </c>
      <c r="P2039" s="251">
        <f t="shared" si="1946"/>
        <v>5.4486036020104703E-4</v>
      </c>
    </row>
    <row r="2040" spans="1:16" x14ac:dyDescent="0.3">
      <c r="A2040" s="247" t="s">
        <v>139</v>
      </c>
      <c r="B2040" s="248">
        <v>2037</v>
      </c>
      <c r="C2040" s="248" t="s">
        <v>2084</v>
      </c>
      <c r="D2040" s="300">
        <v>3.1138635250955241E-3</v>
      </c>
      <c r="E2040" s="300">
        <v>2.0116581500256307E-2</v>
      </c>
      <c r="F2040" s="300">
        <v>1.8477741115248924E-2</v>
      </c>
      <c r="G2040" s="300">
        <v>1.8419949338741849E-2</v>
      </c>
      <c r="H2040" s="301">
        <v>2.0990149103122231E-5</v>
      </c>
      <c r="I2040" s="302">
        <v>2.1939230503158286E-5</v>
      </c>
      <c r="J2040" s="303">
        <v>16</v>
      </c>
      <c r="K2040" s="304">
        <f t="shared" ref="K2040:P2040" si="1947">SUM(D2040:D2053)+$J2040*D2053</f>
        <v>6.493916166883465E-2</v>
      </c>
      <c r="L2040" s="304">
        <f t="shared" si="1947"/>
        <v>0.52892864987990484</v>
      </c>
      <c r="M2040" s="304">
        <f t="shared" si="1947"/>
        <v>0.54979409631931309</v>
      </c>
      <c r="N2040" s="304">
        <f t="shared" si="1947"/>
        <v>0.54842139250830968</v>
      </c>
      <c r="O2040" s="304">
        <f t="shared" si="1947"/>
        <v>5.157993548694917E-4</v>
      </c>
      <c r="P2040" s="251">
        <f t="shared" si="1947"/>
        <v>5.3912151287095116E-4</v>
      </c>
    </row>
    <row r="2041" spans="1:16" x14ac:dyDescent="0.3">
      <c r="A2041" s="247" t="s">
        <v>139</v>
      </c>
      <c r="B2041" s="248">
        <v>2038</v>
      </c>
      <c r="C2041" s="248" t="s">
        <v>2085</v>
      </c>
      <c r="D2041" s="300">
        <v>2.9088812779084002E-3</v>
      </c>
      <c r="E2041" s="300">
        <v>1.9569136146419936E-2</v>
      </c>
      <c r="F2041" s="300">
        <v>1.8445453334063708E-2</v>
      </c>
      <c r="G2041" s="300">
        <v>1.8390228218007818E-2</v>
      </c>
      <c r="H2041" s="301">
        <v>2.0125280490075473E-5</v>
      </c>
      <c r="I2041" s="302">
        <v>2.1035256369227118E-5</v>
      </c>
      <c r="J2041" s="303">
        <v>17</v>
      </c>
      <c r="K2041" s="304">
        <f t="shared" ref="K2041:P2041" si="1948">SUM(D2041:D2053)+$J2041*D2053</f>
        <v>6.3837938406305791E-2</v>
      </c>
      <c r="L2041" s="304">
        <f t="shared" si="1948"/>
        <v>0.52605606573251529</v>
      </c>
      <c r="M2041" s="304">
        <f t="shared" si="1948"/>
        <v>0.5496158692857569</v>
      </c>
      <c r="N2041" s="304">
        <f t="shared" si="1948"/>
        <v>0.54825734617187494</v>
      </c>
      <c r="O2041" s="304">
        <f t="shared" si="1948"/>
        <v>5.1135517708707614E-4</v>
      </c>
      <c r="P2041" s="251">
        <f t="shared" si="1948"/>
        <v>5.3447638908996151E-4</v>
      </c>
    </row>
    <row r="2042" spans="1:16" x14ac:dyDescent="0.3">
      <c r="A2042" s="247" t="s">
        <v>139</v>
      </c>
      <c r="B2042" s="248">
        <v>2039</v>
      </c>
      <c r="C2042" s="248" t="s">
        <v>2086</v>
      </c>
      <c r="D2042" s="300">
        <v>2.7160288063878221E-3</v>
      </c>
      <c r="E2042" s="300">
        <v>1.9052941180657732E-2</v>
      </c>
      <c r="F2042" s="300">
        <v>1.8417183954758529E-2</v>
      </c>
      <c r="G2042" s="300">
        <v>1.8364207369572817E-2</v>
      </c>
      <c r="H2042" s="301">
        <v>1.9401574484376312E-5</v>
      </c>
      <c r="I2042" s="302">
        <v>2.0278827589348117E-5</v>
      </c>
      <c r="J2042" s="303">
        <v>18</v>
      </c>
      <c r="K2042" s="304">
        <f t="shared" ref="K2042:P2042" si="1949">SUM(D2042:D2053)+$J2042*D2053</f>
        <v>6.2941697390964058E-2</v>
      </c>
      <c r="L2042" s="304">
        <f t="shared" si="1949"/>
        <v>0.52373092693896217</v>
      </c>
      <c r="M2042" s="304">
        <f t="shared" si="1949"/>
        <v>0.54946993003338607</v>
      </c>
      <c r="N2042" s="304">
        <f t="shared" si="1949"/>
        <v>0.54812302095617427</v>
      </c>
      <c r="O2042" s="304">
        <f t="shared" si="1949"/>
        <v>5.0777586791770734E-4</v>
      </c>
      <c r="P2042" s="251">
        <f t="shared" si="1949"/>
        <v>5.3073523944290307E-4</v>
      </c>
    </row>
    <row r="2043" spans="1:16" x14ac:dyDescent="0.3">
      <c r="A2043" s="247" t="s">
        <v>139</v>
      </c>
      <c r="B2043" s="248">
        <v>2040</v>
      </c>
      <c r="C2043" s="248" t="s">
        <v>2087</v>
      </c>
      <c r="D2043" s="300">
        <v>2.5479673463056378E-3</v>
      </c>
      <c r="E2043" s="300">
        <v>1.8632394273172353E-2</v>
      </c>
      <c r="F2043" s="300">
        <v>1.8392873937698038E-2</v>
      </c>
      <c r="G2043" s="300">
        <v>1.8341831407989596E-2</v>
      </c>
      <c r="H2043" s="301">
        <v>1.8790781580694771E-5</v>
      </c>
      <c r="I2043" s="302">
        <v>1.964041734091547E-5</v>
      </c>
      <c r="J2043" s="303">
        <v>19</v>
      </c>
      <c r="K2043" s="304">
        <f t="shared" ref="K2043:P2043" si="1950">SUM(D2043:D2053)+$J2043*D2053</f>
        <v>6.223830884714289E-2</v>
      </c>
      <c r="L2043" s="304">
        <f t="shared" si="1950"/>
        <v>0.52192198311117133</v>
      </c>
      <c r="M2043" s="304">
        <f t="shared" si="1950"/>
        <v>0.54935226016032024</v>
      </c>
      <c r="N2043" s="304">
        <f t="shared" si="1950"/>
        <v>0.54801471658890843</v>
      </c>
      <c r="O2043" s="304">
        <f t="shared" si="1950"/>
        <v>5.0492026475403766E-4</v>
      </c>
      <c r="P2043" s="251">
        <f t="shared" si="1950"/>
        <v>5.277505185757236E-4</v>
      </c>
    </row>
    <row r="2044" spans="1:16" x14ac:dyDescent="0.3">
      <c r="A2044" s="247" t="s">
        <v>139</v>
      </c>
      <c r="B2044" s="248">
        <v>2041</v>
      </c>
      <c r="C2044" s="248" t="s">
        <v>2088</v>
      </c>
      <c r="D2044" s="300">
        <v>2.4179766011840497E-3</v>
      </c>
      <c r="E2044" s="300">
        <v>1.8304416616860136E-2</v>
      </c>
      <c r="F2044" s="300">
        <v>1.837392838993689E-2</v>
      </c>
      <c r="G2044" s="300">
        <v>1.8324392151253928E-2</v>
      </c>
      <c r="H2044" s="301">
        <v>1.8289666016430588E-5</v>
      </c>
      <c r="I2044" s="302">
        <v>1.9116643554502655E-5</v>
      </c>
      <c r="J2044" s="303">
        <v>20</v>
      </c>
      <c r="K2044" s="304">
        <f t="shared" ref="K2044:P2044" si="1951">SUM(D2044:D2053)+$J2044*D2053</f>
        <v>6.1702981763403927E-2</v>
      </c>
      <c r="L2044" s="304">
        <f t="shared" si="1951"/>
        <v>0.52053358619086576</v>
      </c>
      <c r="M2044" s="304">
        <f t="shared" si="1951"/>
        <v>0.54925890030431501</v>
      </c>
      <c r="N2044" s="304">
        <f t="shared" si="1951"/>
        <v>0.54792878818322599</v>
      </c>
      <c r="O2044" s="304">
        <f t="shared" si="1951"/>
        <v>5.0267545449404955E-4</v>
      </c>
      <c r="P2044" s="251">
        <f t="shared" si="1951"/>
        <v>5.2540420795697687E-4</v>
      </c>
    </row>
    <row r="2045" spans="1:16" x14ac:dyDescent="0.3">
      <c r="A2045" s="247" t="s">
        <v>139</v>
      </c>
      <c r="B2045" s="248">
        <v>2042</v>
      </c>
      <c r="C2045" s="248" t="s">
        <v>2089</v>
      </c>
      <c r="D2045" s="300">
        <v>2.3084188063534137E-3</v>
      </c>
      <c r="E2045" s="300">
        <v>1.8009739974373926E-2</v>
      </c>
      <c r="F2045" s="300">
        <v>1.8357965033861785E-2</v>
      </c>
      <c r="G2045" s="300">
        <v>1.8309698534671945E-2</v>
      </c>
      <c r="H2045" s="301">
        <v>1.7881587209435377E-5</v>
      </c>
      <c r="I2045" s="302">
        <v>1.8690113234677988E-5</v>
      </c>
      <c r="J2045" s="303">
        <v>21</v>
      </c>
      <c r="K2045" s="304">
        <f t="shared" ref="K2045:P2045" si="1952">SUM(D2045:D2053)+$J2045*D2053</f>
        <v>6.1297645424786537E-2</v>
      </c>
      <c r="L2045" s="304">
        <f t="shared" si="1952"/>
        <v>0.5194731669268724</v>
      </c>
      <c r="M2045" s="304">
        <f t="shared" si="1952"/>
        <v>0.54918448599607095</v>
      </c>
      <c r="N2045" s="304">
        <f t="shared" si="1952"/>
        <v>0.54786029903427924</v>
      </c>
      <c r="O2045" s="304">
        <f t="shared" si="1952"/>
        <v>5.0093175979832563E-4</v>
      </c>
      <c r="P2045" s="251">
        <f t="shared" si="1952"/>
        <v>5.235816711246428E-4</v>
      </c>
    </row>
    <row r="2046" spans="1:16" x14ac:dyDescent="0.3">
      <c r="A2046" s="247" t="s">
        <v>139</v>
      </c>
      <c r="B2046" s="248">
        <v>2043</v>
      </c>
      <c r="C2046" s="248" t="s">
        <v>2090</v>
      </c>
      <c r="D2046" s="300">
        <v>2.2261062001788729E-3</v>
      </c>
      <c r="E2046" s="300">
        <v>1.7791201110179705E-2</v>
      </c>
      <c r="F2046" s="300">
        <v>1.8344650826260415E-2</v>
      </c>
      <c r="G2046" s="300">
        <v>1.8297444186606324E-2</v>
      </c>
      <c r="H2046" s="301">
        <v>1.7562677448375309E-5</v>
      </c>
      <c r="I2046" s="302">
        <v>1.8356783789363888E-5</v>
      </c>
      <c r="J2046" s="303">
        <v>22</v>
      </c>
      <c r="K2046" s="304">
        <f t="shared" ref="K2046:P2046" si="1953">SUM(D2046:D2053)+$J2046*D2053</f>
        <v>6.1001866880999775E-2</v>
      </c>
      <c r="L2046" s="304">
        <f t="shared" si="1953"/>
        <v>0.51870742430536532</v>
      </c>
      <c r="M2046" s="304">
        <f t="shared" si="1953"/>
        <v>0.54912603504390201</v>
      </c>
      <c r="N2046" s="304">
        <f t="shared" si="1953"/>
        <v>0.5478065035019144</v>
      </c>
      <c r="O2046" s="304">
        <f t="shared" si="1953"/>
        <v>4.9959614390959685E-4</v>
      </c>
      <c r="P2046" s="251">
        <f t="shared" si="1953"/>
        <v>5.2218566461213344E-4</v>
      </c>
    </row>
    <row r="2047" spans="1:16" x14ac:dyDescent="0.3">
      <c r="A2047" s="247" t="s">
        <v>139</v>
      </c>
      <c r="B2047" s="248">
        <v>2044</v>
      </c>
      <c r="C2047" s="248" t="s">
        <v>2091</v>
      </c>
      <c r="D2047" s="300">
        <v>2.1651462112928111E-3</v>
      </c>
      <c r="E2047" s="300">
        <v>1.7618900984829995E-2</v>
      </c>
      <c r="F2047" s="300">
        <v>1.8333538913341697E-2</v>
      </c>
      <c r="G2047" s="300">
        <v>1.8287217048528967E-2</v>
      </c>
      <c r="H2047" s="301">
        <v>1.7302318820925865E-5</v>
      </c>
      <c r="I2047" s="302">
        <v>1.8084652900105472E-5</v>
      </c>
      <c r="J2047" s="303">
        <v>23</v>
      </c>
      <c r="K2047" s="304">
        <f t="shared" ref="K2047:P2047" si="1954">SUM(D2047:D2053)+$J2047*D2053</f>
        <v>6.0788400943387569E-2</v>
      </c>
      <c r="L2047" s="304">
        <f t="shared" si="1954"/>
        <v>0.51816022054805244</v>
      </c>
      <c r="M2047" s="304">
        <f t="shared" si="1954"/>
        <v>0.54908089829933426</v>
      </c>
      <c r="N2047" s="304">
        <f t="shared" si="1954"/>
        <v>0.54776496231761507</v>
      </c>
      <c r="O2047" s="304">
        <f t="shared" si="1954"/>
        <v>4.9857943778192819E-4</v>
      </c>
      <c r="P2047" s="251">
        <f t="shared" si="1954"/>
        <v>5.2112298754493824E-4</v>
      </c>
    </row>
    <row r="2048" spans="1:16" x14ac:dyDescent="0.3">
      <c r="A2048" s="247" t="s">
        <v>139</v>
      </c>
      <c r="B2048" s="248">
        <v>2045</v>
      </c>
      <c r="C2048" s="248" t="s">
        <v>2092</v>
      </c>
      <c r="D2048" s="300">
        <v>2.124271348988425E-3</v>
      </c>
      <c r="E2048" s="300">
        <v>1.7503016667657939E-2</v>
      </c>
      <c r="F2048" s="300">
        <v>1.8324302661167274E-2</v>
      </c>
      <c r="G2048" s="300">
        <v>1.8278716757785737E-2</v>
      </c>
      <c r="H2048" s="301">
        <v>1.7099618046443332E-5</v>
      </c>
      <c r="I2048" s="302">
        <v>1.7872786896072216E-5</v>
      </c>
      <c r="J2048" s="303">
        <v>24</v>
      </c>
      <c r="K2048" s="304">
        <f t="shared" ref="K2048:P2048" si="1955">SUM(D2048:D2053)+$J2048*D2053</f>
        <v>6.0635894994661418E-2</v>
      </c>
      <c r="L2048" s="304">
        <f t="shared" si="1955"/>
        <v>0.5177853169160892</v>
      </c>
      <c r="M2048" s="304">
        <f t="shared" si="1955"/>
        <v>0.54904687346768533</v>
      </c>
      <c r="N2048" s="304">
        <f t="shared" si="1955"/>
        <v>0.54773364827139326</v>
      </c>
      <c r="O2048" s="304">
        <f t="shared" si="1955"/>
        <v>4.9782309028170897E-4</v>
      </c>
      <c r="P2048" s="251">
        <f t="shared" si="1955"/>
        <v>5.2033244136700141E-4</v>
      </c>
    </row>
    <row r="2049" spans="1:16" x14ac:dyDescent="0.3">
      <c r="A2049" s="247" t="s">
        <v>139</v>
      </c>
      <c r="B2049" s="248">
        <v>2046</v>
      </c>
      <c r="C2049" s="248" t="s">
        <v>2093</v>
      </c>
      <c r="D2049" s="300">
        <v>2.0890527657369605E-3</v>
      </c>
      <c r="E2049" s="300">
        <v>1.740716366912191E-2</v>
      </c>
      <c r="F2049" s="300">
        <v>1.8316729169679493E-2</v>
      </c>
      <c r="G2049" s="300">
        <v>1.8271747070896814E-2</v>
      </c>
      <c r="H2049" s="301">
        <v>1.6942005837627502E-5</v>
      </c>
      <c r="I2049" s="302">
        <v>1.7708048162567546E-5</v>
      </c>
      <c r="J2049" s="303">
        <v>25</v>
      </c>
      <c r="K2049" s="304">
        <f t="shared" ref="K2049:P2049" si="1956">SUM(D2049:D2053)+$J2049*D2053</f>
        <v>6.0524263908239652E-2</v>
      </c>
      <c r="L2049" s="304">
        <f t="shared" si="1956"/>
        <v>0.51752629760129809</v>
      </c>
      <c r="M2049" s="304">
        <f t="shared" si="1956"/>
        <v>0.5490220848882108</v>
      </c>
      <c r="N2049" s="304">
        <f t="shared" si="1956"/>
        <v>0.54771083451591462</v>
      </c>
      <c r="O2049" s="304">
        <f t="shared" si="1956"/>
        <v>4.9726944355597239E-4</v>
      </c>
      <c r="P2049" s="251">
        <f t="shared" si="1956"/>
        <v>5.1975376119309789E-4</v>
      </c>
    </row>
    <row r="2050" spans="1:16" x14ac:dyDescent="0.3">
      <c r="A2050" s="247" t="s">
        <v>139</v>
      </c>
      <c r="B2050" s="248">
        <v>2047</v>
      </c>
      <c r="C2050" s="248" t="s">
        <v>2094</v>
      </c>
      <c r="D2050" s="300">
        <v>2.0567618051196739E-3</v>
      </c>
      <c r="E2050" s="300">
        <v>1.7312032092166339E-2</v>
      </c>
      <c r="F2050" s="300">
        <v>1.8310496581594945E-2</v>
      </c>
      <c r="G2050" s="300">
        <v>1.8266011342954157E-2</v>
      </c>
      <c r="H2050" s="301">
        <v>1.6811284958239987E-5</v>
      </c>
      <c r="I2050" s="302">
        <v>1.7571416665079451E-5</v>
      </c>
      <c r="J2050" s="303">
        <v>26</v>
      </c>
      <c r="K2050" s="304">
        <f t="shared" ref="K2050:P2050" si="1957">SUM(D2050:D2053)+$J2050*D2053</f>
        <v>6.0447851405069357E-2</v>
      </c>
      <c r="L2050" s="304">
        <f t="shared" si="1957"/>
        <v>0.51736313128504308</v>
      </c>
      <c r="M2050" s="304">
        <f t="shared" si="1957"/>
        <v>0.54900486980022412</v>
      </c>
      <c r="N2050" s="304">
        <f t="shared" si="1957"/>
        <v>0.54769499044732495</v>
      </c>
      <c r="O2050" s="304">
        <f t="shared" si="1957"/>
        <v>4.9687340903905143E-4</v>
      </c>
      <c r="P2050" s="251">
        <f t="shared" si="1957"/>
        <v>5.1933981975269895E-4</v>
      </c>
    </row>
    <row r="2051" spans="1:16" x14ac:dyDescent="0.3">
      <c r="A2051" s="247" t="s">
        <v>139</v>
      </c>
      <c r="B2051" s="248">
        <v>2048</v>
      </c>
      <c r="C2051" s="248" t="s">
        <v>2095</v>
      </c>
      <c r="D2051" s="300">
        <v>2.0297472444610943E-3</v>
      </c>
      <c r="E2051" s="300">
        <v>1.722836544450328E-2</v>
      </c>
      <c r="F2051" s="300">
        <v>1.8305372826628731E-2</v>
      </c>
      <c r="G2051" s="300">
        <v>1.8261295955779321E-2</v>
      </c>
      <c r="H2051" s="301">
        <v>1.670134400473843E-5</v>
      </c>
      <c r="I2051" s="302">
        <v>1.7456504669516301E-5</v>
      </c>
      <c r="J2051" s="303">
        <v>27</v>
      </c>
      <c r="K2051" s="304">
        <f t="shared" ref="K2051:P2051" si="1958">SUM(D2051:D2053)+$J2051*D2053</f>
        <v>6.0403729862516339E-2</v>
      </c>
      <c r="L2051" s="304">
        <f t="shared" si="1958"/>
        <v>0.51729509654574346</v>
      </c>
      <c r="M2051" s="304">
        <f t="shared" si="1958"/>
        <v>0.54899388730032195</v>
      </c>
      <c r="N2051" s="304">
        <f t="shared" si="1958"/>
        <v>0.54768488210667787</v>
      </c>
      <c r="O2051" s="304">
        <f t="shared" si="1958"/>
        <v>4.9660809540151812E-4</v>
      </c>
      <c r="P2051" s="251">
        <f t="shared" si="1958"/>
        <v>5.1906250980978817E-4</v>
      </c>
    </row>
    <row r="2052" spans="1:16" x14ac:dyDescent="0.3">
      <c r="A2052" s="247" t="s">
        <v>139</v>
      </c>
      <c r="B2052" s="248">
        <v>2049</v>
      </c>
      <c r="C2052" s="248" t="s">
        <v>2096</v>
      </c>
      <c r="D2052" s="300">
        <v>2.0200552661887249E-3</v>
      </c>
      <c r="E2052" s="300">
        <v>1.7234805220969446E-2</v>
      </c>
      <c r="F2052" s="300">
        <v>1.8302120186295491E-2</v>
      </c>
      <c r="G2052" s="300">
        <v>1.8258302086299572E-2</v>
      </c>
      <c r="H2052" s="301">
        <v>1.6619554416993459E-5</v>
      </c>
      <c r="I2052" s="302">
        <v>1.7371016919549421E-5</v>
      </c>
      <c r="J2052" s="303">
        <v>28</v>
      </c>
      <c r="K2052" s="304">
        <f t="shared" ref="K2052:P2052" si="1959">SUM(D2052:D2053)+$J2052*D2053</f>
        <v>6.038662288062191E-2</v>
      </c>
      <c r="L2052" s="304">
        <f t="shared" si="1959"/>
        <v>0.51731072845410697</v>
      </c>
      <c r="M2052" s="304">
        <f t="shared" si="1959"/>
        <v>0.54898802855538598</v>
      </c>
      <c r="N2052" s="304">
        <f t="shared" si="1959"/>
        <v>0.54767948915320563</v>
      </c>
      <c r="O2052" s="304">
        <f t="shared" si="1959"/>
        <v>4.9645272271748643E-4</v>
      </c>
      <c r="P2052" s="251">
        <f t="shared" si="1959"/>
        <v>5.1890011186244052E-4</v>
      </c>
    </row>
    <row r="2053" spans="1:16" x14ac:dyDescent="0.3">
      <c r="A2053" s="247" t="s">
        <v>139</v>
      </c>
      <c r="B2053" s="248">
        <v>2050</v>
      </c>
      <c r="C2053" s="248" t="s">
        <v>2097</v>
      </c>
      <c r="D2053" s="300">
        <v>2.0126402625666616E-3</v>
      </c>
      <c r="E2053" s="300">
        <v>1.7243997352866813E-2</v>
      </c>
      <c r="F2053" s="300">
        <v>1.8299514081692777E-2</v>
      </c>
      <c r="G2053" s="300">
        <v>1.8255903002307106E-2</v>
      </c>
      <c r="H2053" s="301">
        <v>1.6545971320706651E-5</v>
      </c>
      <c r="I2053" s="302">
        <v>1.729410672216866E-5</v>
      </c>
      <c r="J2053" s="303">
        <v>29</v>
      </c>
      <c r="K2053" s="304">
        <f t="shared" ref="K2053:P2053" si="1960">SUM(D2053:D2053)+$J2053*D2053</f>
        <v>6.0379207876999845E-2</v>
      </c>
      <c r="L2053" s="304">
        <f t="shared" si="1960"/>
        <v>0.5173199205860044</v>
      </c>
      <c r="M2053" s="304">
        <f t="shared" si="1960"/>
        <v>0.5489854224507833</v>
      </c>
      <c r="N2053" s="304">
        <f t="shared" si="1960"/>
        <v>0.54767709006921317</v>
      </c>
      <c r="O2053" s="304">
        <f t="shared" si="1960"/>
        <v>4.963791396211995E-4</v>
      </c>
      <c r="P2053" s="251">
        <f t="shared" si="1960"/>
        <v>5.1882320166505983E-4</v>
      </c>
    </row>
    <row r="2054" spans="1:16" x14ac:dyDescent="0.3">
      <c r="A2054" s="247" t="s">
        <v>140</v>
      </c>
      <c r="B2054" s="248">
        <v>2015</v>
      </c>
      <c r="C2054" s="248" t="s">
        <v>2498</v>
      </c>
      <c r="D2054" s="300">
        <v>4.3729125037586337E-2</v>
      </c>
      <c r="E2054" s="300">
        <v>0.17663293576332481</v>
      </c>
      <c r="F2054" s="300">
        <v>1.9546616160141861E-2</v>
      </c>
      <c r="G2054" s="300">
        <v>1.9411237618978918E-2</v>
      </c>
      <c r="H2054" s="301">
        <v>1.6858798463170933E-4</v>
      </c>
      <c r="I2054" s="302">
        <v>1.7621078519865303E-4</v>
      </c>
      <c r="J2054" s="305">
        <v>0</v>
      </c>
      <c r="K2054" s="304">
        <f>SUM(D2054:D2083)</f>
        <v>0.28476952195524213</v>
      </c>
      <c r="L2054" s="304">
        <f t="shared" ref="L2054:L2060" si="1961">SUM(E2054:E2083)</f>
        <v>1.3927098162762523</v>
      </c>
      <c r="M2054" s="304">
        <f t="shared" ref="M2054:M2060" si="1962">SUM(F2054:F2083)</f>
        <v>0.56400744553782101</v>
      </c>
      <c r="N2054" s="304">
        <f t="shared" ref="N2054:N2060" si="1963">SUM(G2054:G2083)</f>
        <v>0.56154009239459701</v>
      </c>
      <c r="O2054" s="304">
        <f t="shared" ref="O2054:O2060" si="1964">SUM(H2054:H2083)</f>
        <v>1.6165800364713356E-3</v>
      </c>
      <c r="P2054" s="251">
        <f t="shared" ref="P2054:P2060" si="1965">SUM(I2054:I2083)</f>
        <v>1.6896746122528998E-3</v>
      </c>
    </row>
    <row r="2055" spans="1:16" x14ac:dyDescent="0.3">
      <c r="A2055" s="247" t="s">
        <v>140</v>
      </c>
      <c r="B2055" s="248">
        <v>2016</v>
      </c>
      <c r="C2055" s="248" t="s">
        <v>2499</v>
      </c>
      <c r="D2055" s="300">
        <v>3.5788740001263204E-2</v>
      </c>
      <c r="E2055" s="300">
        <v>0.14858152713279657</v>
      </c>
      <c r="F2055" s="300">
        <v>1.9444443463214479E-2</v>
      </c>
      <c r="G2055" s="300">
        <v>1.9315533043720558E-2</v>
      </c>
      <c r="H2055" s="301">
        <v>1.4583262000748015E-4</v>
      </c>
      <c r="I2055" s="302">
        <v>1.5242652396155112E-4</v>
      </c>
      <c r="J2055" s="303">
        <v>0</v>
      </c>
      <c r="K2055" s="304">
        <f t="shared" ref="K2055:K2060" si="1966">SUM(D2055:D2084)</f>
        <v>0.24290258807347861</v>
      </c>
      <c r="L2055" s="304">
        <f t="shared" si="1961"/>
        <v>1.2333112691977088</v>
      </c>
      <c r="M2055" s="304">
        <f t="shared" si="1962"/>
        <v>0.56270851109746234</v>
      </c>
      <c r="N2055" s="304">
        <f t="shared" si="1963"/>
        <v>0.56033707062683125</v>
      </c>
      <c r="O2055" s="304">
        <f t="shared" si="1964"/>
        <v>1.4637883968722342E-3</v>
      </c>
      <c r="P2055" s="251">
        <f t="shared" si="1965"/>
        <v>1.5299744127139864E-3</v>
      </c>
    </row>
    <row r="2056" spans="1:16" x14ac:dyDescent="0.3">
      <c r="A2056" s="247" t="s">
        <v>140</v>
      </c>
      <c r="B2056" s="248">
        <v>2017</v>
      </c>
      <c r="C2056" s="248" t="s">
        <v>2098</v>
      </c>
      <c r="D2056" s="300">
        <v>2.9389876528208615E-2</v>
      </c>
      <c r="E2056" s="300">
        <v>0.12572947276103894</v>
      </c>
      <c r="F2056" s="300">
        <v>1.9405763725496912E-2</v>
      </c>
      <c r="G2056" s="300">
        <v>1.9278715380042364E-2</v>
      </c>
      <c r="H2056" s="301">
        <v>1.3128880873634582E-4</v>
      </c>
      <c r="I2056" s="302">
        <v>1.3722510608194335E-4</v>
      </c>
      <c r="J2056" s="303">
        <v>0</v>
      </c>
      <c r="K2056" s="304">
        <f t="shared" si="1966"/>
        <v>0.20895026133438824</v>
      </c>
      <c r="L2056" s="304">
        <f t="shared" si="1961"/>
        <v>1.1019005636757386</v>
      </c>
      <c r="M2056" s="304">
        <f t="shared" si="1962"/>
        <v>0.56150544217288967</v>
      </c>
      <c r="N2056" s="304">
        <f t="shared" si="1963"/>
        <v>0.55922394892003202</v>
      </c>
      <c r="O2056" s="304">
        <f t="shared" si="1964"/>
        <v>1.333616247731946E-3</v>
      </c>
      <c r="P2056" s="251">
        <f t="shared" si="1965"/>
        <v>1.3939164566199311E-3</v>
      </c>
    </row>
    <row r="2057" spans="1:16" x14ac:dyDescent="0.3">
      <c r="A2057" s="247" t="s">
        <v>140</v>
      </c>
      <c r="B2057" s="248">
        <v>2018</v>
      </c>
      <c r="C2057" s="248" t="s">
        <v>2099</v>
      </c>
      <c r="D2057" s="300">
        <v>2.4089817320735799E-2</v>
      </c>
      <c r="E2057" s="300">
        <v>0.10628475018688373</v>
      </c>
      <c r="F2057" s="300">
        <v>1.940063679139737E-2</v>
      </c>
      <c r="G2057" s="300">
        <v>1.9273019744907451E-2</v>
      </c>
      <c r="H2057" s="301">
        <v>1.1904838874454268E-4</v>
      </c>
      <c r="I2057" s="302">
        <v>1.2443122861416944E-4</v>
      </c>
      <c r="J2057" s="303">
        <v>0</v>
      </c>
      <c r="K2057" s="304">
        <f t="shared" si="1966"/>
        <v>0.18137429980507844</v>
      </c>
      <c r="L2057" s="304">
        <f t="shared" si="1961"/>
        <v>0.99328136338557627</v>
      </c>
      <c r="M2057" s="304">
        <f t="shared" si="1962"/>
        <v>0.56033592189597992</v>
      </c>
      <c r="N2057" s="304">
        <f t="shared" si="1963"/>
        <v>0.55814292254146958</v>
      </c>
      <c r="O2057" s="304">
        <f t="shared" si="1964"/>
        <v>1.217872735116535E-3</v>
      </c>
      <c r="P2057" s="251">
        <f t="shared" si="1965"/>
        <v>1.2729395359682811E-3</v>
      </c>
    </row>
    <row r="2058" spans="1:16" x14ac:dyDescent="0.3">
      <c r="A2058" s="247" t="s">
        <v>140</v>
      </c>
      <c r="B2058" s="248">
        <v>2019</v>
      </c>
      <c r="C2058" s="248" t="s">
        <v>2100</v>
      </c>
      <c r="D2058" s="300">
        <v>1.954170115111609E-2</v>
      </c>
      <c r="E2058" s="300">
        <v>8.9825692414296957E-2</v>
      </c>
      <c r="F2058" s="300">
        <v>1.9388978191138696E-2</v>
      </c>
      <c r="G2058" s="300">
        <v>1.9261501398989505E-2</v>
      </c>
      <c r="H2058" s="301">
        <v>1.0793483674873183E-4</v>
      </c>
      <c r="I2058" s="302">
        <v>1.1281517111276477E-4</v>
      </c>
      <c r="J2058" s="303">
        <v>0</v>
      </c>
      <c r="K2058" s="304">
        <f t="shared" si="1966"/>
        <v>0.15908030345316421</v>
      </c>
      <c r="L2058" s="304">
        <f t="shared" si="1961"/>
        <v>0.90405673361348682</v>
      </c>
      <c r="M2058" s="304">
        <f t="shared" si="1962"/>
        <v>0.55916737221433432</v>
      </c>
      <c r="N2058" s="304">
        <f t="shared" si="1963"/>
        <v>0.55706376634958477</v>
      </c>
      <c r="O2058" s="304">
        <f t="shared" si="1964"/>
        <v>1.1142708735943415E-3</v>
      </c>
      <c r="P2058" s="251">
        <f t="shared" si="1965"/>
        <v>1.1646532579945061E-3</v>
      </c>
    </row>
    <row r="2059" spans="1:16" x14ac:dyDescent="0.3">
      <c r="A2059" s="247" t="s">
        <v>140</v>
      </c>
      <c r="B2059" s="248">
        <v>2020</v>
      </c>
      <c r="C2059" s="248" t="s">
        <v>2101</v>
      </c>
      <c r="D2059" s="300">
        <v>1.6304610792078719E-2</v>
      </c>
      <c r="E2059" s="300">
        <v>7.6499958866353801E-2</v>
      </c>
      <c r="F2059" s="300">
        <v>1.9359518001473553E-2</v>
      </c>
      <c r="G2059" s="300">
        <v>1.9233932491876882E-2</v>
      </c>
      <c r="H2059" s="301">
        <v>9.8965927732871318E-5</v>
      </c>
      <c r="I2059" s="302">
        <v>1.0344072783015152E-4</v>
      </c>
      <c r="J2059" s="303">
        <v>0</v>
      </c>
      <c r="K2059" s="304">
        <f t="shared" si="1966"/>
        <v>0.14132697575041639</v>
      </c>
      <c r="L2059" s="304">
        <f t="shared" si="1961"/>
        <v>0.83129842012015409</v>
      </c>
      <c r="M2059" s="304">
        <f t="shared" si="1962"/>
        <v>0.55800771400964688</v>
      </c>
      <c r="N2059" s="304">
        <f t="shared" si="1963"/>
        <v>0.55599358168634072</v>
      </c>
      <c r="O2059" s="304">
        <f t="shared" si="1964"/>
        <v>1.0217171288340655E-3</v>
      </c>
      <c r="P2059" s="251">
        <f t="shared" si="1965"/>
        <v>1.0679146435973298E-3</v>
      </c>
    </row>
    <row r="2060" spans="1:16" x14ac:dyDescent="0.3">
      <c r="A2060" s="247" t="s">
        <v>140</v>
      </c>
      <c r="B2060" s="248">
        <v>2021</v>
      </c>
      <c r="C2060" s="248" t="s">
        <v>2102</v>
      </c>
      <c r="D2060" s="300">
        <v>1.3809059208034231E-2</v>
      </c>
      <c r="E2060" s="300">
        <v>6.5536895136817708E-2</v>
      </c>
      <c r="F2060" s="300">
        <v>1.9287001496299336E-2</v>
      </c>
      <c r="G2060" s="300">
        <v>1.9166807778908619E-2</v>
      </c>
      <c r="H2060" s="301">
        <v>8.9204672820805439E-5</v>
      </c>
      <c r="I2060" s="302">
        <v>9.3238112285889155E-5</v>
      </c>
      <c r="J2060" s="303">
        <v>0</v>
      </c>
      <c r="K2060" s="304">
        <f t="shared" si="1966"/>
        <v>0.12680477567576995</v>
      </c>
      <c r="L2060" s="304">
        <f t="shared" si="1961"/>
        <v>0.7718726819275965</v>
      </c>
      <c r="M2060" s="304">
        <f t="shared" si="1962"/>
        <v>0.55687533732902217</v>
      </c>
      <c r="N2060" s="304">
        <f t="shared" si="1963"/>
        <v>0.55494896015766804</v>
      </c>
      <c r="O2060" s="304">
        <f t="shared" si="1964"/>
        <v>9.3806633439345681E-4</v>
      </c>
      <c r="P2060" s="251">
        <f t="shared" si="1965"/>
        <v>9.8048153142701964E-4</v>
      </c>
    </row>
    <row r="2061" spans="1:16" x14ac:dyDescent="0.3">
      <c r="A2061" s="247" t="s">
        <v>140</v>
      </c>
      <c r="B2061" s="248">
        <v>2022</v>
      </c>
      <c r="C2061" s="248" t="s">
        <v>2103</v>
      </c>
      <c r="D2061" s="300">
        <v>1.1649161431288337E-2</v>
      </c>
      <c r="E2061" s="300">
        <v>5.6423941758158992E-2</v>
      </c>
      <c r="F2061" s="300">
        <v>1.9212189924548675E-2</v>
      </c>
      <c r="G2061" s="300">
        <v>1.9097603543833469E-2</v>
      </c>
      <c r="H2061" s="301">
        <v>8.0600608051950581E-5</v>
      </c>
      <c r="I2061" s="302">
        <v>8.4245009888158615E-5</v>
      </c>
      <c r="J2061" s="303">
        <v>1</v>
      </c>
      <c r="K2061" s="304">
        <f t="shared" ref="K2061:P2061" si="1967">SUM(D2061:D2089)+$J2061*D2089</f>
        <v>0.11477812718516808</v>
      </c>
      <c r="L2061" s="304">
        <f t="shared" si="1967"/>
        <v>0.72341000746457507</v>
      </c>
      <c r="M2061" s="304">
        <f t="shared" si="1967"/>
        <v>0.5558154771535716</v>
      </c>
      <c r="N2061" s="304">
        <f t="shared" si="1967"/>
        <v>0.55397146334196368</v>
      </c>
      <c r="O2061" s="304">
        <f t="shared" si="1967"/>
        <v>8.6417679486491393E-4</v>
      </c>
      <c r="P2061" s="251">
        <f t="shared" si="1967"/>
        <v>9.0325103480097188E-4</v>
      </c>
    </row>
    <row r="2062" spans="1:16" x14ac:dyDescent="0.3">
      <c r="A2062" s="247" t="s">
        <v>140</v>
      </c>
      <c r="B2062" s="248">
        <v>2023</v>
      </c>
      <c r="C2062" s="248" t="s">
        <v>2104</v>
      </c>
      <c r="D2062" s="300">
        <v>1.0052203700024666E-2</v>
      </c>
      <c r="E2062" s="300">
        <v>4.9133878877934356E-2</v>
      </c>
      <c r="F2062" s="300">
        <v>1.9143861440088474E-2</v>
      </c>
      <c r="G2062" s="300">
        <v>1.9034474032232355E-2</v>
      </c>
      <c r="H2062" s="301">
        <v>7.3146590141599671E-5</v>
      </c>
      <c r="I2062" s="302">
        <v>7.6453954364616233E-5</v>
      </c>
      <c r="J2062" s="303">
        <v>2</v>
      </c>
      <c r="K2062" s="304">
        <f t="shared" ref="K2062:P2062" si="1968">SUM(D2062:D2089)+$J2062*D2089</f>
        <v>0.10491137647131205</v>
      </c>
      <c r="L2062" s="304">
        <f t="shared" si="1968"/>
        <v>0.6840602863802121</v>
      </c>
      <c r="M2062" s="304">
        <f t="shared" si="1968"/>
        <v>0.55483042854987163</v>
      </c>
      <c r="N2062" s="304">
        <f t="shared" si="1968"/>
        <v>0.55306317076133438</v>
      </c>
      <c r="O2062" s="304">
        <f t="shared" si="1968"/>
        <v>7.9889132010522578E-4</v>
      </c>
      <c r="P2062" s="251">
        <f t="shared" si="1968"/>
        <v>8.350136405726545E-4</v>
      </c>
    </row>
    <row r="2063" spans="1:16" x14ac:dyDescent="0.3">
      <c r="A2063" s="247" t="s">
        <v>140</v>
      </c>
      <c r="B2063" s="248">
        <v>2024</v>
      </c>
      <c r="C2063" s="248" t="s">
        <v>2105</v>
      </c>
      <c r="D2063" s="300">
        <v>8.712078505231655E-3</v>
      </c>
      <c r="E2063" s="300">
        <v>4.3125213457483907E-2</v>
      </c>
      <c r="F2063" s="300">
        <v>1.9080353807281673E-2</v>
      </c>
      <c r="G2063" s="300">
        <v>1.897573409043745E-2</v>
      </c>
      <c r="H2063" s="301">
        <v>6.4573068779781695E-5</v>
      </c>
      <c r="I2063" s="302">
        <v>6.7492776411254431E-5</v>
      </c>
      <c r="J2063" s="303">
        <v>3</v>
      </c>
      <c r="K2063" s="304">
        <f t="shared" ref="K2063:P2063" si="1969">SUM(D2063:D2089)+$J2063*D2089</f>
        <v>9.6641583488719721E-2</v>
      </c>
      <c r="L2063" s="304">
        <f t="shared" si="1969"/>
        <v>0.65200062817607374</v>
      </c>
      <c r="M2063" s="304">
        <f t="shared" si="1969"/>
        <v>0.55391370843063181</v>
      </c>
      <c r="N2063" s="304">
        <f t="shared" si="1969"/>
        <v>0.55221800769230633</v>
      </c>
      <c r="O2063" s="304">
        <f t="shared" si="1969"/>
        <v>7.4105986325588883E-4</v>
      </c>
      <c r="P2063" s="251">
        <f t="shared" si="1969"/>
        <v>7.7456730186787953E-4</v>
      </c>
    </row>
    <row r="2064" spans="1:16" x14ac:dyDescent="0.3">
      <c r="A2064" s="247" t="s">
        <v>140</v>
      </c>
      <c r="B2064" s="248">
        <v>2025</v>
      </c>
      <c r="C2064" s="248" t="s">
        <v>2106</v>
      </c>
      <c r="D2064" s="300">
        <v>7.6016552350741361E-3</v>
      </c>
      <c r="E2064" s="300">
        <v>3.8260330932873857E-2</v>
      </c>
      <c r="F2064" s="300">
        <v>1.9026484724595456E-2</v>
      </c>
      <c r="G2064" s="300">
        <v>1.8925951082982215E-2</v>
      </c>
      <c r="H2064" s="301">
        <v>5.8249944980060732E-5</v>
      </c>
      <c r="I2064" s="302">
        <v>6.0883749011756467E-5</v>
      </c>
      <c r="J2064" s="303">
        <v>4</v>
      </c>
      <c r="K2064" s="304">
        <f t="shared" ref="K2064:P2064" si="1970">SUM(D2064:D2089)+$J2064*D2089</f>
        <v>8.9711915700920408E-2</v>
      </c>
      <c r="L2064" s="304">
        <f t="shared" si="1970"/>
        <v>0.62594963539238602</v>
      </c>
      <c r="M2064" s="304">
        <f t="shared" si="1970"/>
        <v>0.55306049594419893</v>
      </c>
      <c r="N2064" s="304">
        <f t="shared" si="1970"/>
        <v>0.55143158456507302</v>
      </c>
      <c r="O2064" s="304">
        <f t="shared" si="1970"/>
        <v>6.9180192776836964E-4</v>
      </c>
      <c r="P2064" s="251">
        <f t="shared" si="1970"/>
        <v>7.2308214111646628E-4</v>
      </c>
    </row>
    <row r="2065" spans="1:16" x14ac:dyDescent="0.3">
      <c r="A2065" s="247" t="s">
        <v>140</v>
      </c>
      <c r="B2065" s="248">
        <v>2026</v>
      </c>
      <c r="C2065" s="248" t="s">
        <v>2107</v>
      </c>
      <c r="D2065" s="300">
        <v>6.6984541757450968E-3</v>
      </c>
      <c r="E2065" s="300">
        <v>3.4392282525539983E-2</v>
      </c>
      <c r="F2065" s="300">
        <v>1.8970617641763242E-2</v>
      </c>
      <c r="G2065" s="300">
        <v>1.887435579873286E-2</v>
      </c>
      <c r="H2065" s="301">
        <v>5.2419607281115952E-5</v>
      </c>
      <c r="I2065" s="302">
        <v>5.4789789313805702E-5</v>
      </c>
      <c r="J2065" s="303">
        <v>5</v>
      </c>
      <c r="K2065" s="304">
        <f t="shared" ref="K2065:P2065" si="1971">SUM(D2065:D2089)+$J2065*D2089</f>
        <v>8.3892671183278589E-2</v>
      </c>
      <c r="L2065" s="304">
        <f t="shared" si="1971"/>
        <v>0.60476352513330833</v>
      </c>
      <c r="M2065" s="304">
        <f t="shared" si="1971"/>
        <v>0.55226115254045227</v>
      </c>
      <c r="N2065" s="304">
        <f t="shared" si="1971"/>
        <v>0.55069494444529499</v>
      </c>
      <c r="O2065" s="304">
        <f t="shared" si="1971"/>
        <v>6.4886711608057161E-4</v>
      </c>
      <c r="P2065" s="251">
        <f t="shared" si="1971"/>
        <v>6.7820600776455115E-4</v>
      </c>
    </row>
    <row r="2066" spans="1:16" x14ac:dyDescent="0.3">
      <c r="A2066" s="247" t="s">
        <v>140</v>
      </c>
      <c r="B2066" s="248">
        <v>2027</v>
      </c>
      <c r="C2066" s="248" t="s">
        <v>2108</v>
      </c>
      <c r="D2066" s="300">
        <v>5.9479443048152088E-3</v>
      </c>
      <c r="E2066" s="300">
        <v>3.1234689872614328E-2</v>
      </c>
      <c r="F2066" s="300">
        <v>1.8904823544580278E-2</v>
      </c>
      <c r="G2066" s="300">
        <v>1.8813562856908741E-2</v>
      </c>
      <c r="H2066" s="301">
        <v>4.4781752152547328E-5</v>
      </c>
      <c r="I2066" s="302">
        <v>4.6806584268803463E-5</v>
      </c>
      <c r="J2066" s="303">
        <v>6</v>
      </c>
      <c r="K2066" s="304">
        <f t="shared" ref="K2066:P2066" si="1972">SUM(D2066:D2089)+$J2066*D2089</f>
        <v>7.8976627724965831E-2</v>
      </c>
      <c r="L2066" s="304">
        <f t="shared" si="1972"/>
        <v>0.58744546328156444</v>
      </c>
      <c r="M2066" s="304">
        <f t="shared" si="1972"/>
        <v>0.55151767621953773</v>
      </c>
      <c r="N2066" s="304">
        <f t="shared" si="1972"/>
        <v>0.55000989960976643</v>
      </c>
      <c r="O2066" s="304">
        <f t="shared" si="1972"/>
        <v>6.1176264209171819E-4</v>
      </c>
      <c r="P2066" s="251">
        <f t="shared" si="1972"/>
        <v>6.3942383411058656E-4</v>
      </c>
    </row>
    <row r="2067" spans="1:16" x14ac:dyDescent="0.3">
      <c r="A2067" s="247" t="s">
        <v>140</v>
      </c>
      <c r="B2067" s="248">
        <v>2028</v>
      </c>
      <c r="C2067" s="248" t="s">
        <v>2109</v>
      </c>
      <c r="D2067" s="300">
        <v>5.3269292482877326E-3</v>
      </c>
      <c r="E2067" s="300">
        <v>2.8682172976822892E-2</v>
      </c>
      <c r="F2067" s="300">
        <v>1.8832436295642296E-2</v>
      </c>
      <c r="G2067" s="300">
        <v>1.874675895085394E-2</v>
      </c>
      <c r="H2067" s="301">
        <v>3.8455147972843367E-5</v>
      </c>
      <c r="I2067" s="302">
        <v>4.0193919121983532E-5</v>
      </c>
      <c r="J2067" s="303">
        <v>7</v>
      </c>
      <c r="K2067" s="304">
        <f t="shared" ref="K2067:P2067" si="1973">SUM(D2067:D2089)+$J2067*D2089</f>
        <v>7.481109413758294E-2</v>
      </c>
      <c r="L2067" s="304">
        <f t="shared" si="1973"/>
        <v>0.57328499408274625</v>
      </c>
      <c r="M2067" s="304">
        <f t="shared" si="1973"/>
        <v>0.55083999399580619</v>
      </c>
      <c r="N2067" s="304">
        <f t="shared" si="1973"/>
        <v>0.5493856477160618</v>
      </c>
      <c r="O2067" s="304">
        <f t="shared" si="1973"/>
        <v>5.8229602323143321E-4</v>
      </c>
      <c r="P2067" s="251">
        <f t="shared" si="1973"/>
        <v>6.0862486550162425E-4</v>
      </c>
    </row>
    <row r="2068" spans="1:16" x14ac:dyDescent="0.3">
      <c r="A2068" s="247" t="s">
        <v>140</v>
      </c>
      <c r="B2068" s="248">
        <v>2029</v>
      </c>
      <c r="C2068" s="248" t="s">
        <v>2110</v>
      </c>
      <c r="D2068" s="300">
        <v>4.792631685969116E-3</v>
      </c>
      <c r="E2068" s="300">
        <v>2.6558537089159319E-2</v>
      </c>
      <c r="F2068" s="300">
        <v>1.876253893016723E-2</v>
      </c>
      <c r="G2068" s="300">
        <v>1.8682304489160202E-2</v>
      </c>
      <c r="H2068" s="301">
        <v>3.3670740819996481E-5</v>
      </c>
      <c r="I2068" s="302">
        <v>3.5193182308177161E-5</v>
      </c>
      <c r="J2068" s="303">
        <v>8</v>
      </c>
      <c r="K2068" s="304">
        <f t="shared" ref="K2068:P2068" si="1974">SUM(D2068:D2089)+$J2068*D2089</f>
        <v>7.1266575606727542E-2</v>
      </c>
      <c r="L2068" s="304">
        <f t="shared" si="1974"/>
        <v>0.56167704177971955</v>
      </c>
      <c r="M2068" s="304">
        <f t="shared" si="1974"/>
        <v>0.55023469902101274</v>
      </c>
      <c r="N2068" s="304">
        <f t="shared" si="1974"/>
        <v>0.54882819972841212</v>
      </c>
      <c r="O2068" s="304">
        <f t="shared" si="1974"/>
        <v>5.5915600855085252E-4</v>
      </c>
      <c r="P2068" s="251">
        <f t="shared" si="1974"/>
        <v>5.8443856203948185E-4</v>
      </c>
    </row>
    <row r="2069" spans="1:16" x14ac:dyDescent="0.3">
      <c r="A2069" s="247" t="s">
        <v>140</v>
      </c>
      <c r="B2069" s="248">
        <v>2030</v>
      </c>
      <c r="C2069" s="248" t="s">
        <v>2111</v>
      </c>
      <c r="D2069" s="300">
        <v>4.3493391242595937E-3</v>
      </c>
      <c r="E2069" s="300">
        <v>2.4845333666812811E-2</v>
      </c>
      <c r="F2069" s="300">
        <v>1.8697477621150697E-2</v>
      </c>
      <c r="G2069" s="300">
        <v>1.862234260588962E-2</v>
      </c>
      <c r="H2069" s="301">
        <v>3.0067022341312626E-5</v>
      </c>
      <c r="I2069" s="302">
        <v>3.1426519671151157E-5</v>
      </c>
      <c r="J2069" s="303">
        <v>9</v>
      </c>
      <c r="K2069" s="304">
        <f t="shared" ref="K2069:P2069" si="1975">SUM(D2069:D2089)+$J2069*D2089</f>
        <v>6.8256354638190742E-2</v>
      </c>
      <c r="L2069" s="304">
        <f t="shared" si="1975"/>
        <v>0.55219272536435626</v>
      </c>
      <c r="M2069" s="304">
        <f t="shared" si="1975"/>
        <v>0.54969930141169421</v>
      </c>
      <c r="N2069" s="304">
        <f t="shared" si="1975"/>
        <v>0.54833520620245613</v>
      </c>
      <c r="O2069" s="304">
        <f t="shared" si="1975"/>
        <v>5.4080040102311849E-4</v>
      </c>
      <c r="P2069" s="251">
        <f t="shared" si="1975"/>
        <v>5.6525299539114584E-4</v>
      </c>
    </row>
    <row r="2070" spans="1:16" x14ac:dyDescent="0.3">
      <c r="A2070" s="247" t="s">
        <v>140</v>
      </c>
      <c r="B2070" s="248">
        <v>2031</v>
      </c>
      <c r="C2070" s="248" t="s">
        <v>2112</v>
      </c>
      <c r="D2070" s="300">
        <v>3.9673233489325391E-3</v>
      </c>
      <c r="E2070" s="300">
        <v>2.3423395339685047E-2</v>
      </c>
      <c r="F2070" s="300">
        <v>1.8637837895687036E-2</v>
      </c>
      <c r="G2070" s="300">
        <v>1.8567424325470063E-2</v>
      </c>
      <c r="H2070" s="301">
        <v>2.7968760126716142E-5</v>
      </c>
      <c r="I2070" s="302">
        <v>2.9233383350111284E-5</v>
      </c>
      <c r="J2070" s="303">
        <v>10</v>
      </c>
      <c r="K2070" s="304">
        <f t="shared" ref="K2070:P2070" si="1976">SUM(D2070:D2089)+$J2070*D2089</f>
        <v>6.5689426231363479E-2</v>
      </c>
      <c r="L2070" s="304">
        <f t="shared" si="1976"/>
        <v>0.54442161237133968</v>
      </c>
      <c r="M2070" s="304">
        <f t="shared" si="1976"/>
        <v>0.5492289651113923</v>
      </c>
      <c r="N2070" s="304">
        <f t="shared" si="1976"/>
        <v>0.54790217455977075</v>
      </c>
      <c r="O2070" s="304">
        <f t="shared" si="1976"/>
        <v>5.2604851197406849E-4</v>
      </c>
      <c r="P2070" s="251">
        <f t="shared" si="1976"/>
        <v>5.498340913798359E-4</v>
      </c>
    </row>
    <row r="2071" spans="1:16" x14ac:dyDescent="0.3">
      <c r="A2071" s="247" t="s">
        <v>140</v>
      </c>
      <c r="B2071" s="248">
        <v>2032</v>
      </c>
      <c r="C2071" s="248" t="s">
        <v>2113</v>
      </c>
      <c r="D2071" s="300">
        <v>3.6403897912802132E-3</v>
      </c>
      <c r="E2071" s="300">
        <v>2.2273336738494937E-2</v>
      </c>
      <c r="F2071" s="300">
        <v>1.8582364405837062E-2</v>
      </c>
      <c r="G2071" s="300">
        <v>1.8516325539252369E-2</v>
      </c>
      <c r="H2071" s="301">
        <v>2.558289956199996E-5</v>
      </c>
      <c r="I2071" s="302">
        <v>2.6739644757758118E-5</v>
      </c>
      <c r="J2071" s="303">
        <v>11</v>
      </c>
      <c r="K2071" s="304">
        <f t="shared" ref="K2071:P2071" si="1977">SUM(D2071:D2089)+$J2071*D2089</f>
        <v>6.3504513599863255E-2</v>
      </c>
      <c r="L2071" s="304">
        <f t="shared" si="1977"/>
        <v>0.53807243770545077</v>
      </c>
      <c r="M2071" s="304">
        <f t="shared" si="1977"/>
        <v>0.54881826853655402</v>
      </c>
      <c r="N2071" s="304">
        <f t="shared" si="1977"/>
        <v>0.54752406119750485</v>
      </c>
      <c r="O2071" s="304">
        <f t="shared" si="1977"/>
        <v>5.1339488513961484E-4</v>
      </c>
      <c r="P2071" s="251">
        <f t="shared" si="1977"/>
        <v>5.3660832368956576E-4</v>
      </c>
    </row>
    <row r="2072" spans="1:16" x14ac:dyDescent="0.3">
      <c r="A2072" s="247" t="s">
        <v>140</v>
      </c>
      <c r="B2072" s="248">
        <v>2033</v>
      </c>
      <c r="C2072" s="248" t="s">
        <v>2114</v>
      </c>
      <c r="D2072" s="300">
        <v>3.3610021533852629E-3</v>
      </c>
      <c r="E2072" s="300">
        <v>2.1341114029471562E-2</v>
      </c>
      <c r="F2072" s="300">
        <v>1.8532289242982718E-2</v>
      </c>
      <c r="G2072" s="300">
        <v>1.8470221170422307E-2</v>
      </c>
      <c r="H2072" s="301">
        <v>2.3988946284152461E-5</v>
      </c>
      <c r="I2072" s="302">
        <v>2.5073619985749262E-5</v>
      </c>
      <c r="J2072" s="303">
        <v>12</v>
      </c>
      <c r="K2072" s="304">
        <f t="shared" ref="K2072:P2072" si="1978">SUM(D2072:D2089)+$J2072*D2089</f>
        <v>6.1646534526015387E-2</v>
      </c>
      <c r="L2072" s="304">
        <f t="shared" si="1978"/>
        <v>0.53287332164075196</v>
      </c>
      <c r="M2072" s="304">
        <f t="shared" si="1978"/>
        <v>0.54846304545156577</v>
      </c>
      <c r="N2072" s="304">
        <f t="shared" si="1978"/>
        <v>0.54719704662145674</v>
      </c>
      <c r="O2072" s="304">
        <f t="shared" si="1978"/>
        <v>5.031271188698774E-4</v>
      </c>
      <c r="P2072" s="251">
        <f t="shared" si="1978"/>
        <v>5.2587629459164892E-4</v>
      </c>
    </row>
    <row r="2073" spans="1:16" x14ac:dyDescent="0.3">
      <c r="A2073" s="247" t="s">
        <v>140</v>
      </c>
      <c r="B2073" s="248">
        <v>2034</v>
      </c>
      <c r="C2073" s="248" t="s">
        <v>2115</v>
      </c>
      <c r="D2073" s="300">
        <v>3.1144257214773259E-3</v>
      </c>
      <c r="E2073" s="300">
        <v>2.0568035652187032E-2</v>
      </c>
      <c r="F2073" s="300">
        <v>1.8486765314000626E-2</v>
      </c>
      <c r="G2073" s="300">
        <v>1.842830852174486E-2</v>
      </c>
      <c r="H2073" s="301">
        <v>2.2575385397433303E-5</v>
      </c>
      <c r="I2073" s="302">
        <v>2.3596144148316204E-5</v>
      </c>
      <c r="J2073" s="303">
        <v>13</v>
      </c>
      <c r="K2073" s="304">
        <f t="shared" ref="K2073:P2073" si="1979">SUM(D2073:D2089)+$J2073*D2089</f>
        <v>6.0067943090062456E-2</v>
      </c>
      <c r="L2073" s="304">
        <f t="shared" si="1979"/>
        <v>0.52860642828507654</v>
      </c>
      <c r="M2073" s="304">
        <f t="shared" si="1979"/>
        <v>0.54815789752943167</v>
      </c>
      <c r="N2073" s="304">
        <f t="shared" si="1979"/>
        <v>0.54691613641423875</v>
      </c>
      <c r="O2073" s="304">
        <f t="shared" si="1979"/>
        <v>4.9445330587798749E-4</v>
      </c>
      <c r="P2073" s="251">
        <f t="shared" si="1979"/>
        <v>5.1681029026574084E-4</v>
      </c>
    </row>
    <row r="2074" spans="1:16" x14ac:dyDescent="0.3">
      <c r="A2074" s="247" t="s">
        <v>140</v>
      </c>
      <c r="B2074" s="248">
        <v>2035</v>
      </c>
      <c r="C2074" s="248" t="s">
        <v>2116</v>
      </c>
      <c r="D2074" s="300">
        <v>2.8969217707506788E-3</v>
      </c>
      <c r="E2074" s="300">
        <v>1.992633396580739E-2</v>
      </c>
      <c r="F2074" s="300">
        <v>1.8445660515523789E-2</v>
      </c>
      <c r="G2074" s="300">
        <v>1.8390465030656993E-2</v>
      </c>
      <c r="H2074" s="301">
        <v>2.1314026131325181E-5</v>
      </c>
      <c r="I2074" s="302">
        <v>2.2277751813393601E-5</v>
      </c>
      <c r="J2074" s="303">
        <v>14</v>
      </c>
      <c r="K2074" s="304">
        <f t="shared" ref="K2074:P2074" si="1980">SUM(D2074:D2089)+$J2074*D2089</f>
        <v>5.8735928086017457E-2</v>
      </c>
      <c r="L2074" s="304">
        <f t="shared" si="1980"/>
        <v>0.52511261330668568</v>
      </c>
      <c r="M2074" s="304">
        <f t="shared" si="1980"/>
        <v>0.54789827353627985</v>
      </c>
      <c r="N2074" s="304">
        <f t="shared" si="1980"/>
        <v>0.54667713885569813</v>
      </c>
      <c r="O2074" s="304">
        <f t="shared" si="1980"/>
        <v>4.8719305377281684E-4</v>
      </c>
      <c r="P2074" s="251">
        <f t="shared" si="1980"/>
        <v>5.0922176177726586E-4</v>
      </c>
    </row>
    <row r="2075" spans="1:16" x14ac:dyDescent="0.3">
      <c r="A2075" s="247" t="s">
        <v>140</v>
      </c>
      <c r="B2075" s="248">
        <v>2036</v>
      </c>
      <c r="C2075" s="248" t="s">
        <v>2117</v>
      </c>
      <c r="D2075" s="300">
        <v>2.7098200658783318E-3</v>
      </c>
      <c r="E2075" s="300">
        <v>1.94103517535534E-2</v>
      </c>
      <c r="F2075" s="300">
        <v>1.8409800368203416E-2</v>
      </c>
      <c r="G2075" s="300">
        <v>1.8357447253682803E-2</v>
      </c>
      <c r="H2075" s="301">
        <v>2.0141237590093842E-5</v>
      </c>
      <c r="I2075" s="302">
        <v>2.1051934978499722E-5</v>
      </c>
      <c r="J2075" s="303">
        <v>15</v>
      </c>
      <c r="K2075" s="304">
        <f t="shared" ref="K2075:P2075" si="1981">SUM(D2075:D2089)+$J2075*D2089</f>
        <v>5.7621417032699108E-2</v>
      </c>
      <c r="L2075" s="304">
        <f t="shared" si="1981"/>
        <v>0.5222605000146745</v>
      </c>
      <c r="M2075" s="304">
        <f t="shared" si="1981"/>
        <v>0.54767975434160476</v>
      </c>
      <c r="N2075" s="304">
        <f t="shared" si="1981"/>
        <v>0.54647598478824533</v>
      </c>
      <c r="O2075" s="304">
        <f t="shared" si="1981"/>
        <v>4.8119416093375423E-4</v>
      </c>
      <c r="P2075" s="251">
        <f t="shared" si="1981"/>
        <v>5.0295162562371339E-4</v>
      </c>
    </row>
    <row r="2076" spans="1:16" x14ac:dyDescent="0.3">
      <c r="A2076" s="247" t="s">
        <v>140</v>
      </c>
      <c r="B2076" s="248">
        <v>2037</v>
      </c>
      <c r="C2076" s="248" t="s">
        <v>2118</v>
      </c>
      <c r="D2076" s="300">
        <v>2.5500004595984784E-3</v>
      </c>
      <c r="E2076" s="300">
        <v>1.8991182893373679E-2</v>
      </c>
      <c r="F2076" s="300">
        <v>1.8378385951420675E-2</v>
      </c>
      <c r="G2076" s="300">
        <v>1.8328526554129334E-2</v>
      </c>
      <c r="H2076" s="301">
        <v>1.9209506625780833E-5</v>
      </c>
      <c r="I2076" s="302">
        <v>2.0078075274475424E-5</v>
      </c>
      <c r="J2076" s="303">
        <v>16</v>
      </c>
      <c r="K2076" s="304">
        <f t="shared" ref="K2076:P2076" si="1982">SUM(D2076:D2089)+$J2076*D2089</f>
        <v>5.6694007684253117E-2</v>
      </c>
      <c r="L2076" s="304">
        <f t="shared" si="1982"/>
        <v>0.51992436893491722</v>
      </c>
      <c r="M2076" s="304">
        <f t="shared" si="1982"/>
        <v>0.54749709529425017</v>
      </c>
      <c r="N2076" s="304">
        <f t="shared" si="1982"/>
        <v>0.5463078484977667</v>
      </c>
      <c r="O2076" s="304">
        <f t="shared" si="1982"/>
        <v>4.7636805663592297E-4</v>
      </c>
      <c r="P2076" s="251">
        <f t="shared" si="1982"/>
        <v>4.979073063050549E-4</v>
      </c>
    </row>
    <row r="2077" spans="1:16" x14ac:dyDescent="0.3">
      <c r="A2077" s="247" t="s">
        <v>140</v>
      </c>
      <c r="B2077" s="248">
        <v>2038</v>
      </c>
      <c r="C2077" s="248" t="s">
        <v>2119</v>
      </c>
      <c r="D2077" s="300">
        <v>2.4071929169299359E-3</v>
      </c>
      <c r="E2077" s="300">
        <v>1.8618466562910354E-2</v>
      </c>
      <c r="F2077" s="300">
        <v>1.8350899876678838E-2</v>
      </c>
      <c r="G2077" s="300">
        <v>1.8303224251798294E-2</v>
      </c>
      <c r="H2077" s="301">
        <v>1.8442848752874434E-5</v>
      </c>
      <c r="I2077" s="302">
        <v>1.9276752534550106E-5</v>
      </c>
      <c r="J2077" s="303">
        <v>17</v>
      </c>
      <c r="K2077" s="304">
        <f t="shared" ref="K2077:P2077" si="1983">SUM(D2077:D2089)+$J2077*D2089</f>
        <v>5.5926417942086963E-2</v>
      </c>
      <c r="L2077" s="304">
        <f t="shared" si="1983"/>
        <v>0.51800740671533974</v>
      </c>
      <c r="M2077" s="304">
        <f t="shared" si="1983"/>
        <v>0.54734585066367836</v>
      </c>
      <c r="N2077" s="304">
        <f t="shared" si="1983"/>
        <v>0.54616863290684159</v>
      </c>
      <c r="O2077" s="304">
        <f t="shared" si="1983"/>
        <v>4.7247368330240462E-4</v>
      </c>
      <c r="P2077" s="251">
        <f t="shared" si="1983"/>
        <v>4.9383684669042068E-4</v>
      </c>
    </row>
    <row r="2078" spans="1:16" x14ac:dyDescent="0.3">
      <c r="A2078" s="247" t="s">
        <v>140</v>
      </c>
      <c r="B2078" s="248">
        <v>2039</v>
      </c>
      <c r="C2078" s="248" t="s">
        <v>2120</v>
      </c>
      <c r="D2078" s="300">
        <v>2.2777884256824413E-3</v>
      </c>
      <c r="E2078" s="300">
        <v>1.8287647063999438E-2</v>
      </c>
      <c r="F2078" s="300">
        <v>1.8326989954468128E-2</v>
      </c>
      <c r="G2078" s="300">
        <v>1.8281215233982014E-2</v>
      </c>
      <c r="H2078" s="301">
        <v>1.7808220880710928E-5</v>
      </c>
      <c r="I2078" s="302">
        <v>1.861342960612688E-5</v>
      </c>
      <c r="J2078" s="303">
        <v>18</v>
      </c>
      <c r="K2078" s="304">
        <f t="shared" ref="K2078:P2078" si="1984">SUM(D2078:D2089)+$J2078*D2089</f>
        <v>5.5301635742589353E-2</v>
      </c>
      <c r="L2078" s="304">
        <f t="shared" si="1984"/>
        <v>0.51646316082622556</v>
      </c>
      <c r="M2078" s="304">
        <f t="shared" si="1984"/>
        <v>0.54722209210784833</v>
      </c>
      <c r="N2078" s="304">
        <f t="shared" si="1984"/>
        <v>0.54605471961824759</v>
      </c>
      <c r="O2078" s="304">
        <f t="shared" si="1984"/>
        <v>4.6934596784179274E-4</v>
      </c>
      <c r="P2078" s="251">
        <f t="shared" si="1984"/>
        <v>4.9056770981571176E-4</v>
      </c>
    </row>
    <row r="2079" spans="1:16" x14ac:dyDescent="0.3">
      <c r="A2079" s="247" t="s">
        <v>140</v>
      </c>
      <c r="B2079" s="248">
        <v>2040</v>
      </c>
      <c r="C2079" s="248" t="s">
        <v>2121</v>
      </c>
      <c r="D2079" s="300">
        <v>2.1637998643395137E-3</v>
      </c>
      <c r="E2079" s="300">
        <v>1.8009358444875116E-2</v>
      </c>
      <c r="F2079" s="300">
        <v>1.8306372878800724E-2</v>
      </c>
      <c r="G2079" s="300">
        <v>1.8262237151791379E-2</v>
      </c>
      <c r="H2079" s="301">
        <v>1.7257898321024421E-5</v>
      </c>
      <c r="I2079" s="302">
        <v>1.8038223902311516E-5</v>
      </c>
      <c r="J2079" s="303">
        <v>19</v>
      </c>
      <c r="K2079" s="304">
        <f t="shared" ref="K2079:P2079" si="1985">SUM(D2079:D2089)+$J2079*D2089</f>
        <v>5.4806258034339236E-2</v>
      </c>
      <c r="L2079" s="304">
        <f t="shared" si="1985"/>
        <v>0.51524973443602218</v>
      </c>
      <c r="M2079" s="304">
        <f t="shared" si="1985"/>
        <v>0.54712224347422889</v>
      </c>
      <c r="N2079" s="304">
        <f t="shared" si="1985"/>
        <v>0.54596281534746971</v>
      </c>
      <c r="O2079" s="304">
        <f t="shared" si="1985"/>
        <v>4.6685288025334441E-4</v>
      </c>
      <c r="P2079" s="251">
        <f t="shared" si="1985"/>
        <v>4.8796189586942603E-4</v>
      </c>
    </row>
    <row r="2080" spans="1:16" x14ac:dyDescent="0.3">
      <c r="A2080" s="247" t="s">
        <v>140</v>
      </c>
      <c r="B2080" s="248">
        <v>2041</v>
      </c>
      <c r="C2080" s="248" t="s">
        <v>2122</v>
      </c>
      <c r="D2080" s="300">
        <v>2.0726926645016834E-3</v>
      </c>
      <c r="E2080" s="300">
        <v>1.778568310703664E-2</v>
      </c>
      <c r="F2080" s="300">
        <v>1.8289934373473971E-2</v>
      </c>
      <c r="G2080" s="300">
        <v>1.824710562084756E-2</v>
      </c>
      <c r="H2080" s="301">
        <v>1.6823328550782742E-5</v>
      </c>
      <c r="I2080" s="302">
        <v>1.7584004815434323E-5</v>
      </c>
      <c r="J2080" s="303">
        <v>20</v>
      </c>
      <c r="K2080" s="304">
        <f t="shared" ref="K2080:P2080" si="1986">SUM(D2080:D2089)+$J2080*D2089</f>
        <v>5.442486888743206E-2</v>
      </c>
      <c r="L2080" s="304">
        <f t="shared" si="1986"/>
        <v>0.51431459666494317</v>
      </c>
      <c r="M2080" s="304">
        <f t="shared" si="1986"/>
        <v>0.54704301191627691</v>
      </c>
      <c r="N2080" s="304">
        <f t="shared" si="1986"/>
        <v>0.54588988915888259</v>
      </c>
      <c r="O2080" s="304">
        <f t="shared" si="1986"/>
        <v>4.6491011522458261E-4</v>
      </c>
      <c r="P2080" s="251">
        <f t="shared" si="1986"/>
        <v>4.8593128762695572E-4</v>
      </c>
    </row>
    <row r="2081" spans="1:16" x14ac:dyDescent="0.3">
      <c r="A2081" s="247" t="s">
        <v>140</v>
      </c>
      <c r="B2081" s="248">
        <v>2042</v>
      </c>
      <c r="C2081" s="248" t="s">
        <v>2123</v>
      </c>
      <c r="D2081" s="300">
        <v>1.9955931277024679E-3</v>
      </c>
      <c r="E2081" s="300">
        <v>1.758279593034023E-2</v>
      </c>
      <c r="F2081" s="300">
        <v>1.8276190066856823E-2</v>
      </c>
      <c r="G2081" s="300">
        <v>1.8234454639739394E-2</v>
      </c>
      <c r="H2081" s="301">
        <v>1.64743164483676E-5</v>
      </c>
      <c r="I2081" s="302">
        <v>1.7219211934466242E-5</v>
      </c>
      <c r="J2081" s="303">
        <v>21</v>
      </c>
      <c r="K2081" s="304">
        <f t="shared" ref="K2081:P2081" si="1987">SUM(D2081:D2089)+$J2081*D2089</f>
        <v>5.4134586940362703E-2</v>
      </c>
      <c r="L2081" s="304">
        <f t="shared" si="1987"/>
        <v>0.51360313423170267</v>
      </c>
      <c r="M2081" s="304">
        <f t="shared" si="1987"/>
        <v>0.54698021886365167</v>
      </c>
      <c r="N2081" s="304">
        <f t="shared" si="1987"/>
        <v>0.54583209450123926</v>
      </c>
      <c r="O2081" s="304">
        <f t="shared" si="1987"/>
        <v>4.6340191996606243E-4</v>
      </c>
      <c r="P2081" s="251">
        <f t="shared" si="1987"/>
        <v>4.8435489847136251E-4</v>
      </c>
    </row>
    <row r="2082" spans="1:16" x14ac:dyDescent="0.3">
      <c r="A2082" s="247" t="s">
        <v>140</v>
      </c>
      <c r="B2082" s="248">
        <v>2043</v>
      </c>
      <c r="C2082" s="248" t="s">
        <v>2124</v>
      </c>
      <c r="D2082" s="300">
        <v>1.9369062858326034E-3</v>
      </c>
      <c r="E2082" s="300">
        <v>1.743268222692225E-2</v>
      </c>
      <c r="F2082" s="300">
        <v>1.8264805282457525E-2</v>
      </c>
      <c r="G2082" s="300">
        <v>1.8223975790499829E-2</v>
      </c>
      <c r="H2082" s="301">
        <v>1.6193017161015819E-5</v>
      </c>
      <c r="I2082" s="302">
        <v>1.6925193541587513E-5</v>
      </c>
      <c r="J2082" s="303">
        <v>22</v>
      </c>
      <c r="K2082" s="304">
        <f t="shared" ref="K2082:P2082" si="1988">SUM(D2082:D2089)+$J2082*D2089</f>
        <v>5.3921404530092559E-2</v>
      </c>
      <c r="L2082" s="304">
        <f t="shared" si="1988"/>
        <v>0.51309455897515865</v>
      </c>
      <c r="M2082" s="304">
        <f t="shared" si="1988"/>
        <v>0.54693117011764358</v>
      </c>
      <c r="N2082" s="304">
        <f t="shared" si="1988"/>
        <v>0.54578695082470408</v>
      </c>
      <c r="O2082" s="304">
        <f t="shared" si="1988"/>
        <v>4.6224273680995731E-4</v>
      </c>
      <c r="P2082" s="251">
        <f t="shared" si="1988"/>
        <v>4.8314330219673747E-4</v>
      </c>
    </row>
    <row r="2083" spans="1:16" x14ac:dyDescent="0.3">
      <c r="A2083" s="247" t="s">
        <v>140</v>
      </c>
      <c r="B2083" s="248">
        <v>2044</v>
      </c>
      <c r="C2083" s="248" t="s">
        <v>2125</v>
      </c>
      <c r="D2083" s="300">
        <v>1.8923379092322182E-3</v>
      </c>
      <c r="E2083" s="300">
        <v>1.7311819148682479E-2</v>
      </c>
      <c r="F2083" s="300">
        <v>1.8255407652449634E-2</v>
      </c>
      <c r="G2083" s="300">
        <v>1.8215326402124591E-2</v>
      </c>
      <c r="H2083" s="301">
        <v>1.597192269536323E-5</v>
      </c>
      <c r="I2083" s="302">
        <v>1.6694102165290286E-5</v>
      </c>
      <c r="J2083" s="303">
        <v>23</v>
      </c>
      <c r="K2083" s="304">
        <f t="shared" ref="K2083:P2083" si="1989">SUM(D2083:D2089)+$J2083*D2089</f>
        <v>5.3766908961692284E-2</v>
      </c>
      <c r="L2083" s="304">
        <f t="shared" si="1989"/>
        <v>0.51273609742203252</v>
      </c>
      <c r="M2083" s="304">
        <f t="shared" si="1989"/>
        <v>0.54689350615603483</v>
      </c>
      <c r="N2083" s="304">
        <f t="shared" si="1989"/>
        <v>0.54575228599740844</v>
      </c>
      <c r="O2083" s="304">
        <f t="shared" si="1989"/>
        <v>4.6136485294120407E-4</v>
      </c>
      <c r="P2083" s="251">
        <f t="shared" si="1989"/>
        <v>4.822257243149912E-4</v>
      </c>
    </row>
    <row r="2084" spans="1:16" x14ac:dyDescent="0.3">
      <c r="A2084" s="247" t="s">
        <v>140</v>
      </c>
      <c r="B2084" s="248">
        <v>2045</v>
      </c>
      <c r="C2084" s="248" t="s">
        <v>2126</v>
      </c>
      <c r="D2084" s="300">
        <v>1.8621911558227722E-3</v>
      </c>
      <c r="E2084" s="300">
        <v>1.7234388684781311E-2</v>
      </c>
      <c r="F2084" s="300">
        <v>1.8247681719783092E-2</v>
      </c>
      <c r="G2084" s="300">
        <v>1.8208215851213141E-2</v>
      </c>
      <c r="H2084" s="301">
        <v>1.5796345032607973E-5</v>
      </c>
      <c r="I2084" s="302">
        <v>1.6510585659739553E-5</v>
      </c>
      <c r="J2084" s="303">
        <v>24</v>
      </c>
      <c r="K2084" s="304">
        <f t="shared" ref="K2084:P2084" si="1990">SUM(D2084:D2089)+$J2084*D2089</f>
        <v>5.3656981769892399E-2</v>
      </c>
      <c r="L2084" s="304">
        <f t="shared" si="1990"/>
        <v>0.51249849894714616</v>
      </c>
      <c r="M2084" s="304">
        <f t="shared" si="1990"/>
        <v>0.54686523982443402</v>
      </c>
      <c r="N2084" s="304">
        <f t="shared" si="1990"/>
        <v>0.5457262705584881</v>
      </c>
      <c r="O2084" s="304">
        <f t="shared" si="1990"/>
        <v>4.6070806353810338E-4</v>
      </c>
      <c r="P2084" s="251">
        <f t="shared" si="1990"/>
        <v>4.8153923780954209E-4</v>
      </c>
    </row>
    <row r="2085" spans="1:16" x14ac:dyDescent="0.3">
      <c r="A2085" s="247" t="s">
        <v>140</v>
      </c>
      <c r="B2085" s="248">
        <v>2046</v>
      </c>
      <c r="C2085" s="248" t="s">
        <v>2127</v>
      </c>
      <c r="D2085" s="300">
        <v>1.8364132621728601E-3</v>
      </c>
      <c r="E2085" s="300">
        <v>1.7170821610826066E-2</v>
      </c>
      <c r="F2085" s="300">
        <v>1.8241374538641782E-2</v>
      </c>
      <c r="G2085" s="300">
        <v>1.8202411336921399E-2</v>
      </c>
      <c r="H2085" s="301">
        <v>1.5660470867191679E-5</v>
      </c>
      <c r="I2085" s="302">
        <v>1.6368567867495824E-5</v>
      </c>
      <c r="J2085" s="303">
        <v>25</v>
      </c>
      <c r="K2085" s="304">
        <f t="shared" ref="K2085:P2085" si="1991">SUM(D2085:D2089)+$J2085*D2089</f>
        <v>5.3577201331501956E-2</v>
      </c>
      <c r="L2085" s="304">
        <f t="shared" si="1991"/>
        <v>0.51233833093616099</v>
      </c>
      <c r="M2085" s="304">
        <f t="shared" si="1991"/>
        <v>0.54684469942549963</v>
      </c>
      <c r="N2085" s="304">
        <f t="shared" si="1991"/>
        <v>0.54570736567047917</v>
      </c>
      <c r="O2085" s="304">
        <f t="shared" si="1991"/>
        <v>4.6022685179775803E-4</v>
      </c>
      <c r="P2085" s="251">
        <f t="shared" si="1991"/>
        <v>4.8103626780964372E-4</v>
      </c>
    </row>
    <row r="2086" spans="1:16" x14ac:dyDescent="0.3">
      <c r="A2086" s="247" t="s">
        <v>140</v>
      </c>
      <c r="B2086" s="248">
        <v>2047</v>
      </c>
      <c r="C2086" s="248" t="s">
        <v>2128</v>
      </c>
      <c r="D2086" s="300">
        <v>1.8139149988987879E-3</v>
      </c>
      <c r="E2086" s="300">
        <v>1.7110272470876545E-2</v>
      </c>
      <c r="F2086" s="300">
        <v>1.8236243448587111E-2</v>
      </c>
      <c r="G2086" s="300">
        <v>1.8197689001479889E-2</v>
      </c>
      <c r="H2086" s="301">
        <v>1.5545296120934998E-5</v>
      </c>
      <c r="I2086" s="302">
        <v>1.6248185430293791E-5</v>
      </c>
      <c r="J2086" s="303">
        <v>26</v>
      </c>
      <c r="K2086" s="304">
        <f t="shared" ref="K2086:P2086" si="1992">SUM(D2086:D2089)+$J2086*D2089</f>
        <v>5.3523198786761421E-2</v>
      </c>
      <c r="L2086" s="304">
        <f t="shared" si="1992"/>
        <v>0.51224172999913109</v>
      </c>
      <c r="M2086" s="304">
        <f t="shared" si="1992"/>
        <v>0.54683046620770659</v>
      </c>
      <c r="N2086" s="304">
        <f t="shared" si="1992"/>
        <v>0.54569426529676202</v>
      </c>
      <c r="O2086" s="304">
        <f t="shared" si="1992"/>
        <v>4.5988151422282891E-4</v>
      </c>
      <c r="P2086" s="251">
        <f t="shared" si="1992"/>
        <v>4.8067531560198911E-4</v>
      </c>
    </row>
    <row r="2087" spans="1:16" x14ac:dyDescent="0.3">
      <c r="A2087" s="247" t="s">
        <v>140</v>
      </c>
      <c r="B2087" s="248">
        <v>2048</v>
      </c>
      <c r="C2087" s="248" t="s">
        <v>2129</v>
      </c>
      <c r="D2087" s="300">
        <v>1.7958209688215222E-3</v>
      </c>
      <c r="E2087" s="300">
        <v>1.7060120414794228E-2</v>
      </c>
      <c r="F2087" s="300">
        <v>1.8232087109751709E-2</v>
      </c>
      <c r="G2087" s="300">
        <v>1.8193863553022688E-2</v>
      </c>
      <c r="H2087" s="301">
        <v>1.544652722234919E-5</v>
      </c>
      <c r="I2087" s="302">
        <v>1.6144950640394427E-5</v>
      </c>
      <c r="J2087" s="303">
        <v>27</v>
      </c>
      <c r="K2087" s="304">
        <f t="shared" ref="K2087:P2087" si="1993">SUM(D2087:D2089)+$J2087*D2089</f>
        <v>5.3491694505294965E-2</v>
      </c>
      <c r="L2087" s="304">
        <f t="shared" si="1993"/>
        <v>0.51220567820205076</v>
      </c>
      <c r="M2087" s="304">
        <f t="shared" si="1993"/>
        <v>0.54682136407996818</v>
      </c>
      <c r="N2087" s="304">
        <f t="shared" si="1993"/>
        <v>0.54568588725848632</v>
      </c>
      <c r="O2087" s="304">
        <f t="shared" si="1993"/>
        <v>4.5965135139415644E-4</v>
      </c>
      <c r="P2087" s="251">
        <f t="shared" si="1993"/>
        <v>4.8043474583153652E-4</v>
      </c>
    </row>
    <row r="2088" spans="1:16" x14ac:dyDescent="0.3">
      <c r="A2088" s="247" t="s">
        <v>140</v>
      </c>
      <c r="B2088" s="248">
        <v>2049</v>
      </c>
      <c r="C2088" s="248" t="s">
        <v>2130</v>
      </c>
      <c r="D2088" s="300">
        <v>1.7883734483682301E-3</v>
      </c>
      <c r="E2088" s="300">
        <v>1.7067378920964341E-2</v>
      </c>
      <c r="F2088" s="300">
        <v>1.8229319986451352E-2</v>
      </c>
      <c r="G2088" s="300">
        <v>1.8191316735745502E-2</v>
      </c>
      <c r="H2088" s="301">
        <v>1.5381091988455631E-5</v>
      </c>
      <c r="I2088" s="302">
        <v>1.6076556715588759E-5</v>
      </c>
      <c r="J2088" s="303">
        <v>28</v>
      </c>
      <c r="K2088" s="304">
        <f t="shared" ref="K2088:P2088" si="1994">SUM(D2088:D2089)+$J2088*D2089</f>
        <v>5.3478284253905772E-2</v>
      </c>
      <c r="L2088" s="304">
        <f t="shared" si="1994"/>
        <v>0.51221977846105271</v>
      </c>
      <c r="M2088" s="304">
        <f t="shared" si="1994"/>
        <v>0.5468164182910652</v>
      </c>
      <c r="N2088" s="304">
        <f t="shared" si="1994"/>
        <v>0.54568133466866775</v>
      </c>
      <c r="O2088" s="304">
        <f t="shared" si="1994"/>
        <v>4.5951995746406976E-4</v>
      </c>
      <c r="P2088" s="251">
        <f t="shared" si="1994"/>
        <v>4.8029741085098325E-4</v>
      </c>
    </row>
    <row r="2089" spans="1:16" x14ac:dyDescent="0.3">
      <c r="A2089" s="247" t="s">
        <v>140</v>
      </c>
      <c r="B2089" s="248">
        <v>2050</v>
      </c>
      <c r="C2089" s="248" t="s">
        <v>2131</v>
      </c>
      <c r="D2089" s="300">
        <v>1.7824107174323289E-3</v>
      </c>
      <c r="E2089" s="300">
        <v>1.7074220673796148E-2</v>
      </c>
      <c r="F2089" s="300">
        <v>1.8227141320848756E-2</v>
      </c>
      <c r="G2089" s="300">
        <v>1.8189310963204218E-2</v>
      </c>
      <c r="H2089" s="301">
        <v>1.5315133292262558E-5</v>
      </c>
      <c r="I2089" s="302">
        <v>1.600761565984119E-5</v>
      </c>
      <c r="J2089" s="303">
        <v>29</v>
      </c>
      <c r="K2089" s="304">
        <f t="shared" ref="K2089:P2089" si="1995">SUM(D2089:D2089)+$J2089*D2089</f>
        <v>5.3472321522969865E-2</v>
      </c>
      <c r="L2089" s="304">
        <f t="shared" si="1995"/>
        <v>0.51222662021388443</v>
      </c>
      <c r="M2089" s="304">
        <f t="shared" si="1995"/>
        <v>0.54681423962546272</v>
      </c>
      <c r="N2089" s="304">
        <f t="shared" si="1995"/>
        <v>0.54567932889612647</v>
      </c>
      <c r="O2089" s="304">
        <f t="shared" si="1995"/>
        <v>4.5945399876787669E-4</v>
      </c>
      <c r="P2089" s="251">
        <f t="shared" si="1995"/>
        <v>4.8022846979523572E-4</v>
      </c>
    </row>
    <row r="2090" spans="1:16" x14ac:dyDescent="0.3">
      <c r="A2090" s="247" t="s">
        <v>141</v>
      </c>
      <c r="B2090" s="248">
        <v>2015</v>
      </c>
      <c r="C2090" s="248" t="s">
        <v>2500</v>
      </c>
      <c r="D2090" s="300">
        <v>6.8654692401963854E-2</v>
      </c>
      <c r="E2090" s="300">
        <v>0.27724371279434751</v>
      </c>
      <c r="F2090" s="300">
        <v>2.0136923770957681E-2</v>
      </c>
      <c r="G2090" s="300">
        <v>1.9956605687090082E-2</v>
      </c>
      <c r="H2090" s="301">
        <v>1.9713363446835139E-4</v>
      </c>
      <c r="I2090" s="302">
        <v>2.0604714265146291E-4</v>
      </c>
      <c r="J2090" s="305">
        <v>0</v>
      </c>
      <c r="K2090" s="304">
        <f>SUM(D2090:D2119)</f>
        <v>0.4358200389582258</v>
      </c>
      <c r="L2090" s="304">
        <f t="shared" ref="L2090:L2096" si="1996">SUM(E2090:E2119)</f>
        <v>2.0669985806186868</v>
      </c>
      <c r="M2090" s="304">
        <f t="shared" ref="M2090:M2096" si="1997">SUM(F2090:F2119)</f>
        <v>0.5685591531891756</v>
      </c>
      <c r="N2090" s="304">
        <f t="shared" ref="N2090:N2096" si="1998">SUM(G2090:G2119)</f>
        <v>0.56574068437626968</v>
      </c>
      <c r="O2090" s="304">
        <f t="shared" ref="O2090:O2096" si="1999">SUM(H2090:H2119)</f>
        <v>1.8988409710136338E-3</v>
      </c>
      <c r="P2090" s="251">
        <f t="shared" ref="P2090:P2096" si="2000">SUM(I2090:I2119)</f>
        <v>1.9846981337408535E-3</v>
      </c>
    </row>
    <row r="2091" spans="1:16" x14ac:dyDescent="0.3">
      <c r="A2091" s="247" t="s">
        <v>141</v>
      </c>
      <c r="B2091" s="248">
        <v>2016</v>
      </c>
      <c r="C2091" s="248" t="s">
        <v>2501</v>
      </c>
      <c r="D2091" s="300">
        <v>5.6369348658965285E-2</v>
      </c>
      <c r="E2091" s="300">
        <v>0.23573217453629966</v>
      </c>
      <c r="F2091" s="300">
        <v>1.9911886080245099E-2</v>
      </c>
      <c r="G2091" s="300">
        <v>1.9747020117075478E-2</v>
      </c>
      <c r="H2091" s="301">
        <v>1.663360039399862E-4</v>
      </c>
      <c r="I2091" s="302">
        <v>1.7385697993306637E-4</v>
      </c>
      <c r="J2091" s="303">
        <v>0</v>
      </c>
      <c r="K2091" s="304">
        <f t="shared" ref="K2091:K2096" si="2001">SUM(D2091:D2120)</f>
        <v>0.36936054221061199</v>
      </c>
      <c r="L2091" s="304">
        <f t="shared" si="1996"/>
        <v>1.8089090319380463</v>
      </c>
      <c r="M2091" s="304">
        <f t="shared" si="1997"/>
        <v>0.56674439965851942</v>
      </c>
      <c r="N2091" s="304">
        <f t="shared" si="1998"/>
        <v>0.56406086194788574</v>
      </c>
      <c r="O2091" s="304">
        <f t="shared" si="1999"/>
        <v>1.7195046237222808E-3</v>
      </c>
      <c r="P2091" s="251">
        <f t="shared" si="2000"/>
        <v>1.7972529926182407E-3</v>
      </c>
    </row>
    <row r="2092" spans="1:16" x14ac:dyDescent="0.3">
      <c r="A2092" s="247" t="s">
        <v>141</v>
      </c>
      <c r="B2092" s="248">
        <v>2017</v>
      </c>
      <c r="C2092" s="248" t="s">
        <v>2132</v>
      </c>
      <c r="D2092" s="300">
        <v>4.7299838470102905E-2</v>
      </c>
      <c r="E2092" s="300">
        <v>0.2018431526952226</v>
      </c>
      <c r="F2092" s="300">
        <v>1.9783828851846808E-2</v>
      </c>
      <c r="G2092" s="300">
        <v>1.9627801471764492E-2</v>
      </c>
      <c r="H2092" s="301">
        <v>1.503443645470082E-4</v>
      </c>
      <c r="I2092" s="302">
        <v>1.5714226956858635E-4</v>
      </c>
      <c r="J2092" s="303">
        <v>0</v>
      </c>
      <c r="K2092" s="304">
        <f t="shared" si="2001"/>
        <v>0.31513828561491564</v>
      </c>
      <c r="L2092" s="304">
        <f t="shared" si="1996"/>
        <v>1.5922024250976168</v>
      </c>
      <c r="M2092" s="304">
        <f t="shared" si="1997"/>
        <v>0.56514457875287971</v>
      </c>
      <c r="N2092" s="304">
        <f t="shared" si="1998"/>
        <v>0.56258132478211254</v>
      </c>
      <c r="O2092" s="304">
        <f t="shared" si="1999"/>
        <v>1.5707330570234469E-3</v>
      </c>
      <c r="P2092" s="251">
        <f t="shared" si="2000"/>
        <v>1.6417546358373355E-3</v>
      </c>
    </row>
    <row r="2093" spans="1:16" x14ac:dyDescent="0.3">
      <c r="A2093" s="247" t="s">
        <v>141</v>
      </c>
      <c r="B2093" s="248">
        <v>2018</v>
      </c>
      <c r="C2093" s="248" t="s">
        <v>2133</v>
      </c>
      <c r="D2093" s="300">
        <v>3.9132721841329911E-2</v>
      </c>
      <c r="E2093" s="300">
        <v>0.17155328878231571</v>
      </c>
      <c r="F2093" s="300">
        <v>1.9695804792891392E-2</v>
      </c>
      <c r="G2093" s="300">
        <v>1.9545615148501914E-2</v>
      </c>
      <c r="H2093" s="301">
        <v>1.3717132253965894E-4</v>
      </c>
      <c r="I2093" s="302">
        <v>1.4337360105617358E-4</v>
      </c>
      <c r="J2093" s="303">
        <v>0</v>
      </c>
      <c r="K2093" s="304">
        <f t="shared" si="2001"/>
        <v>0.26994424747983342</v>
      </c>
      <c r="L2093" s="304">
        <f t="shared" si="1996"/>
        <v>1.4092702423426577</v>
      </c>
      <c r="M2093" s="304">
        <f t="shared" si="1997"/>
        <v>0.56366460869877599</v>
      </c>
      <c r="N2093" s="304">
        <f t="shared" si="1998"/>
        <v>0.5612134538232163</v>
      </c>
      <c r="O2093" s="304">
        <f t="shared" si="1999"/>
        <v>1.4377740405307985E-3</v>
      </c>
      <c r="P2093" s="251">
        <f t="shared" si="2000"/>
        <v>1.5027838026157876E-3</v>
      </c>
    </row>
    <row r="2094" spans="1:16" x14ac:dyDescent="0.3">
      <c r="A2094" s="247" t="s">
        <v>141</v>
      </c>
      <c r="B2094" s="248">
        <v>2019</v>
      </c>
      <c r="C2094" s="248" t="s">
        <v>2134</v>
      </c>
      <c r="D2094" s="300">
        <v>3.1841118393801347E-2</v>
      </c>
      <c r="E2094" s="300">
        <v>0.14494570469651072</v>
      </c>
      <c r="F2094" s="300">
        <v>1.9602723206881403E-2</v>
      </c>
      <c r="G2094" s="300">
        <v>1.9458989573406249E-2</v>
      </c>
      <c r="H2094" s="301">
        <v>1.2361692608989645E-4</v>
      </c>
      <c r="I2094" s="302">
        <v>1.2920633494569622E-4</v>
      </c>
      <c r="J2094" s="303">
        <v>0</v>
      </c>
      <c r="K2094" s="304">
        <f t="shared" si="2001"/>
        <v>0.23288540621574419</v>
      </c>
      <c r="L2094" s="304">
        <f t="shared" si="1996"/>
        <v>1.2565389249208232</v>
      </c>
      <c r="M2094" s="304">
        <f t="shared" si="1997"/>
        <v>0.56226602615279031</v>
      </c>
      <c r="N2094" s="304">
        <f t="shared" si="1998"/>
        <v>0.55992165935391813</v>
      </c>
      <c r="O2094" s="304">
        <f t="shared" si="1999"/>
        <v>1.3177886417642456E-3</v>
      </c>
      <c r="P2094" s="251">
        <f t="shared" si="2000"/>
        <v>1.3773731965443326E-3</v>
      </c>
    </row>
    <row r="2095" spans="1:16" x14ac:dyDescent="0.3">
      <c r="A2095" s="247" t="s">
        <v>141</v>
      </c>
      <c r="B2095" s="248">
        <v>2020</v>
      </c>
      <c r="C2095" s="248" t="s">
        <v>2135</v>
      </c>
      <c r="D2095" s="300">
        <v>2.6606701974274845E-2</v>
      </c>
      <c r="E2095" s="300">
        <v>0.12303991211157657</v>
      </c>
      <c r="F2095" s="300">
        <v>1.9532789910134612E-2</v>
      </c>
      <c r="G2095" s="300">
        <v>1.9394122074104524E-2</v>
      </c>
      <c r="H2095" s="301">
        <v>1.1466126700678402E-4</v>
      </c>
      <c r="I2095" s="302">
        <v>1.1984574069899432E-4</v>
      </c>
      <c r="J2095" s="303">
        <v>0</v>
      </c>
      <c r="K2095" s="304">
        <f t="shared" si="2001"/>
        <v>0.20310612444090187</v>
      </c>
      <c r="L2095" s="304">
        <f t="shared" si="1996"/>
        <v>1.1304229904470819</v>
      </c>
      <c r="M2095" s="304">
        <f t="shared" si="1997"/>
        <v>0.56095616225118328</v>
      </c>
      <c r="N2095" s="304">
        <f t="shared" si="1998"/>
        <v>0.55871247390981693</v>
      </c>
      <c r="O2095" s="304">
        <f t="shared" si="1999"/>
        <v>1.2112296684624404E-3</v>
      </c>
      <c r="P2095" s="251">
        <f t="shared" si="2000"/>
        <v>1.2659960993182608E-3</v>
      </c>
    </row>
    <row r="2096" spans="1:16" x14ac:dyDescent="0.3">
      <c r="A2096" s="247" t="s">
        <v>141</v>
      </c>
      <c r="B2096" s="248">
        <v>2021</v>
      </c>
      <c r="C2096" s="248" t="s">
        <v>2136</v>
      </c>
      <c r="D2096" s="300">
        <v>2.2320952542283775E-2</v>
      </c>
      <c r="E2096" s="300">
        <v>0.10447074511379291</v>
      </c>
      <c r="F2096" s="300">
        <v>1.9440072716765198E-2</v>
      </c>
      <c r="G2096" s="300">
        <v>1.9308367960760481E-2</v>
      </c>
      <c r="H2096" s="301">
        <v>1.0531450564384165E-4</v>
      </c>
      <c r="I2096" s="302">
        <v>1.1007636026285829E-4</v>
      </c>
      <c r="J2096" s="303">
        <v>0</v>
      </c>
      <c r="K2096" s="304">
        <f t="shared" si="2001"/>
        <v>0.17855166195404346</v>
      </c>
      <c r="L2096" s="304">
        <f t="shared" si="1996"/>
        <v>1.0262205362369154</v>
      </c>
      <c r="M2096" s="304">
        <f t="shared" si="1997"/>
        <v>0.55971282240258891</v>
      </c>
      <c r="N2096" s="304">
        <f t="shared" si="1998"/>
        <v>0.55756501661647695</v>
      </c>
      <c r="O2096" s="304">
        <f t="shared" si="1999"/>
        <v>1.1135063740939583E-3</v>
      </c>
      <c r="P2096" s="251">
        <f t="shared" si="2000"/>
        <v>1.1638541912191316E-3</v>
      </c>
    </row>
    <row r="2097" spans="1:16" x14ac:dyDescent="0.3">
      <c r="A2097" s="247" t="s">
        <v>141</v>
      </c>
      <c r="B2097" s="248">
        <v>2022</v>
      </c>
      <c r="C2097" s="248" t="s">
        <v>2137</v>
      </c>
      <c r="D2097" s="300">
        <v>1.8269253040542183E-2</v>
      </c>
      <c r="E2097" s="300">
        <v>8.8319331357122083E-2</v>
      </c>
      <c r="F2097" s="300">
        <v>1.9346934209225102E-2</v>
      </c>
      <c r="G2097" s="300">
        <v>1.9222164743960726E-2</v>
      </c>
      <c r="H2097" s="301">
        <v>9.6663606460939064E-5</v>
      </c>
      <c r="I2097" s="302">
        <v>1.0103430580670187E-4</v>
      </c>
      <c r="J2097" s="303">
        <v>1</v>
      </c>
      <c r="K2097" s="304">
        <f t="shared" ref="K2097:P2097" si="2002">SUM(D2097:D2125)+$J2097*D2125</f>
        <v>0.15828294889917613</v>
      </c>
      <c r="L2097" s="304">
        <f t="shared" si="2002"/>
        <v>0.94058724902453239</v>
      </c>
      <c r="M2097" s="304">
        <f t="shared" si="2002"/>
        <v>0.55856219974736399</v>
      </c>
      <c r="N2097" s="304">
        <f t="shared" si="2002"/>
        <v>0.5565033134364813</v>
      </c>
      <c r="O2097" s="304">
        <f t="shared" si="2002"/>
        <v>1.0251298410884184E-3</v>
      </c>
      <c r="P2097" s="251">
        <f t="shared" si="2002"/>
        <v>1.0714816635561384E-3</v>
      </c>
    </row>
    <row r="2098" spans="1:16" x14ac:dyDescent="0.3">
      <c r="A2098" s="247" t="s">
        <v>141</v>
      </c>
      <c r="B2098" s="248">
        <v>2023</v>
      </c>
      <c r="C2098" s="248" t="s">
        <v>2138</v>
      </c>
      <c r="D2098" s="300">
        <v>1.5434392053490403E-2</v>
      </c>
      <c r="E2098" s="300">
        <v>7.5373138800564524E-2</v>
      </c>
      <c r="F2098" s="300">
        <v>1.9258722007831509E-2</v>
      </c>
      <c r="G2098" s="300">
        <v>1.9140611280034893E-2</v>
      </c>
      <c r="H2098" s="301">
        <v>8.6221234821908026E-5</v>
      </c>
      <c r="I2098" s="302">
        <v>9.011977645949171E-5</v>
      </c>
      <c r="J2098" s="303">
        <v>2</v>
      </c>
      <c r="K2098" s="304">
        <f t="shared" ref="K2098:P2098" si="2003">SUM(D2098:D2125)+$J2098*D2125</f>
        <v>0.14206593534605036</v>
      </c>
      <c r="L2098" s="304">
        <f t="shared" si="2003"/>
        <v>0.87110537556881984</v>
      </c>
      <c r="M2098" s="304">
        <f t="shared" si="2003"/>
        <v>0.55750471559967907</v>
      </c>
      <c r="N2098" s="304">
        <f t="shared" si="2003"/>
        <v>0.55552781347328528</v>
      </c>
      <c r="O2098" s="304">
        <f t="shared" si="2003"/>
        <v>9.4540420726578098E-4</v>
      </c>
      <c r="P2098" s="251">
        <f t="shared" si="2003"/>
        <v>9.8815119034930169E-4</v>
      </c>
    </row>
    <row r="2099" spans="1:16" x14ac:dyDescent="0.3">
      <c r="A2099" s="247" t="s">
        <v>141</v>
      </c>
      <c r="B2099" s="248">
        <v>2024</v>
      </c>
      <c r="C2099" s="248" t="s">
        <v>2139</v>
      </c>
      <c r="D2099" s="300">
        <v>1.3124652107983839E-2</v>
      </c>
      <c r="E2099" s="300">
        <v>6.4846189388816297E-2</v>
      </c>
      <c r="F2099" s="300">
        <v>1.9183594455237329E-2</v>
      </c>
      <c r="G2099" s="300">
        <v>1.9071160731242313E-2</v>
      </c>
      <c r="H2099" s="301">
        <v>7.7276882150138172E-5</v>
      </c>
      <c r="I2099" s="302">
        <v>8.0770999849881587E-5</v>
      </c>
      <c r="J2099" s="303">
        <v>3</v>
      </c>
      <c r="K2099" s="304">
        <f t="shared" ref="K2099:P2099" si="2004">SUM(D2099:D2125)+$J2099*D2125</f>
        <v>0.12868378277997641</v>
      </c>
      <c r="L2099" s="304">
        <f t="shared" si="2004"/>
        <v>0.81456969466966489</v>
      </c>
      <c r="M2099" s="304">
        <f t="shared" si="2004"/>
        <v>0.55653544365338803</v>
      </c>
      <c r="N2099" s="304">
        <f t="shared" si="2004"/>
        <v>0.55463386697401507</v>
      </c>
      <c r="O2099" s="304">
        <f t="shared" si="2004"/>
        <v>8.7612094508217461E-4</v>
      </c>
      <c r="P2099" s="251">
        <f t="shared" si="2004"/>
        <v>9.1573524648967512E-4</v>
      </c>
    </row>
    <row r="2100" spans="1:16" x14ac:dyDescent="0.3">
      <c r="A2100" s="247" t="s">
        <v>141</v>
      </c>
      <c r="B2100" s="248">
        <v>2025</v>
      </c>
      <c r="C2100" s="248" t="s">
        <v>2140</v>
      </c>
      <c r="D2100" s="300">
        <v>1.126543262838188E-2</v>
      </c>
      <c r="E2100" s="300">
        <v>5.6395252518420029E-2</v>
      </c>
      <c r="F2100" s="300">
        <v>1.9121154841668007E-2</v>
      </c>
      <c r="G2100" s="300">
        <v>1.9013438926523303E-2</v>
      </c>
      <c r="H2100" s="301">
        <v>6.9548360585513792E-5</v>
      </c>
      <c r="I2100" s="302">
        <v>7.2693028834911364E-5</v>
      </c>
      <c r="J2100" s="303">
        <v>4</v>
      </c>
      <c r="K2100" s="304">
        <f t="shared" ref="K2100:P2100" si="2005">SUM(D2100:D2125)+$J2100*D2125</f>
        <v>0.11761137015940898</v>
      </c>
      <c r="L2100" s="304">
        <f t="shared" si="2005"/>
        <v>0.76856096318225831</v>
      </c>
      <c r="M2100" s="304">
        <f t="shared" si="2005"/>
        <v>0.55564129925969108</v>
      </c>
      <c r="N2100" s="304">
        <f t="shared" si="2005"/>
        <v>0.55380937102353756</v>
      </c>
      <c r="O2100" s="304">
        <f t="shared" si="2005"/>
        <v>8.1578203557033783E-4</v>
      </c>
      <c r="P2100" s="251">
        <f t="shared" si="2005"/>
        <v>8.5266807923965857E-4</v>
      </c>
    </row>
    <row r="2101" spans="1:16" x14ac:dyDescent="0.3">
      <c r="A2101" s="247" t="s">
        <v>141</v>
      </c>
      <c r="B2101" s="248">
        <v>2026</v>
      </c>
      <c r="C2101" s="248" t="s">
        <v>2141</v>
      </c>
      <c r="D2101" s="300">
        <v>9.7575225876946683E-3</v>
      </c>
      <c r="E2101" s="300">
        <v>4.9635341919287854E-2</v>
      </c>
      <c r="F2101" s="300">
        <v>1.906230222349032E-2</v>
      </c>
      <c r="G2101" s="300">
        <v>1.8959088596978861E-2</v>
      </c>
      <c r="H2101" s="301">
        <v>6.34994638730372E-5</v>
      </c>
      <c r="I2101" s="302">
        <v>6.6370627854678231E-5</v>
      </c>
      <c r="J2101" s="303">
        <v>5</v>
      </c>
      <c r="K2101" s="304">
        <f t="shared" ref="K2101:P2101" si="2006">SUM(D2101:D2125)+$J2101*D2125</f>
        <v>0.10839817701844354</v>
      </c>
      <c r="L2101" s="304">
        <f t="shared" si="2006"/>
        <v>0.73100316856524783</v>
      </c>
      <c r="M2101" s="304">
        <f t="shared" si="2006"/>
        <v>0.55480959447956324</v>
      </c>
      <c r="N2101" s="304">
        <f t="shared" si="2006"/>
        <v>0.55304259687777901</v>
      </c>
      <c r="O2101" s="304">
        <f t="shared" si="2006"/>
        <v>7.6317164762312558E-4</v>
      </c>
      <c r="P2101" s="251">
        <f t="shared" si="2006"/>
        <v>7.9767888300461226E-4</v>
      </c>
    </row>
    <row r="2102" spans="1:16" x14ac:dyDescent="0.3">
      <c r="A2102" s="247" t="s">
        <v>141</v>
      </c>
      <c r="B2102" s="248">
        <v>2027</v>
      </c>
      <c r="C2102" s="248" t="s">
        <v>2142</v>
      </c>
      <c r="D2102" s="300">
        <v>8.5038934430391837E-3</v>
      </c>
      <c r="E2102" s="300">
        <v>4.4045974535557933E-2</v>
      </c>
      <c r="F2102" s="300">
        <v>1.8995625223414886E-2</v>
      </c>
      <c r="G2102" s="300">
        <v>1.8897439754893244E-2</v>
      </c>
      <c r="H2102" s="301">
        <v>5.4742671765347164E-5</v>
      </c>
      <c r="I2102" s="302">
        <v>5.721789246556789E-5</v>
      </c>
      <c r="J2102" s="303">
        <v>6</v>
      </c>
      <c r="K2102" s="304">
        <f t="shared" ref="K2102:P2102" si="2007">SUM(D2102:D2125)+$J2102*D2125</f>
        <v>0.10069289391816529</v>
      </c>
      <c r="L2102" s="304">
        <f t="shared" si="2007"/>
        <v>0.70020528454736941</v>
      </c>
      <c r="M2102" s="304">
        <f t="shared" si="2007"/>
        <v>0.55403674231761313</v>
      </c>
      <c r="N2102" s="304">
        <f t="shared" si="2007"/>
        <v>0.55233017306156484</v>
      </c>
      <c r="O2102" s="304">
        <f t="shared" si="2007"/>
        <v>7.1661015638838977E-4</v>
      </c>
      <c r="P2102" s="251">
        <f t="shared" si="2007"/>
        <v>7.4901208774979936E-4</v>
      </c>
    </row>
    <row r="2103" spans="1:16" x14ac:dyDescent="0.3">
      <c r="A2103" s="247" t="s">
        <v>141</v>
      </c>
      <c r="B2103" s="248">
        <v>2028</v>
      </c>
      <c r="C2103" s="248" t="s">
        <v>2143</v>
      </c>
      <c r="D2103" s="300">
        <v>7.475182031109499E-3</v>
      </c>
      <c r="E2103" s="300">
        <v>3.9524299025795677E-2</v>
      </c>
      <c r="F2103" s="300">
        <v>1.8924157398330727E-2</v>
      </c>
      <c r="G2103" s="300">
        <v>1.8831436262879607E-2</v>
      </c>
      <c r="H2103" s="301">
        <v>4.7262090693109641E-5</v>
      </c>
      <c r="I2103" s="302">
        <v>4.939907271183071E-5</v>
      </c>
      <c r="J2103" s="303">
        <v>7</v>
      </c>
      <c r="K2103" s="304">
        <f t="shared" ref="K2103:P2103" si="2008">SUM(D2103:D2125)+$J2103*D2125</f>
        <v>9.4241239962542536E-2</v>
      </c>
      <c r="L2103" s="304">
        <f t="shared" si="2008"/>
        <v>0.67499676791322116</v>
      </c>
      <c r="M2103" s="304">
        <f t="shared" si="2008"/>
        <v>0.5533305671557387</v>
      </c>
      <c r="N2103" s="304">
        <f t="shared" si="2008"/>
        <v>0.55167939808743627</v>
      </c>
      <c r="O2103" s="304">
        <f t="shared" si="2008"/>
        <v>6.7880545726134423E-4</v>
      </c>
      <c r="P2103" s="251">
        <f t="shared" si="2008"/>
        <v>7.0949802788409665E-4</v>
      </c>
    </row>
    <row r="2104" spans="1:16" x14ac:dyDescent="0.3">
      <c r="A2104" s="247" t="s">
        <v>141</v>
      </c>
      <c r="B2104" s="248">
        <v>2029</v>
      </c>
      <c r="C2104" s="248" t="s">
        <v>2144</v>
      </c>
      <c r="D2104" s="300">
        <v>6.6315621678583667E-3</v>
      </c>
      <c r="E2104" s="300">
        <v>3.585192768247196E-2</v>
      </c>
      <c r="F2104" s="300">
        <v>1.885418621548033E-2</v>
      </c>
      <c r="G2104" s="300">
        <v>1.8766840591727414E-2</v>
      </c>
      <c r="H2104" s="301">
        <v>4.0595453025003626E-5</v>
      </c>
      <c r="I2104" s="302">
        <v>4.2430999271139412E-5</v>
      </c>
      <c r="J2104" s="303">
        <v>8</v>
      </c>
      <c r="K2104" s="304">
        <f t="shared" ref="K2104:P2104" si="2009">SUM(D2104:D2125)+$J2104*D2125</f>
        <v>8.8818297418849473E-2</v>
      </c>
      <c r="L2104" s="304">
        <f t="shared" si="2009"/>
        <v>0.65430992678883504</v>
      </c>
      <c r="M2104" s="304">
        <f t="shared" si="2009"/>
        <v>0.5526958598189482</v>
      </c>
      <c r="N2104" s="304">
        <f t="shared" si="2009"/>
        <v>0.55109462660532149</v>
      </c>
      <c r="O2104" s="304">
        <f t="shared" si="2009"/>
        <v>6.4848133920653592E-4</v>
      </c>
      <c r="P2104" s="251">
        <f t="shared" si="2009"/>
        <v>6.7780278777213097E-4</v>
      </c>
    </row>
    <row r="2105" spans="1:16" x14ac:dyDescent="0.3">
      <c r="A2105" s="247" t="s">
        <v>141</v>
      </c>
      <c r="B2105" s="248">
        <v>2030</v>
      </c>
      <c r="C2105" s="248" t="s">
        <v>2145</v>
      </c>
      <c r="D2105" s="300">
        <v>5.9231120360326356E-3</v>
      </c>
      <c r="E2105" s="300">
        <v>3.2818961149439593E-2</v>
      </c>
      <c r="F2105" s="300">
        <v>1.8789006008032971E-2</v>
      </c>
      <c r="G2105" s="300">
        <v>1.8706759679776024E-2</v>
      </c>
      <c r="H2105" s="301">
        <v>3.6742626561331913E-5</v>
      </c>
      <c r="I2105" s="302">
        <v>3.8403965091444692E-5</v>
      </c>
      <c r="J2105" s="303">
        <v>9</v>
      </c>
      <c r="K2105" s="304">
        <f t="shared" ref="K2105:P2105" si="2010">SUM(D2105:D2125)+$J2105*D2125</f>
        <v>8.4238974738407524E-2</v>
      </c>
      <c r="L2105" s="304">
        <f t="shared" si="2010"/>
        <v>0.63729545700777279</v>
      </c>
      <c r="M2105" s="304">
        <f t="shared" si="2010"/>
        <v>0.55213112366500816</v>
      </c>
      <c r="N2105" s="304">
        <f t="shared" si="2010"/>
        <v>0.55057445079435874</v>
      </c>
      <c r="O2105" s="304">
        <f t="shared" si="2010"/>
        <v>6.2482385881983387E-4</v>
      </c>
      <c r="P2105" s="251">
        <f t="shared" si="2010"/>
        <v>6.5307562110085676E-4</v>
      </c>
    </row>
    <row r="2106" spans="1:16" x14ac:dyDescent="0.3">
      <c r="A2106" s="247" t="s">
        <v>141</v>
      </c>
      <c r="B2106" s="248">
        <v>2031</v>
      </c>
      <c r="C2106" s="248" t="s">
        <v>2146</v>
      </c>
      <c r="D2106" s="300">
        <v>5.2917756111101012E-3</v>
      </c>
      <c r="E2106" s="300">
        <v>3.0191278715035054E-2</v>
      </c>
      <c r="F2106" s="300">
        <v>1.8726468459501825E-2</v>
      </c>
      <c r="G2106" s="300">
        <v>1.8649136329425914E-2</v>
      </c>
      <c r="H2106" s="301">
        <v>3.3601613016094049E-5</v>
      </c>
      <c r="I2106" s="302">
        <v>3.5120928851732368E-5</v>
      </c>
      <c r="J2106" s="303">
        <v>10</v>
      </c>
      <c r="K2106" s="304">
        <f t="shared" ref="K2106:P2106" si="2011">SUM(D2106:D2125)+$J2106*D2125</f>
        <v>8.0368102189791318E-2</v>
      </c>
      <c r="L2106" s="304">
        <f t="shared" si="2011"/>
        <v>0.62331395375974274</v>
      </c>
      <c r="M2106" s="304">
        <f t="shared" si="2011"/>
        <v>0.55163156771851551</v>
      </c>
      <c r="N2106" s="304">
        <f t="shared" si="2011"/>
        <v>0.55011435589534741</v>
      </c>
      <c r="O2106" s="304">
        <f t="shared" si="2011"/>
        <v>6.0501920489680345E-4</v>
      </c>
      <c r="P2106" s="251">
        <f t="shared" si="2011"/>
        <v>6.3237548860927719E-4</v>
      </c>
    </row>
    <row r="2107" spans="1:16" x14ac:dyDescent="0.3">
      <c r="A2107" s="247" t="s">
        <v>141</v>
      </c>
      <c r="B2107" s="248">
        <v>2032</v>
      </c>
      <c r="C2107" s="248" t="s">
        <v>2147</v>
      </c>
      <c r="D2107" s="300">
        <v>4.7662096733936E-3</v>
      </c>
      <c r="E2107" s="300">
        <v>2.8093062609321939E-2</v>
      </c>
      <c r="F2107" s="300">
        <v>1.8668116298497087E-2</v>
      </c>
      <c r="G2107" s="300">
        <v>1.8595370241928307E-2</v>
      </c>
      <c r="H2107" s="301">
        <v>3.0690395573849528E-5</v>
      </c>
      <c r="I2107" s="302">
        <v>3.2078079075085625E-5</v>
      </c>
      <c r="J2107" s="303">
        <v>11</v>
      </c>
      <c r="K2107" s="304">
        <f t="shared" ref="K2107:P2107" si="2012">SUM(D2107:D2125)+$J2107*D2125</f>
        <v>7.7128566066097651E-2</v>
      </c>
      <c r="L2107" s="304">
        <f t="shared" si="2012"/>
        <v>0.61196013294611729</v>
      </c>
      <c r="M2107" s="304">
        <f t="shared" si="2012"/>
        <v>0.55119454932055401</v>
      </c>
      <c r="N2107" s="304">
        <f t="shared" si="2012"/>
        <v>0.54971188434668627</v>
      </c>
      <c r="O2107" s="304">
        <f t="shared" si="2012"/>
        <v>5.8835556451901101E-4</v>
      </c>
      <c r="P2107" s="251">
        <f t="shared" si="2012"/>
        <v>6.1495839235740999E-4</v>
      </c>
    </row>
    <row r="2108" spans="1:16" x14ac:dyDescent="0.3">
      <c r="A2108" s="247" t="s">
        <v>141</v>
      </c>
      <c r="B2108" s="248">
        <v>2033</v>
      </c>
      <c r="C2108" s="248" t="s">
        <v>2148</v>
      </c>
      <c r="D2108" s="300">
        <v>4.3230843650047639E-3</v>
      </c>
      <c r="E2108" s="300">
        <v>2.6403110388400854E-2</v>
      </c>
      <c r="F2108" s="300">
        <v>1.8614159792829037E-2</v>
      </c>
      <c r="G2108" s="300">
        <v>1.8545681541315976E-2</v>
      </c>
      <c r="H2108" s="301">
        <v>2.8696565815902352E-5</v>
      </c>
      <c r="I2108" s="302">
        <v>2.9994097182972594E-5</v>
      </c>
      <c r="J2108" s="303">
        <v>12</v>
      </c>
      <c r="K2108" s="304">
        <f t="shared" ref="K2108:P2108" si="2013">SUM(D2108:D2125)+$J2108*D2125</f>
        <v>7.4414595880120477E-2</v>
      </c>
      <c r="L2108" s="304">
        <f t="shared" si="2013"/>
        <v>0.60270452823820508</v>
      </c>
      <c r="M2108" s="304">
        <f t="shared" si="2013"/>
        <v>0.55081588308359719</v>
      </c>
      <c r="N2108" s="304">
        <f t="shared" si="2013"/>
        <v>0.54936317888552266</v>
      </c>
      <c r="O2108" s="304">
        <f t="shared" si="2013"/>
        <v>5.7460314158346297E-4</v>
      </c>
      <c r="P2108" s="251">
        <f t="shared" si="2013"/>
        <v>6.005841458821895E-4</v>
      </c>
    </row>
    <row r="2109" spans="1:16" x14ac:dyDescent="0.3">
      <c r="A2109" s="247" t="s">
        <v>141</v>
      </c>
      <c r="B2109" s="248">
        <v>2034</v>
      </c>
      <c r="C2109" s="248" t="s">
        <v>2149</v>
      </c>
      <c r="D2109" s="300">
        <v>3.9273403078637498E-3</v>
      </c>
      <c r="E2109" s="300">
        <v>2.4946604753890649E-2</v>
      </c>
      <c r="F2109" s="300">
        <v>1.8563229557305241E-2</v>
      </c>
      <c r="G2109" s="300">
        <v>1.8498782144684606E-2</v>
      </c>
      <c r="H2109" s="301">
        <v>2.687624203775072E-5</v>
      </c>
      <c r="I2109" s="302">
        <v>2.8091466441140062E-5</v>
      </c>
      <c r="J2109" s="303">
        <v>13</v>
      </c>
      <c r="K2109" s="304">
        <f t="shared" ref="K2109:P2109" si="2014">SUM(D2109:D2125)+$J2109*D2125</f>
        <v>7.2143751002532133E-2</v>
      </c>
      <c r="L2109" s="304">
        <f t="shared" si="2014"/>
        <v>0.59513887575121371</v>
      </c>
      <c r="M2109" s="304">
        <f t="shared" si="2014"/>
        <v>0.55049117335230835</v>
      </c>
      <c r="N2109" s="304">
        <f t="shared" si="2014"/>
        <v>0.54906416212497144</v>
      </c>
      <c r="O2109" s="304">
        <f t="shared" si="2014"/>
        <v>5.6284454840586212E-4</v>
      </c>
      <c r="P2109" s="251">
        <f t="shared" si="2014"/>
        <v>5.8829388129908204E-4</v>
      </c>
    </row>
    <row r="2110" spans="1:16" x14ac:dyDescent="0.3">
      <c r="A2110" s="247" t="s">
        <v>141</v>
      </c>
      <c r="B2110" s="248">
        <v>2035</v>
      </c>
      <c r="C2110" s="248" t="s">
        <v>2150</v>
      </c>
      <c r="D2110" s="300">
        <v>3.5893027351062007E-3</v>
      </c>
      <c r="E2110" s="300">
        <v>2.3777483563596765E-2</v>
      </c>
      <c r="F2110" s="300">
        <v>1.8516313430099827E-2</v>
      </c>
      <c r="G2110" s="300">
        <v>1.8455579767950356E-2</v>
      </c>
      <c r="H2110" s="301">
        <v>2.5214927845537292E-5</v>
      </c>
      <c r="I2110" s="302">
        <v>2.6355034993127327E-5</v>
      </c>
      <c r="J2110" s="303">
        <v>14</v>
      </c>
      <c r="K2110" s="304">
        <f t="shared" ref="K2110:P2110" si="2015">SUM(D2110:D2125)+$J2110*D2125</f>
        <v>7.0268650182084794E-2</v>
      </c>
      <c r="L2110" s="304">
        <f t="shared" si="2015"/>
        <v>0.58902972889873273</v>
      </c>
      <c r="M2110" s="304">
        <f t="shared" si="2015"/>
        <v>0.55021739385654334</v>
      </c>
      <c r="N2110" s="304">
        <f t="shared" si="2015"/>
        <v>0.54881204476105161</v>
      </c>
      <c r="O2110" s="304">
        <f t="shared" si="2015"/>
        <v>5.5290627900641295E-4</v>
      </c>
      <c r="P2110" s="251">
        <f t="shared" si="2015"/>
        <v>5.7790624745780706E-4</v>
      </c>
    </row>
    <row r="2111" spans="1:16" x14ac:dyDescent="0.3">
      <c r="A2111" s="247" t="s">
        <v>141</v>
      </c>
      <c r="B2111" s="248">
        <v>2036</v>
      </c>
      <c r="C2111" s="248" t="s">
        <v>2151</v>
      </c>
      <c r="D2111" s="300">
        <v>3.6802498691236116E-3</v>
      </c>
      <c r="E2111" s="300">
        <v>2.3341149045713681E-2</v>
      </c>
      <c r="F2111" s="300">
        <v>1.8555298248810373E-2</v>
      </c>
      <c r="G2111" s="300">
        <v>1.8491418959569315E-2</v>
      </c>
      <c r="H2111" s="301">
        <v>2.5063241171838417E-5</v>
      </c>
      <c r="I2111" s="302">
        <v>2.6196489721143443E-5</v>
      </c>
      <c r="J2111" s="303">
        <v>15</v>
      </c>
      <c r="K2111" s="304">
        <f t="shared" ref="K2111:P2111" si="2016">SUM(D2111:D2125)+$J2111*D2125</f>
        <v>6.8731586934395017E-2</v>
      </c>
      <c r="L2111" s="304">
        <f t="shared" si="2016"/>
        <v>0.58408970323654574</v>
      </c>
      <c r="M2111" s="304">
        <f t="shared" si="2016"/>
        <v>0.54999053048798385</v>
      </c>
      <c r="N2111" s="304">
        <f t="shared" si="2016"/>
        <v>0.54860312977386583</v>
      </c>
      <c r="O2111" s="304">
        <f t="shared" si="2016"/>
        <v>5.4462932379917717E-4</v>
      </c>
      <c r="P2111" s="251">
        <f t="shared" si="2016"/>
        <v>5.6925504506454483E-4</v>
      </c>
    </row>
    <row r="2112" spans="1:16" x14ac:dyDescent="0.3">
      <c r="A2112" s="247" t="s">
        <v>141</v>
      </c>
      <c r="B2112" s="248">
        <v>2037</v>
      </c>
      <c r="C2112" s="248" t="s">
        <v>2152</v>
      </c>
      <c r="D2112" s="300">
        <v>3.3861828064678558E-3</v>
      </c>
      <c r="E2112" s="300">
        <v>2.2472824366029914E-2</v>
      </c>
      <c r="F2112" s="300">
        <v>1.8512700198245143E-2</v>
      </c>
      <c r="G2112" s="300">
        <v>1.8452181782631812E-2</v>
      </c>
      <c r="H2112" s="301">
        <v>2.3270717919617966E-5</v>
      </c>
      <c r="I2112" s="302">
        <v>2.4322916521661704E-5</v>
      </c>
      <c r="J2112" s="303">
        <v>16</v>
      </c>
      <c r="K2112" s="304">
        <f t="shared" ref="K2112:P2112" si="2017">SUM(D2112:D2125)+$J2112*D2125</f>
        <v>6.7103576552687838E-2</v>
      </c>
      <c r="L2112" s="304">
        <f t="shared" si="2017"/>
        <v>0.57958601209224159</v>
      </c>
      <c r="M2112" s="304">
        <f t="shared" si="2017"/>
        <v>0.54972468230071381</v>
      </c>
      <c r="N2112" s="304">
        <f t="shared" si="2017"/>
        <v>0.54835837559506129</v>
      </c>
      <c r="O2112" s="304">
        <f t="shared" si="2017"/>
        <v>5.365040552656403E-4</v>
      </c>
      <c r="P2112" s="251">
        <f t="shared" si="2017"/>
        <v>5.6076238794326651E-4</v>
      </c>
    </row>
    <row r="2113" spans="1:16" x14ac:dyDescent="0.3">
      <c r="A2113" s="247" t="s">
        <v>141</v>
      </c>
      <c r="B2113" s="248">
        <v>2038</v>
      </c>
      <c r="C2113" s="248" t="s">
        <v>2153</v>
      </c>
      <c r="D2113" s="300">
        <v>3.1350951794797922E-3</v>
      </c>
      <c r="E2113" s="300">
        <v>2.1760065671391521E-2</v>
      </c>
      <c r="F2113" s="300">
        <v>1.8474892991708729E-2</v>
      </c>
      <c r="G2113" s="300">
        <v>1.841737342599295E-2</v>
      </c>
      <c r="H2113" s="301">
        <v>2.2089444715368085E-5</v>
      </c>
      <c r="I2113" s="302">
        <v>2.3088231384937777E-5</v>
      </c>
      <c r="J2113" s="303">
        <v>17</v>
      </c>
      <c r="K2113" s="304">
        <f t="shared" ref="K2113:P2113" si="2018">SUM(D2113:D2125)+$J2113*D2125</f>
        <v>6.576963323363641E-2</v>
      </c>
      <c r="L2113" s="304">
        <f t="shared" si="2018"/>
        <v>0.57595064562762133</v>
      </c>
      <c r="M2113" s="304">
        <f t="shared" si="2018"/>
        <v>0.54950143216400893</v>
      </c>
      <c r="N2113" s="304">
        <f t="shared" si="2018"/>
        <v>0.54815285859319429</v>
      </c>
      <c r="O2113" s="304">
        <f t="shared" si="2018"/>
        <v>5.3017130998432387E-4</v>
      </c>
      <c r="P2113" s="251">
        <f t="shared" si="2018"/>
        <v>5.5414330402147E-4</v>
      </c>
    </row>
    <row r="2114" spans="1:16" x14ac:dyDescent="0.3">
      <c r="A2114" s="247" t="s">
        <v>141</v>
      </c>
      <c r="B2114" s="248">
        <v>2039</v>
      </c>
      <c r="C2114" s="248" t="s">
        <v>2154</v>
      </c>
      <c r="D2114" s="300">
        <v>2.8870921197574439E-3</v>
      </c>
      <c r="E2114" s="300">
        <v>2.1057681381700714E-2</v>
      </c>
      <c r="F2114" s="300">
        <v>1.844079407773323E-2</v>
      </c>
      <c r="G2114" s="300">
        <v>1.8385982454556596E-2</v>
      </c>
      <c r="H2114" s="301">
        <v>2.1107003774681966E-5</v>
      </c>
      <c r="I2114" s="302">
        <v>2.2061368824430928E-5</v>
      </c>
      <c r="J2114" s="303">
        <v>18</v>
      </c>
      <c r="K2114" s="304">
        <f t="shared" ref="K2114:P2114" si="2019">SUM(D2114:D2125)+$J2114*D2125</f>
        <v>6.4686777541573037E-2</v>
      </c>
      <c r="L2114" s="304">
        <f t="shared" si="2019"/>
        <v>0.57302803785763956</v>
      </c>
      <c r="M2114" s="304">
        <f t="shared" si="2019"/>
        <v>0.54931598923384051</v>
      </c>
      <c r="N2114" s="304">
        <f t="shared" si="2019"/>
        <v>0.54798214994796601</v>
      </c>
      <c r="O2114" s="304">
        <f t="shared" si="2019"/>
        <v>5.250198379072573E-4</v>
      </c>
      <c r="P2114" s="251">
        <f t="shared" si="2019"/>
        <v>5.4875890523639734E-4</v>
      </c>
    </row>
    <row r="2115" spans="1:16" x14ac:dyDescent="0.3">
      <c r="A2115" s="247" t="s">
        <v>141</v>
      </c>
      <c r="B2115" s="248">
        <v>2040</v>
      </c>
      <c r="C2115" s="248" t="s">
        <v>2155</v>
      </c>
      <c r="D2115" s="300">
        <v>2.6837913130629463E-3</v>
      </c>
      <c r="E2115" s="300">
        <v>2.0521539297489434E-2</v>
      </c>
      <c r="F2115" s="300">
        <v>1.8410925266863883E-2</v>
      </c>
      <c r="G2115" s="300">
        <v>1.8358486151370559E-2</v>
      </c>
      <c r="H2115" s="301">
        <v>2.0259167617418636E-5</v>
      </c>
      <c r="I2115" s="302">
        <v>2.1175197278353443E-5</v>
      </c>
      <c r="J2115" s="303">
        <v>19</v>
      </c>
      <c r="K2115" s="304">
        <f t="shared" ref="K2115:P2115" si="2020">SUM(D2115:D2125)+$J2115*D2125</f>
        <v>6.3851924909232027E-2</v>
      </c>
      <c r="L2115" s="304">
        <f t="shared" si="2020"/>
        <v>0.5708078143773484</v>
      </c>
      <c r="M2115" s="304">
        <f t="shared" si="2020"/>
        <v>0.54916464521764752</v>
      </c>
      <c r="N2115" s="304">
        <f t="shared" si="2020"/>
        <v>0.54784283227417407</v>
      </c>
      <c r="O2115" s="304">
        <f t="shared" si="2020"/>
        <v>5.2085080677087689E-4</v>
      </c>
      <c r="P2115" s="251">
        <f t="shared" si="2020"/>
        <v>5.4440136901183142E-4</v>
      </c>
    </row>
    <row r="2116" spans="1:16" x14ac:dyDescent="0.3">
      <c r="A2116" s="247" t="s">
        <v>141</v>
      </c>
      <c r="B2116" s="248">
        <v>2041</v>
      </c>
      <c r="C2116" s="248" t="s">
        <v>2156</v>
      </c>
      <c r="D2116" s="300">
        <v>2.539834674545118E-3</v>
      </c>
      <c r="E2116" s="300">
        <v>2.0133519072954492E-2</v>
      </c>
      <c r="F2116" s="300">
        <v>1.8386812182733109E-2</v>
      </c>
      <c r="G2116" s="300">
        <v>1.8336284049956766E-2</v>
      </c>
      <c r="H2116" s="301">
        <v>1.9463265410146788E-5</v>
      </c>
      <c r="I2116" s="302">
        <v>2.0343307905032493E-5</v>
      </c>
      <c r="J2116" s="303">
        <v>20</v>
      </c>
      <c r="K2116" s="304">
        <f t="shared" ref="K2116:P2116" si="2021">SUM(D2116:D2125)+$J2116*D2125</f>
        <v>6.322037308358551E-2</v>
      </c>
      <c r="L2116" s="304">
        <f t="shared" si="2021"/>
        <v>0.56912373298126862</v>
      </c>
      <c r="M2116" s="304">
        <f t="shared" si="2021"/>
        <v>0.54904317001232394</v>
      </c>
      <c r="N2116" s="304">
        <f t="shared" si="2021"/>
        <v>0.54773101090356835</v>
      </c>
      <c r="O2116" s="304">
        <f t="shared" si="2021"/>
        <v>5.175296117917598E-4</v>
      </c>
      <c r="P2116" s="251">
        <f t="shared" si="2021"/>
        <v>5.4093000433334316E-4</v>
      </c>
    </row>
    <row r="2117" spans="1:16" x14ac:dyDescent="0.3">
      <c r="A2117" s="247" t="s">
        <v>141</v>
      </c>
      <c r="B2117" s="248">
        <v>2042</v>
      </c>
      <c r="C2117" s="248" t="s">
        <v>2157</v>
      </c>
      <c r="D2117" s="300">
        <v>2.4198280579879618E-3</v>
      </c>
      <c r="E2117" s="300">
        <v>1.9795175432139277E-2</v>
      </c>
      <c r="F2117" s="300">
        <v>1.8366292076284839E-2</v>
      </c>
      <c r="G2117" s="300">
        <v>1.8317393709822646E-2</v>
      </c>
      <c r="H2117" s="301">
        <v>1.887656049450876E-5</v>
      </c>
      <c r="I2117" s="302">
        <v>1.9730074796573844E-5</v>
      </c>
      <c r="J2117" s="303">
        <v>21</v>
      </c>
      <c r="K2117" s="304">
        <f t="shared" ref="K2117:P2117" si="2022">SUM(D2117:D2125)+$J2117*D2125</f>
        <v>6.2732777896456815E-2</v>
      </c>
      <c r="L2117" s="304">
        <f t="shared" si="2022"/>
        <v>0.56782767180972371</v>
      </c>
      <c r="M2117" s="304">
        <f t="shared" si="2022"/>
        <v>0.54894580789113112</v>
      </c>
      <c r="N2117" s="304">
        <f t="shared" si="2022"/>
        <v>0.54764139163437631</v>
      </c>
      <c r="O2117" s="304">
        <f t="shared" si="2022"/>
        <v>5.1500431901991455E-4</v>
      </c>
      <c r="P2117" s="251">
        <f t="shared" si="2022"/>
        <v>5.3829052902817584E-4</v>
      </c>
    </row>
    <row r="2118" spans="1:16" x14ac:dyDescent="0.3">
      <c r="A2118" s="247" t="s">
        <v>141</v>
      </c>
      <c r="B2118" s="248">
        <v>2043</v>
      </c>
      <c r="C2118" s="248" t="s">
        <v>2158</v>
      </c>
      <c r="D2118" s="300">
        <v>2.3277533380345336E-3</v>
      </c>
      <c r="E2118" s="300">
        <v>1.9546156414396783E-2</v>
      </c>
      <c r="F2118" s="300">
        <v>1.8349020379447387E-2</v>
      </c>
      <c r="G2118" s="300">
        <v>1.8301495554743918E-2</v>
      </c>
      <c r="H2118" s="301">
        <v>1.8428252101225878E-5</v>
      </c>
      <c r="I2118" s="302">
        <v>1.9261495887085732E-5</v>
      </c>
      <c r="J2118" s="303">
        <v>22</v>
      </c>
      <c r="K2118" s="304">
        <f t="shared" ref="K2118:P2118" si="2023">SUM(D2118:D2125)+$J2118*D2125</f>
        <v>6.2365189325885285E-2</v>
      </c>
      <c r="L2118" s="304">
        <f t="shared" si="2023"/>
        <v>0.56686995427899411</v>
      </c>
      <c r="M2118" s="304">
        <f t="shared" si="2023"/>
        <v>0.54886896587638656</v>
      </c>
      <c r="N2118" s="304">
        <f t="shared" si="2023"/>
        <v>0.5475706627053184</v>
      </c>
      <c r="O2118" s="304">
        <f t="shared" si="2023"/>
        <v>5.1306573116370732E-4</v>
      </c>
      <c r="P2118" s="251">
        <f t="shared" si="2023"/>
        <v>5.3626428683146705E-4</v>
      </c>
    </row>
    <row r="2119" spans="1:16" x14ac:dyDescent="0.3">
      <c r="A2119" s="247" t="s">
        <v>141</v>
      </c>
      <c r="B2119" s="248">
        <v>2044</v>
      </c>
      <c r="C2119" s="248" t="s">
        <v>2159</v>
      </c>
      <c r="D2119" s="300">
        <v>2.2521225284334702E-3</v>
      </c>
      <c r="E2119" s="300">
        <v>1.9319822799084792E-2</v>
      </c>
      <c r="F2119" s="300">
        <v>1.8334418316682536E-2</v>
      </c>
      <c r="G2119" s="300">
        <v>1.8288055661600459E-2</v>
      </c>
      <c r="H2119" s="301">
        <v>1.8073159347837874E-5</v>
      </c>
      <c r="I2119" s="302">
        <v>1.8890347415090237E-5</v>
      </c>
      <c r="J2119" s="303">
        <v>23</v>
      </c>
      <c r="K2119" s="304">
        <f t="shared" ref="K2119:P2119" si="2024">SUM(D2119:D2125)+$J2119*D2125</f>
        <v>6.2089675475267177E-2</v>
      </c>
      <c r="L2119" s="304">
        <f t="shared" si="2024"/>
        <v>0.56616125576600695</v>
      </c>
      <c r="M2119" s="304">
        <f t="shared" si="2024"/>
        <v>0.54880939555847952</v>
      </c>
      <c r="N2119" s="304">
        <f t="shared" si="2024"/>
        <v>0.54751583193133913</v>
      </c>
      <c r="O2119" s="304">
        <f t="shared" si="2024"/>
        <v>5.1157545170078312E-4</v>
      </c>
      <c r="P2119" s="251">
        <f t="shared" si="2024"/>
        <v>5.3470662354424654E-4</v>
      </c>
    </row>
    <row r="2120" spans="1:16" x14ac:dyDescent="0.3">
      <c r="A2120" s="247" t="s">
        <v>141</v>
      </c>
      <c r="B2120" s="248">
        <v>2045</v>
      </c>
      <c r="C2120" s="248" t="s">
        <v>2160</v>
      </c>
      <c r="D2120" s="300">
        <v>2.1951956543499848E-3</v>
      </c>
      <c r="E2120" s="300">
        <v>1.9154164113706833E-2</v>
      </c>
      <c r="F2120" s="300">
        <v>1.8322170240301444E-2</v>
      </c>
      <c r="G2120" s="300">
        <v>1.8276783258706162E-2</v>
      </c>
      <c r="H2120" s="301">
        <v>1.7797287176998476E-5</v>
      </c>
      <c r="I2120" s="302">
        <v>1.8602001528850166E-5</v>
      </c>
      <c r="J2120" s="303">
        <v>24</v>
      </c>
      <c r="K2120" s="304">
        <f t="shared" ref="K2120:P2120" si="2025">SUM(D2120:D2125)+$J2120*D2125</f>
        <v>6.1889792434250128E-2</v>
      </c>
      <c r="L2120" s="304">
        <f t="shared" si="2025"/>
        <v>0.56567889086833179</v>
      </c>
      <c r="M2120" s="304">
        <f t="shared" si="2025"/>
        <v>0.54876442730333719</v>
      </c>
      <c r="N2120" s="304">
        <f t="shared" si="2025"/>
        <v>0.54747444105050347</v>
      </c>
      <c r="O2120" s="304">
        <f t="shared" si="2025"/>
        <v>5.1044026499124674E-4</v>
      </c>
      <c r="P2120" s="251">
        <f t="shared" si="2025"/>
        <v>5.3352010872902145E-4</v>
      </c>
    </row>
    <row r="2121" spans="1:16" x14ac:dyDescent="0.3">
      <c r="A2121" s="247" t="s">
        <v>141</v>
      </c>
      <c r="B2121" s="248">
        <v>2046</v>
      </c>
      <c r="C2121" s="248" t="s">
        <v>2161</v>
      </c>
      <c r="D2121" s="300">
        <v>2.1470920632690378E-3</v>
      </c>
      <c r="E2121" s="300">
        <v>1.9025567695870035E-2</v>
      </c>
      <c r="F2121" s="300">
        <v>1.8312065174605374E-2</v>
      </c>
      <c r="G2121" s="300">
        <v>1.826748295130216E-2</v>
      </c>
      <c r="H2121" s="301">
        <v>1.7564437241152312E-5</v>
      </c>
      <c r="I2121" s="302">
        <v>1.8358623152161277E-5</v>
      </c>
      <c r="J2121" s="303">
        <v>25</v>
      </c>
      <c r="K2121" s="304">
        <f t="shared" ref="K2121:P2121" si="2026">SUM(D2121:D2125)+$J2121*D2125</f>
        <v>6.1746836267316571E-2</v>
      </c>
      <c r="L2121" s="304">
        <f t="shared" si="2026"/>
        <v>0.56536218465603461</v>
      </c>
      <c r="M2121" s="304">
        <f t="shared" si="2026"/>
        <v>0.54873170712457608</v>
      </c>
      <c r="N2121" s="304">
        <f t="shared" si="2026"/>
        <v>0.54744432257256204</v>
      </c>
      <c r="O2121" s="304">
        <f t="shared" si="2026"/>
        <v>5.0958095045254982E-4</v>
      </c>
      <c r="P2121" s="251">
        <f t="shared" si="2026"/>
        <v>5.3262193980003645E-4</v>
      </c>
    </row>
    <row r="2122" spans="1:16" x14ac:dyDescent="0.3">
      <c r="A2122" s="247" t="s">
        <v>141</v>
      </c>
      <c r="B2122" s="248">
        <v>2047</v>
      </c>
      <c r="C2122" s="248" t="s">
        <v>2162</v>
      </c>
      <c r="D2122" s="300">
        <v>2.1058003350207348E-3</v>
      </c>
      <c r="E2122" s="300">
        <v>1.8910969940263606E-2</v>
      </c>
      <c r="F2122" s="300">
        <v>1.8303858797743083E-2</v>
      </c>
      <c r="G2122" s="300">
        <v>1.8259930512868172E-2</v>
      </c>
      <c r="H2122" s="301">
        <v>1.7385348054359792E-5</v>
      </c>
      <c r="I2122" s="302">
        <v>1.8171436347038525E-5</v>
      </c>
      <c r="J2122" s="303">
        <v>26</v>
      </c>
      <c r="K2122" s="304">
        <f t="shared" ref="K2122:P2122" si="2027">SUM(D2122:D2125)+$J2122*D2125</f>
        <v>6.1651983691463956E-2</v>
      </c>
      <c r="L2122" s="304">
        <f t="shared" si="2027"/>
        <v>0.56517407486157412</v>
      </c>
      <c r="M2122" s="304">
        <f t="shared" si="2027"/>
        <v>0.54870909201151097</v>
      </c>
      <c r="N2122" s="304">
        <f t="shared" si="2027"/>
        <v>0.54742350440202459</v>
      </c>
      <c r="O2122" s="304">
        <f t="shared" si="2027"/>
        <v>5.0895448584969906E-4</v>
      </c>
      <c r="P2122" s="251">
        <f t="shared" si="2027"/>
        <v>5.3196714924774019E-4</v>
      </c>
    </row>
    <row r="2123" spans="1:16" x14ac:dyDescent="0.3">
      <c r="A2123" s="247" t="s">
        <v>141</v>
      </c>
      <c r="B2123" s="248">
        <v>2048</v>
      </c>
      <c r="C2123" s="248" t="s">
        <v>2163</v>
      </c>
      <c r="D2123" s="300">
        <v>2.0738805772406613E-3</v>
      </c>
      <c r="E2123" s="300">
        <v>1.8821971360481145E-2</v>
      </c>
      <c r="F2123" s="300">
        <v>1.8297222246905772E-2</v>
      </c>
      <c r="G2123" s="300">
        <v>1.8253820679203874E-2</v>
      </c>
      <c r="H2123" s="301">
        <v>1.7185923773105996E-5</v>
      </c>
      <c r="I2123" s="302">
        <v>1.7962994984718577E-5</v>
      </c>
      <c r="J2123" s="303">
        <v>27</v>
      </c>
      <c r="K2123" s="304">
        <f t="shared" ref="K2123:P2123" si="2028">SUM(D2123:D2125)+$J2123*D2125</f>
        <v>6.1598422843859649E-2</v>
      </c>
      <c r="L2123" s="304">
        <f t="shared" si="2028"/>
        <v>0.56510056282272025</v>
      </c>
      <c r="M2123" s="304">
        <f t="shared" si="2028"/>
        <v>0.54869468327530824</v>
      </c>
      <c r="N2123" s="304">
        <f t="shared" si="2028"/>
        <v>0.54741023866992111</v>
      </c>
      <c r="O2123" s="304">
        <f t="shared" si="2028"/>
        <v>5.085071104336408E-4</v>
      </c>
      <c r="P2123" s="251">
        <f t="shared" si="2028"/>
        <v>5.3149954550056687E-4</v>
      </c>
    </row>
    <row r="2124" spans="1:16" x14ac:dyDescent="0.3">
      <c r="A2124" s="247" t="s">
        <v>141</v>
      </c>
      <c r="B2124" s="248">
        <v>2049</v>
      </c>
      <c r="C2124" s="248" t="s">
        <v>2164</v>
      </c>
      <c r="D2124" s="300">
        <v>2.0618366189590668E-3</v>
      </c>
      <c r="E2124" s="300">
        <v>1.8829770222769319E-2</v>
      </c>
      <c r="F2124" s="300">
        <v>1.8292859305274398E-2</v>
      </c>
      <c r="G2124" s="300">
        <v>1.8249804129304898E-2</v>
      </c>
      <c r="H2124" s="301">
        <v>1.705795278809155E-5</v>
      </c>
      <c r="I2124" s="302">
        <v>1.7829237719624603E-5</v>
      </c>
      <c r="J2124" s="303">
        <v>28</v>
      </c>
      <c r="K2124" s="304">
        <f t="shared" ref="K2124:P2124" si="2029">SUM(D2124:D2125)+$J2124*D2125</f>
        <v>6.1576781754035415E-2</v>
      </c>
      <c r="L2124" s="304">
        <f t="shared" si="2029"/>
        <v>0.56511604936364868</v>
      </c>
      <c r="M2124" s="304">
        <f t="shared" si="2029"/>
        <v>0.54868691108994272</v>
      </c>
      <c r="N2124" s="304">
        <f t="shared" si="2029"/>
        <v>0.54740308277148197</v>
      </c>
      <c r="O2124" s="304">
        <f t="shared" si="2029"/>
        <v>5.0825915929883633E-4</v>
      </c>
      <c r="P2124" s="251">
        <f t="shared" si="2029"/>
        <v>5.3124038311571341E-4</v>
      </c>
    </row>
    <row r="2125" spans="1:16" x14ac:dyDescent="0.3">
      <c r="A2125" s="247" t="s">
        <v>141</v>
      </c>
      <c r="B2125" s="248">
        <v>2050</v>
      </c>
      <c r="C2125" s="248" t="s">
        <v>2165</v>
      </c>
      <c r="D2125" s="300">
        <v>2.0522394874164258E-3</v>
      </c>
      <c r="E2125" s="300">
        <v>1.8837457901409633E-2</v>
      </c>
      <c r="F2125" s="300">
        <v>1.8289450061540286E-2</v>
      </c>
      <c r="G2125" s="300">
        <v>1.8246664780764726E-2</v>
      </c>
      <c r="H2125" s="301">
        <v>1.6937972638301545E-5</v>
      </c>
      <c r="I2125" s="302">
        <v>1.7703832599865131E-5</v>
      </c>
      <c r="J2125" s="303">
        <v>29</v>
      </c>
      <c r="K2125" s="304">
        <f t="shared" ref="K2125:P2125" si="2030">SUM(D2125:D2125)+$J2125*D2125</f>
        <v>6.156718462249277E-2</v>
      </c>
      <c r="L2125" s="304">
        <f t="shared" si="2030"/>
        <v>0.56512373704228902</v>
      </c>
      <c r="M2125" s="304">
        <f t="shared" si="2030"/>
        <v>0.54868350184620851</v>
      </c>
      <c r="N2125" s="304">
        <f t="shared" si="2030"/>
        <v>0.54739994342294185</v>
      </c>
      <c r="O2125" s="304">
        <f t="shared" si="2030"/>
        <v>5.0813917914904641E-4</v>
      </c>
      <c r="P2125" s="251">
        <f t="shared" si="2030"/>
        <v>5.3111497799595393E-4</v>
      </c>
    </row>
    <row r="2126" spans="1:16" x14ac:dyDescent="0.3">
      <c r="A2126" s="247" t="s">
        <v>2166</v>
      </c>
      <c r="B2126" s="248">
        <v>2015</v>
      </c>
      <c r="C2126" s="248" t="s">
        <v>2502</v>
      </c>
      <c r="D2126" s="300">
        <v>6.5722301834164082E-2</v>
      </c>
      <c r="E2126" s="300">
        <v>0.24935873252320492</v>
      </c>
      <c r="F2126" s="300">
        <v>2.0160711112979804E-2</v>
      </c>
      <c r="G2126" s="300">
        <v>1.9978669203048027E-2</v>
      </c>
      <c r="H2126" s="301">
        <v>1.8805240183411922E-4</v>
      </c>
      <c r="I2126" s="302">
        <v>1.965552969748836E-4</v>
      </c>
      <c r="J2126" s="305">
        <v>0</v>
      </c>
      <c r="K2126" s="304">
        <f>SUM(D2126:D2155)</f>
        <v>0.43763165473200927</v>
      </c>
      <c r="L2126" s="304">
        <f t="shared" ref="L2126:L2132" si="2031">SUM(E2126:E2155)</f>
        <v>1.9952367524285735</v>
      </c>
      <c r="M2126" s="304">
        <f t="shared" ref="M2126:M2132" si="2032">SUM(F2126:F2155)</f>
        <v>0.57100310656491549</v>
      </c>
      <c r="N2126" s="304">
        <f t="shared" ref="N2126:N2132" si="2033">SUM(G2126:G2155)</f>
        <v>0.5679904170800385</v>
      </c>
      <c r="O2126" s="304">
        <f t="shared" ref="O2126:O2132" si="2034">SUM(H2126:H2155)</f>
        <v>1.8982550307053575E-3</v>
      </c>
      <c r="P2126" s="251">
        <f t="shared" ref="P2126:P2132" si="2035">SUM(I2126:I2155)</f>
        <v>1.984085699811909E-3</v>
      </c>
    </row>
    <row r="2127" spans="1:16" x14ac:dyDescent="0.3">
      <c r="A2127" s="247" t="s">
        <v>2166</v>
      </c>
      <c r="B2127" s="248">
        <v>2016</v>
      </c>
      <c r="C2127" s="248" t="s">
        <v>2503</v>
      </c>
      <c r="D2127" s="300">
        <v>5.4461632369476376E-2</v>
      </c>
      <c r="E2127" s="300">
        <v>0.21383389477462778</v>
      </c>
      <c r="F2127" s="300">
        <v>2.0005578326494876E-2</v>
      </c>
      <c r="G2127" s="300">
        <v>1.9833741682405193E-2</v>
      </c>
      <c r="H2127" s="301">
        <v>1.6594816357327875E-4</v>
      </c>
      <c r="I2127" s="302">
        <v>1.7345160314599263E-4</v>
      </c>
      <c r="J2127" s="303">
        <v>0</v>
      </c>
      <c r="K2127" s="304">
        <f t="shared" ref="K2127:K2132" si="2036">SUM(D2127:D2156)</f>
        <v>0.37411183198353354</v>
      </c>
      <c r="L2127" s="304">
        <f t="shared" si="2031"/>
        <v>1.7653215000874469</v>
      </c>
      <c r="M2127" s="304">
        <f t="shared" si="2032"/>
        <v>0.56916459822126464</v>
      </c>
      <c r="N2127" s="304">
        <f t="shared" si="2033"/>
        <v>0.56628856011186213</v>
      </c>
      <c r="O2127" s="304">
        <f t="shared" si="2034"/>
        <v>1.7279759682616144E-3</v>
      </c>
      <c r="P2127" s="251">
        <f t="shared" si="2035"/>
        <v>1.8061073737666092E-3</v>
      </c>
    </row>
    <row r="2128" spans="1:16" x14ac:dyDescent="0.3">
      <c r="A2128" s="247" t="s">
        <v>2166</v>
      </c>
      <c r="B2128" s="248">
        <v>2017</v>
      </c>
      <c r="C2128" s="248" t="s">
        <v>2504</v>
      </c>
      <c r="D2128" s="300">
        <v>4.5687176325112995E-2</v>
      </c>
      <c r="E2128" s="300">
        <v>0.18386384546929632</v>
      </c>
      <c r="F2128" s="300">
        <v>1.9917433288421993E-2</v>
      </c>
      <c r="G2128" s="300">
        <v>1.9751126920191538E-2</v>
      </c>
      <c r="H2128" s="301">
        <v>1.5051237677374732E-4</v>
      </c>
      <c r="I2128" s="302">
        <v>1.5731787856267587E-4</v>
      </c>
      <c r="J2128" s="303">
        <v>0</v>
      </c>
      <c r="K2128" s="304">
        <f t="shared" si="2036"/>
        <v>0.32180327020493577</v>
      </c>
      <c r="L2128" s="304">
        <f t="shared" si="2031"/>
        <v>1.5707648088510955</v>
      </c>
      <c r="M2128" s="304">
        <f t="shared" si="2032"/>
        <v>0.56747213696503429</v>
      </c>
      <c r="N2128" s="304">
        <f t="shared" si="2033"/>
        <v>0.56472326807686601</v>
      </c>
      <c r="O2128" s="304">
        <f t="shared" si="2034"/>
        <v>1.5795798423460115E-3</v>
      </c>
      <c r="P2128" s="251">
        <f t="shared" si="2035"/>
        <v>1.651001433535159E-3</v>
      </c>
    </row>
    <row r="2129" spans="1:16" x14ac:dyDescent="0.3">
      <c r="A2129" s="247" t="s">
        <v>2166</v>
      </c>
      <c r="B2129" s="248">
        <v>2018</v>
      </c>
      <c r="C2129" s="248" t="s">
        <v>2505</v>
      </c>
      <c r="D2129" s="300">
        <v>3.7874618271284875E-2</v>
      </c>
      <c r="E2129" s="300">
        <v>0.15754158856526831</v>
      </c>
      <c r="F2129" s="300">
        <v>1.9864204447237962E-2</v>
      </c>
      <c r="G2129" s="300">
        <v>1.9700842927846619E-2</v>
      </c>
      <c r="H2129" s="301">
        <v>1.3788377161794559E-4</v>
      </c>
      <c r="I2129" s="302">
        <v>1.4411826392033439E-4</v>
      </c>
      <c r="J2129" s="303">
        <v>0</v>
      </c>
      <c r="K2129" s="304">
        <f t="shared" si="2036"/>
        <v>0.27822583187775435</v>
      </c>
      <c r="L2129" s="304">
        <f t="shared" si="2031"/>
        <v>1.4060270317939765</v>
      </c>
      <c r="M2129" s="304">
        <f t="shared" si="2032"/>
        <v>0.56586025272991169</v>
      </c>
      <c r="N2129" s="304">
        <f t="shared" si="2033"/>
        <v>0.56323362439438451</v>
      </c>
      <c r="O2129" s="304">
        <f t="shared" si="2034"/>
        <v>1.4464168114008765E-3</v>
      </c>
      <c r="P2129" s="251">
        <f t="shared" si="2035"/>
        <v>1.5118173612328834E-3</v>
      </c>
    </row>
    <row r="2130" spans="1:16" x14ac:dyDescent="0.3">
      <c r="A2130" s="247" t="s">
        <v>2166</v>
      </c>
      <c r="B2130" s="248">
        <v>2019</v>
      </c>
      <c r="C2130" s="248" t="s">
        <v>2506</v>
      </c>
      <c r="D2130" s="300">
        <v>3.1402369666954956E-2</v>
      </c>
      <c r="E2130" s="300">
        <v>0.1351466628522259</v>
      </c>
      <c r="F2130" s="300">
        <v>1.9823801481923781E-2</v>
      </c>
      <c r="G2130" s="300">
        <v>1.9662636780656211E-2</v>
      </c>
      <c r="H2130" s="301">
        <v>1.2698124114808069E-4</v>
      </c>
      <c r="I2130" s="302">
        <v>1.3272276940188462E-4</v>
      </c>
      <c r="J2130" s="303">
        <v>0</v>
      </c>
      <c r="K2130" s="304">
        <f t="shared" si="2036"/>
        <v>0.24242598559169845</v>
      </c>
      <c r="L2130" s="304">
        <f t="shared" si="2031"/>
        <v>1.2674862047062776</v>
      </c>
      <c r="M2130" s="304">
        <f t="shared" si="2032"/>
        <v>0.56429528539309148</v>
      </c>
      <c r="N2130" s="304">
        <f t="shared" si="2033"/>
        <v>0.56178845365664709</v>
      </c>
      <c r="O2130" s="304">
        <f t="shared" si="2034"/>
        <v>1.325691200724494E-3</v>
      </c>
      <c r="P2130" s="251">
        <f t="shared" si="2035"/>
        <v>1.385633074153678E-3</v>
      </c>
    </row>
    <row r="2131" spans="1:16" x14ac:dyDescent="0.3">
      <c r="A2131" s="247" t="s">
        <v>2166</v>
      </c>
      <c r="B2131" s="248">
        <v>2020</v>
      </c>
      <c r="C2131" s="248" t="s">
        <v>2507</v>
      </c>
      <c r="D2131" s="300">
        <v>2.6577242176251663E-2</v>
      </c>
      <c r="E2131" s="300">
        <v>0.11639894690687068</v>
      </c>
      <c r="F2131" s="300">
        <v>1.9750711965801502E-2</v>
      </c>
      <c r="G2131" s="300">
        <v>1.9594820391866257E-2</v>
      </c>
      <c r="H2131" s="301">
        <v>1.178363551877467E-4</v>
      </c>
      <c r="I2131" s="302">
        <v>1.2316439227825495E-4</v>
      </c>
      <c r="J2131" s="303">
        <v>0</v>
      </c>
      <c r="K2131" s="304">
        <f t="shared" si="2036"/>
        <v>0.21308523362654974</v>
      </c>
      <c r="L2131" s="304">
        <f t="shared" si="2031"/>
        <v>1.1513409961138539</v>
      </c>
      <c r="M2131" s="304">
        <f t="shared" si="2032"/>
        <v>0.56276673954045975</v>
      </c>
      <c r="N2131" s="304">
        <f t="shared" si="2033"/>
        <v>0.56037782270327896</v>
      </c>
      <c r="O2131" s="304">
        <f t="shared" si="2034"/>
        <v>1.2157259879406906E-3</v>
      </c>
      <c r="P2131" s="251">
        <f t="shared" si="2035"/>
        <v>1.2706957224111956E-3</v>
      </c>
    </row>
    <row r="2132" spans="1:16" x14ac:dyDescent="0.3">
      <c r="A2132" s="247" t="s">
        <v>2166</v>
      </c>
      <c r="B2132" s="248">
        <v>2021</v>
      </c>
      <c r="C2132" s="248" t="s">
        <v>2508</v>
      </c>
      <c r="D2132" s="300">
        <v>2.2503660039745989E-2</v>
      </c>
      <c r="E2132" s="300">
        <v>0.10011728041415754</v>
      </c>
      <c r="F2132" s="300">
        <v>1.9633378213109062E-2</v>
      </c>
      <c r="G2132" s="300">
        <v>1.9486347014205253E-2</v>
      </c>
      <c r="H2132" s="301">
        <v>1.0792641421661673E-4</v>
      </c>
      <c r="I2132" s="302">
        <v>1.1280636775112207E-4</v>
      </c>
      <c r="J2132" s="303">
        <v>0</v>
      </c>
      <c r="K2132" s="304">
        <f t="shared" si="2036"/>
        <v>0.18855932427399819</v>
      </c>
      <c r="L2132" s="304">
        <f t="shared" si="2031"/>
        <v>1.0539481099298456</v>
      </c>
      <c r="M2132" s="304">
        <f t="shared" si="2032"/>
        <v>0.5613080449611435</v>
      </c>
      <c r="N2132" s="304">
        <f t="shared" si="2033"/>
        <v>0.55903202521148032</v>
      </c>
      <c r="O2132" s="304">
        <f t="shared" si="2034"/>
        <v>1.1147649504306323E-3</v>
      </c>
      <c r="P2132" s="251">
        <f t="shared" si="2035"/>
        <v>1.165169674792901E-3</v>
      </c>
    </row>
    <row r="2133" spans="1:16" x14ac:dyDescent="0.3">
      <c r="A2133" s="247" t="s">
        <v>2166</v>
      </c>
      <c r="B2133" s="248">
        <v>2022</v>
      </c>
      <c r="C2133" s="248" t="s">
        <v>2509</v>
      </c>
      <c r="D2133" s="300">
        <v>1.8398020194770361E-2</v>
      </c>
      <c r="E2133" s="300">
        <v>8.567553347539171E-2</v>
      </c>
      <c r="F2133" s="300">
        <v>1.9521073882026296E-2</v>
      </c>
      <c r="G2133" s="300">
        <v>1.9382351235610974E-2</v>
      </c>
      <c r="H2133" s="301">
        <v>9.7436920185247342E-5</v>
      </c>
      <c r="I2133" s="302">
        <v>1.0184258534609452E-4</v>
      </c>
      <c r="J2133" s="303">
        <v>1</v>
      </c>
      <c r="K2133" s="304">
        <f t="shared" ref="K2133:P2133" si="2037">SUM(D2133:D2161)+$J2133*D2161</f>
        <v>0.16810699705795235</v>
      </c>
      <c r="L2133" s="304">
        <f t="shared" si="2037"/>
        <v>0.97283689023855013</v>
      </c>
      <c r="M2133" s="304">
        <f t="shared" si="2037"/>
        <v>0.55996668413452</v>
      </c>
      <c r="N2133" s="304">
        <f t="shared" si="2037"/>
        <v>0.55779470109734264</v>
      </c>
      <c r="O2133" s="304">
        <f t="shared" si="2037"/>
        <v>1.0237138538917035E-3</v>
      </c>
      <c r="P2133" s="251">
        <f t="shared" si="2037"/>
        <v>1.0700016517017391E-3</v>
      </c>
    </row>
    <row r="2134" spans="1:16" x14ac:dyDescent="0.3">
      <c r="A2134" s="247" t="s">
        <v>2166</v>
      </c>
      <c r="B2134" s="248">
        <v>2023</v>
      </c>
      <c r="C2134" s="248" t="s">
        <v>2510</v>
      </c>
      <c r="D2134" s="300">
        <v>1.583145297982707E-2</v>
      </c>
      <c r="E2134" s="300">
        <v>7.4496047304460244E-2</v>
      </c>
      <c r="F2134" s="300">
        <v>1.9423905347205551E-2</v>
      </c>
      <c r="G2134" s="300">
        <v>1.9292573768924882E-2</v>
      </c>
      <c r="H2134" s="301">
        <v>8.7613297597525388E-5</v>
      </c>
      <c r="I2134" s="302">
        <v>9.1574782136635353E-5</v>
      </c>
      <c r="J2134" s="303">
        <v>2</v>
      </c>
      <c r="K2134" s="304">
        <f t="shared" ref="K2134:P2134" si="2038">SUM(D2134:D2161)+$J2134*D2161</f>
        <v>0.15176030968688212</v>
      </c>
      <c r="L2134" s="304">
        <f t="shared" si="2038"/>
        <v>0.90616741748602081</v>
      </c>
      <c r="M2134" s="304">
        <f t="shared" si="2038"/>
        <v>0.55873762763897905</v>
      </c>
      <c r="N2134" s="304">
        <f t="shared" si="2038"/>
        <v>0.55666137276179939</v>
      </c>
      <c r="O2134" s="304">
        <f t="shared" si="2038"/>
        <v>9.4315225138414467E-4</v>
      </c>
      <c r="P2134" s="251">
        <f t="shared" si="2038"/>
        <v>9.8579741101560486E-4</v>
      </c>
    </row>
    <row r="2135" spans="1:16" x14ac:dyDescent="0.3">
      <c r="A2135" s="247" t="s">
        <v>2166</v>
      </c>
      <c r="B2135" s="248">
        <v>2024</v>
      </c>
      <c r="C2135" s="248" t="s">
        <v>2511</v>
      </c>
      <c r="D2135" s="300">
        <v>1.3623293113957888E-2</v>
      </c>
      <c r="E2135" s="300">
        <v>6.5049117680725702E-2</v>
      </c>
      <c r="F2135" s="300">
        <v>1.933620507238204E-2</v>
      </c>
      <c r="G2135" s="300">
        <v>1.9211488892015766E-2</v>
      </c>
      <c r="H2135" s="301">
        <v>7.7425109467411655E-5</v>
      </c>
      <c r="I2135" s="302">
        <v>8.0925929348693137E-5</v>
      </c>
      <c r="J2135" s="303">
        <v>3</v>
      </c>
      <c r="K2135" s="304">
        <f t="shared" ref="K2135:P2135" si="2039">SUM(D2135:D2161)+$J2135*D2161</f>
        <v>0.13798018953075522</v>
      </c>
      <c r="L2135" s="304">
        <f t="shared" si="2039"/>
        <v>0.85067743090442272</v>
      </c>
      <c r="M2135" s="304">
        <f t="shared" si="2039"/>
        <v>0.55760573967825899</v>
      </c>
      <c r="N2135" s="304">
        <f t="shared" si="2039"/>
        <v>0.55561782189294207</v>
      </c>
      <c r="O2135" s="304">
        <f t="shared" si="2039"/>
        <v>8.7241427146430791E-4</v>
      </c>
      <c r="P2135" s="251">
        <f t="shared" si="2039"/>
        <v>9.1186097353892972E-4</v>
      </c>
    </row>
    <row r="2136" spans="1:16" x14ac:dyDescent="0.3">
      <c r="A2136" s="247" t="s">
        <v>2166</v>
      </c>
      <c r="B2136" s="248">
        <v>2025</v>
      </c>
      <c r="C2136" s="248" t="s">
        <v>2512</v>
      </c>
      <c r="D2136" s="300">
        <v>1.1918124957730064E-2</v>
      </c>
      <c r="E2136" s="300">
        <v>5.7656886121113422E-2</v>
      </c>
      <c r="F2136" s="300">
        <v>1.9268236646009934E-2</v>
      </c>
      <c r="G2136" s="300">
        <v>1.9148755406484242E-2</v>
      </c>
      <c r="H2136" s="301">
        <v>7.1631301142154472E-5</v>
      </c>
      <c r="I2136" s="302">
        <v>7.4870150720611454E-5</v>
      </c>
      <c r="J2136" s="303">
        <v>4</v>
      </c>
      <c r="K2136" s="304">
        <f t="shared" ref="K2136:P2136" si="2040">SUM(D2136:D2161)+$J2136*D2161</f>
        <v>0.12640822924049747</v>
      </c>
      <c r="L2136" s="304">
        <f t="shared" si="2040"/>
        <v>0.80463437394655946</v>
      </c>
      <c r="M2136" s="304">
        <f t="shared" si="2040"/>
        <v>0.55656155199236257</v>
      </c>
      <c r="N2136" s="304">
        <f t="shared" si="2040"/>
        <v>0.5546553559009938</v>
      </c>
      <c r="O2136" s="304">
        <f t="shared" si="2040"/>
        <v>8.118644796745847E-4</v>
      </c>
      <c r="P2136" s="251">
        <f t="shared" si="2040"/>
        <v>8.4857338885019687E-4</v>
      </c>
    </row>
    <row r="2137" spans="1:16" x14ac:dyDescent="0.3">
      <c r="A2137" s="247" t="s">
        <v>2166</v>
      </c>
      <c r="B2137" s="248">
        <v>2026</v>
      </c>
      <c r="C2137" s="248" t="s">
        <v>2513</v>
      </c>
      <c r="D2137" s="300">
        <v>1.0541690098980525E-2</v>
      </c>
      <c r="E2137" s="300">
        <v>5.1718439226228895E-2</v>
      </c>
      <c r="F2137" s="300">
        <v>1.9198712923587123E-2</v>
      </c>
      <c r="G2137" s="300">
        <v>1.9084557528850094E-2</v>
      </c>
      <c r="H2137" s="301">
        <v>6.4635496365841164E-5</v>
      </c>
      <c r="I2137" s="302">
        <v>6.7558026695737234E-5</v>
      </c>
      <c r="J2137" s="303">
        <v>5</v>
      </c>
      <c r="K2137" s="304">
        <f t="shared" ref="K2137:P2137" si="2041">SUM(D2137:D2161)+$J2137*D2161</f>
        <v>0.11654143710646755</v>
      </c>
      <c r="L2137" s="304">
        <f t="shared" si="2041"/>
        <v>0.76598354854830841</v>
      </c>
      <c r="M2137" s="304">
        <f t="shared" si="2041"/>
        <v>0.55558533273283817</v>
      </c>
      <c r="N2137" s="304">
        <f t="shared" si="2041"/>
        <v>0.55375562339457729</v>
      </c>
      <c r="O2137" s="304">
        <f t="shared" si="2041"/>
        <v>7.5710849621011872E-4</v>
      </c>
      <c r="P2137" s="251">
        <f t="shared" si="2041"/>
        <v>7.9134158278954577E-4</v>
      </c>
    </row>
    <row r="2138" spans="1:16" x14ac:dyDescent="0.3">
      <c r="A2138" s="247" t="s">
        <v>2166</v>
      </c>
      <c r="B2138" s="248">
        <v>2027</v>
      </c>
      <c r="C2138" s="248" t="s">
        <v>2514</v>
      </c>
      <c r="D2138" s="300">
        <v>9.3450038876615928E-3</v>
      </c>
      <c r="E2138" s="300">
        <v>4.6637496307129003E-2</v>
      </c>
      <c r="F2138" s="300">
        <v>1.9116490023672366E-2</v>
      </c>
      <c r="G2138" s="300">
        <v>1.9008545158692696E-2</v>
      </c>
      <c r="H2138" s="301">
        <v>5.4092858657565531E-5</v>
      </c>
      <c r="I2138" s="302">
        <v>5.6538697692555381E-5</v>
      </c>
      <c r="J2138" s="303">
        <v>6</v>
      </c>
      <c r="K2138" s="304">
        <f t="shared" ref="K2138:P2138" si="2042">SUM(D2138:D2161)+$J2138*D2161</f>
        <v>0.10805107983118718</v>
      </c>
      <c r="L2138" s="304">
        <f t="shared" si="2042"/>
        <v>0.73327117004494169</v>
      </c>
      <c r="M2138" s="304">
        <f t="shared" si="2042"/>
        <v>0.55467863719573651</v>
      </c>
      <c r="N2138" s="304">
        <f t="shared" si="2042"/>
        <v>0.55292008876579479</v>
      </c>
      <c r="O2138" s="304">
        <f t="shared" si="2042"/>
        <v>7.093483175219658E-4</v>
      </c>
      <c r="P2138" s="251">
        <f t="shared" si="2042"/>
        <v>7.414219007537688E-4</v>
      </c>
    </row>
    <row r="2139" spans="1:16" x14ac:dyDescent="0.3">
      <c r="A2139" s="247" t="s">
        <v>2166</v>
      </c>
      <c r="B2139" s="248">
        <v>2028</v>
      </c>
      <c r="C2139" s="248" t="s">
        <v>2515</v>
      </c>
      <c r="D2139" s="300">
        <v>8.3436664913057474E-3</v>
      </c>
      <c r="E2139" s="300">
        <v>4.2400499786775424E-2</v>
      </c>
      <c r="F2139" s="300">
        <v>1.9029376262830477E-2</v>
      </c>
      <c r="G2139" s="300">
        <v>1.8928131950907482E-2</v>
      </c>
      <c r="H2139" s="301">
        <v>4.600001838429032E-5</v>
      </c>
      <c r="I2139" s="302">
        <v>4.8079935093569537E-5</v>
      </c>
      <c r="J2139" s="303">
        <v>7</v>
      </c>
      <c r="K2139" s="304">
        <f t="shared" ref="K2139:P2139" si="2043">SUM(D2139:D2161)+$J2139*D2161</f>
        <v>0.10075740876722575</v>
      </c>
      <c r="L2139" s="304">
        <f t="shared" si="2043"/>
        <v>0.70563973446067496</v>
      </c>
      <c r="M2139" s="304">
        <f t="shared" si="2043"/>
        <v>0.55385416455854974</v>
      </c>
      <c r="N2139" s="304">
        <f t="shared" si="2043"/>
        <v>0.55216056650716971</v>
      </c>
      <c r="O2139" s="304">
        <f t="shared" si="2043"/>
        <v>6.7213077654208872E-4</v>
      </c>
      <c r="P2139" s="251">
        <f t="shared" si="2043"/>
        <v>7.0252154772117376E-4</v>
      </c>
    </row>
    <row r="2140" spans="1:16" x14ac:dyDescent="0.3">
      <c r="A2140" s="247" t="s">
        <v>2166</v>
      </c>
      <c r="B2140" s="248">
        <v>2029</v>
      </c>
      <c r="C2140" s="248" t="s">
        <v>2516</v>
      </c>
      <c r="D2140" s="300">
        <v>7.4409362008915876E-3</v>
      </c>
      <c r="E2140" s="300">
        <v>3.8676942106799943E-2</v>
      </c>
      <c r="F2140" s="300">
        <v>1.8947879678089696E-2</v>
      </c>
      <c r="G2140" s="300">
        <v>1.8852998961426764E-2</v>
      </c>
      <c r="H2140" s="301">
        <v>4.0869799165310911E-5</v>
      </c>
      <c r="I2140" s="302">
        <v>4.2717750126518441E-5</v>
      </c>
      <c r="J2140" s="303">
        <v>8</v>
      </c>
      <c r="K2140" s="304">
        <f t="shared" ref="K2140:P2140" si="2044">SUM(D2140:D2161)+$J2140*D2161</f>
        <v>9.4465075099620155E-2</v>
      </c>
      <c r="L2140" s="304">
        <f t="shared" si="2044"/>
        <v>0.68224529539676193</v>
      </c>
      <c r="M2140" s="304">
        <f t="shared" si="2044"/>
        <v>0.55311680568220467</v>
      </c>
      <c r="N2140" s="304">
        <f t="shared" si="2044"/>
        <v>0.55148145745632982</v>
      </c>
      <c r="O2140" s="304">
        <f t="shared" si="2044"/>
        <v>6.4300607583548676E-4</v>
      </c>
      <c r="P2140" s="251">
        <f t="shared" si="2044"/>
        <v>6.7207995728756466E-4</v>
      </c>
    </row>
    <row r="2141" spans="1:16" x14ac:dyDescent="0.3">
      <c r="A2141" s="247" t="s">
        <v>2166</v>
      </c>
      <c r="B2141" s="248">
        <v>2030</v>
      </c>
      <c r="C2141" s="248" t="s">
        <v>2517</v>
      </c>
      <c r="D2141" s="300">
        <v>6.7080706572696562E-3</v>
      </c>
      <c r="E2141" s="300">
        <v>3.5636821546926732E-2</v>
      </c>
      <c r="F2141" s="300">
        <v>1.8871579781044694E-2</v>
      </c>
      <c r="G2141" s="300">
        <v>1.8782639962228259E-2</v>
      </c>
      <c r="H2141" s="301">
        <v>3.5632497747882164E-5</v>
      </c>
      <c r="I2141" s="302">
        <v>3.7243641179174373E-5</v>
      </c>
      <c r="J2141" s="303">
        <v>9</v>
      </c>
      <c r="K2141" s="304">
        <f t="shared" ref="K2141:P2141" si="2045">SUM(D2141:D2161)+$J2141*D2161</f>
        <v>8.9075471722428703E-2</v>
      </c>
      <c r="L2141" s="304">
        <f t="shared" si="2045"/>
        <v>0.66257441401282413</v>
      </c>
      <c r="M2141" s="304">
        <f t="shared" si="2045"/>
        <v>0.55246094339060059</v>
      </c>
      <c r="N2141" s="304">
        <f t="shared" si="2045"/>
        <v>0.55087748139497072</v>
      </c>
      <c r="O2141" s="304">
        <f t="shared" si="2045"/>
        <v>6.1901159434786437E-4</v>
      </c>
      <c r="P2141" s="251">
        <f t="shared" si="2045"/>
        <v>6.4700055182100665E-4</v>
      </c>
    </row>
    <row r="2142" spans="1:16" x14ac:dyDescent="0.3">
      <c r="A2142" s="247" t="s">
        <v>2166</v>
      </c>
      <c r="B2142" s="248">
        <v>2031</v>
      </c>
      <c r="C2142" s="248" t="s">
        <v>2518</v>
      </c>
      <c r="D2142" s="300">
        <v>6.0586191265871924E-3</v>
      </c>
      <c r="E2142" s="300">
        <v>3.2983053657491379E-2</v>
      </c>
      <c r="F2142" s="300">
        <v>1.8802320803129224E-2</v>
      </c>
      <c r="G2142" s="300">
        <v>1.8718868456867131E-2</v>
      </c>
      <c r="H2142" s="301">
        <v>3.3311526457544951E-5</v>
      </c>
      <c r="I2142" s="302">
        <v>3.4817725866245727E-5</v>
      </c>
      <c r="J2142" s="303">
        <v>10</v>
      </c>
      <c r="K2142" s="304">
        <f t="shared" ref="K2142:P2142" si="2046">SUM(D2142:D2161)+$J2142*D2161</f>
        <v>8.4418733888859204E-2</v>
      </c>
      <c r="L2142" s="304">
        <f t="shared" si="2046"/>
        <v>0.64594365318875968</v>
      </c>
      <c r="M2142" s="304">
        <f t="shared" si="2046"/>
        <v>0.55188138099604134</v>
      </c>
      <c r="N2142" s="304">
        <f t="shared" si="2046"/>
        <v>0.55034386433281002</v>
      </c>
      <c r="O2142" s="304">
        <f t="shared" si="2046"/>
        <v>6.002544142776707E-4</v>
      </c>
      <c r="P2142" s="251">
        <f t="shared" si="2046"/>
        <v>6.273952553017925E-4</v>
      </c>
    </row>
    <row r="2143" spans="1:16" x14ac:dyDescent="0.3">
      <c r="A2143" s="247" t="s">
        <v>2166</v>
      </c>
      <c r="B2143" s="248">
        <v>2032</v>
      </c>
      <c r="C2143" s="248" t="s">
        <v>2519</v>
      </c>
      <c r="D2143" s="300">
        <v>5.4938991292706697E-3</v>
      </c>
      <c r="E2143" s="300">
        <v>3.0756499292926821E-2</v>
      </c>
      <c r="F2143" s="300">
        <v>1.8738213833632326E-2</v>
      </c>
      <c r="G2143" s="300">
        <v>1.8659844695557769E-2</v>
      </c>
      <c r="H2143" s="301">
        <v>3.1264212758461833E-5</v>
      </c>
      <c r="I2143" s="302">
        <v>3.2677841726510086E-5</v>
      </c>
      <c r="J2143" s="303">
        <v>11</v>
      </c>
      <c r="K2143" s="304">
        <f t="shared" ref="K2143:P2143" si="2047">SUM(D2143:D2161)+$J2143*D2161</f>
        <v>8.0411447585972157E-2</v>
      </c>
      <c r="L2143" s="304">
        <f t="shared" si="2047"/>
        <v>0.63196666025413051</v>
      </c>
      <c r="M2143" s="304">
        <f t="shared" si="2047"/>
        <v>0.55137107757939763</v>
      </c>
      <c r="N2143" s="304">
        <f t="shared" si="2047"/>
        <v>0.5498740187760105</v>
      </c>
      <c r="O2143" s="304">
        <f t="shared" si="2047"/>
        <v>5.8381820549781413E-4</v>
      </c>
      <c r="P2143" s="251">
        <f t="shared" si="2047"/>
        <v>6.1021587409550713E-4</v>
      </c>
    </row>
    <row r="2144" spans="1:16" x14ac:dyDescent="0.3">
      <c r="A2144" s="247" t="s">
        <v>2166</v>
      </c>
      <c r="B2144" s="248">
        <v>2033</v>
      </c>
      <c r="C2144" s="248" t="s">
        <v>2520</v>
      </c>
      <c r="D2144" s="300">
        <v>4.9911636447552577E-3</v>
      </c>
      <c r="E2144" s="300">
        <v>2.8835627197862673E-2</v>
      </c>
      <c r="F2144" s="300">
        <v>1.8678440896783666E-2</v>
      </c>
      <c r="G2144" s="300">
        <v>1.8604807632998252E-2</v>
      </c>
      <c r="H2144" s="301">
        <v>2.9260933566346198E-5</v>
      </c>
      <c r="I2144" s="302">
        <v>3.0583983138746745E-5</v>
      </c>
      <c r="J2144" s="303">
        <v>12</v>
      </c>
      <c r="K2144" s="304">
        <f t="shared" ref="K2144:P2144" si="2048">SUM(D2144:D2161)+$J2144*D2161</f>
        <v>7.6968881280401635E-2</v>
      </c>
      <c r="L2144" s="304">
        <f t="shared" si="2048"/>
        <v>0.62021622168406587</v>
      </c>
      <c r="M2144" s="304">
        <f t="shared" si="2048"/>
        <v>0.5509248811322508</v>
      </c>
      <c r="N2144" s="304">
        <f t="shared" si="2048"/>
        <v>0.54946319698052037</v>
      </c>
      <c r="O2144" s="304">
        <f t="shared" si="2048"/>
        <v>5.6942931041704069E-4</v>
      </c>
      <c r="P2144" s="251">
        <f t="shared" si="2048"/>
        <v>5.9517637702895742E-4</v>
      </c>
    </row>
    <row r="2145" spans="1:16" x14ac:dyDescent="0.3">
      <c r="A2145" s="247" t="s">
        <v>2166</v>
      </c>
      <c r="B2145" s="248">
        <v>2034</v>
      </c>
      <c r="C2145" s="248" t="s">
        <v>2521</v>
      </c>
      <c r="D2145" s="300">
        <v>4.5449680476178436E-3</v>
      </c>
      <c r="E2145" s="300">
        <v>2.7203013440695457E-2</v>
      </c>
      <c r="F2145" s="300">
        <v>1.8623588018015374E-2</v>
      </c>
      <c r="G2145" s="300">
        <v>1.8554308734542811E-2</v>
      </c>
      <c r="H2145" s="301">
        <v>2.7626013053200281E-5</v>
      </c>
      <c r="I2145" s="302">
        <v>2.8875138774848672E-5</v>
      </c>
      <c r="J2145" s="303">
        <v>13</v>
      </c>
      <c r="K2145" s="304">
        <f t="shared" ref="K2145:P2145" si="2049">SUM(D2145:D2161)+$J2145*D2161</f>
        <v>7.4029050459346518E-2</v>
      </c>
      <c r="L2145" s="304">
        <f t="shared" si="2049"/>
        <v>0.61038665520906554</v>
      </c>
      <c r="M2145" s="304">
        <f t="shared" si="2049"/>
        <v>0.55053845762195253</v>
      </c>
      <c r="N2145" s="304">
        <f t="shared" si="2049"/>
        <v>0.54910741224758974</v>
      </c>
      <c r="O2145" s="304">
        <f t="shared" si="2049"/>
        <v>5.5704369452838273E-4</v>
      </c>
      <c r="P2145" s="251">
        <f t="shared" si="2049"/>
        <v>5.8223073855017099E-4</v>
      </c>
    </row>
    <row r="2146" spans="1:16" x14ac:dyDescent="0.3">
      <c r="A2146" s="247" t="s">
        <v>2166</v>
      </c>
      <c r="B2146" s="248">
        <v>2035</v>
      </c>
      <c r="C2146" s="248" t="s">
        <v>2522</v>
      </c>
      <c r="D2146" s="300">
        <v>4.1554897899981572E-3</v>
      </c>
      <c r="E2146" s="300">
        <v>2.5855506933198283E-2</v>
      </c>
      <c r="F2146" s="300">
        <v>1.8572305275343096E-2</v>
      </c>
      <c r="G2146" s="300">
        <v>1.850704867393984E-2</v>
      </c>
      <c r="H2146" s="301">
        <v>2.4867702450507007E-5</v>
      </c>
      <c r="I2146" s="302">
        <v>2.5992109606523582E-5</v>
      </c>
      <c r="J2146" s="303">
        <v>14</v>
      </c>
      <c r="K2146" s="304">
        <f t="shared" ref="K2146:P2146" si="2050">SUM(D2146:D2161)+$J2146*D2161</f>
        <v>7.153541523542882E-2</v>
      </c>
      <c r="L2146" s="304">
        <f t="shared" si="2050"/>
        <v>0.60218970249123227</v>
      </c>
      <c r="M2146" s="304">
        <f t="shared" si="2050"/>
        <v>0.55020688699042275</v>
      </c>
      <c r="N2146" s="304">
        <f t="shared" si="2050"/>
        <v>0.54880212641311454</v>
      </c>
      <c r="O2146" s="304">
        <f t="shared" si="2050"/>
        <v>5.4629299915287099E-4</v>
      </c>
      <c r="P2146" s="251">
        <f t="shared" si="2050"/>
        <v>5.7099394443528269E-4</v>
      </c>
    </row>
    <row r="2147" spans="1:16" x14ac:dyDescent="0.3">
      <c r="A2147" s="247" t="s">
        <v>2166</v>
      </c>
      <c r="B2147" s="248">
        <v>2036</v>
      </c>
      <c r="C2147" s="248" t="s">
        <v>2523</v>
      </c>
      <c r="D2147" s="300">
        <v>3.8134599177977626E-3</v>
      </c>
      <c r="E2147" s="300">
        <v>2.4701484923322345E-2</v>
      </c>
      <c r="F2147" s="300">
        <v>1.8529034247034688E-2</v>
      </c>
      <c r="G2147" s="300">
        <v>1.8467206056122381E-2</v>
      </c>
      <c r="H2147" s="301">
        <v>2.3417487471558612E-5</v>
      </c>
      <c r="I2147" s="302">
        <v>2.4476322341460829E-5</v>
      </c>
      <c r="J2147" s="303">
        <v>15</v>
      </c>
      <c r="K2147" s="304">
        <f t="shared" ref="K2147:P2147" si="2051">SUM(D2147:D2161)+$J2147*D2161</f>
        <v>6.9431258269130811E-2</v>
      </c>
      <c r="L2147" s="304">
        <f t="shared" si="2051"/>
        <v>0.59534025628089626</v>
      </c>
      <c r="M2147" s="304">
        <f t="shared" si="2051"/>
        <v>0.54992659910156516</v>
      </c>
      <c r="N2147" s="304">
        <f t="shared" si="2051"/>
        <v>0.54854410063924219</v>
      </c>
      <c r="O2147" s="304">
        <f t="shared" si="2051"/>
        <v>5.3830061438005239E-4</v>
      </c>
      <c r="P2147" s="251">
        <f t="shared" si="2051"/>
        <v>5.6264017948871956E-4</v>
      </c>
    </row>
    <row r="2148" spans="1:16" x14ac:dyDescent="0.3">
      <c r="A2148" s="247" t="s">
        <v>2166</v>
      </c>
      <c r="B2148" s="248">
        <v>2037</v>
      </c>
      <c r="C2148" s="248" t="s">
        <v>2524</v>
      </c>
      <c r="D2148" s="300">
        <v>3.5199783588389841E-3</v>
      </c>
      <c r="E2148" s="300">
        <v>2.3744368478440914E-2</v>
      </c>
      <c r="F2148" s="300">
        <v>1.8490511455037831E-2</v>
      </c>
      <c r="G2148" s="300">
        <v>1.8431736964202635E-2</v>
      </c>
      <c r="H2148" s="301">
        <v>2.216484210994657E-5</v>
      </c>
      <c r="I2148" s="302">
        <v>2.3167037915128221E-5</v>
      </c>
      <c r="J2148" s="303">
        <v>16</v>
      </c>
      <c r="K2148" s="304">
        <f t="shared" ref="K2148:P2148" si="2052">SUM(D2148:D2161)+$J2148*D2161</f>
        <v>6.7669131175033204E-2</v>
      </c>
      <c r="L2148" s="304">
        <f t="shared" si="2052"/>
        <v>0.58964483208043617</v>
      </c>
      <c r="M2148" s="304">
        <f t="shared" si="2052"/>
        <v>0.54968958224101594</v>
      </c>
      <c r="N2148" s="304">
        <f t="shared" si="2052"/>
        <v>0.5483259174831876</v>
      </c>
      <c r="O2148" s="304">
        <f t="shared" si="2052"/>
        <v>5.3175844458618212E-4</v>
      </c>
      <c r="P2148" s="251">
        <f t="shared" si="2052"/>
        <v>5.5580220180721904E-4</v>
      </c>
    </row>
    <row r="2149" spans="1:16" x14ac:dyDescent="0.3">
      <c r="A2149" s="247" t="s">
        <v>2166</v>
      </c>
      <c r="B2149" s="248">
        <v>2038</v>
      </c>
      <c r="C2149" s="248" t="s">
        <v>2525</v>
      </c>
      <c r="D2149" s="300">
        <v>3.2479700978758582E-3</v>
      </c>
      <c r="E2149" s="300">
        <v>2.2851159824739935E-2</v>
      </c>
      <c r="F2149" s="300">
        <v>1.8456227446762813E-2</v>
      </c>
      <c r="G2149" s="300">
        <v>1.8400177969826622E-2</v>
      </c>
      <c r="H2149" s="301">
        <v>2.123795242349742E-5</v>
      </c>
      <c r="I2149" s="302">
        <v>2.2198238390069827E-5</v>
      </c>
      <c r="J2149" s="303">
        <v>17</v>
      </c>
      <c r="K2149" s="304">
        <f t="shared" ref="K2149:P2149" si="2053">SUM(D2149:D2161)+$J2149*D2161</f>
        <v>6.6200485639894363E-2</v>
      </c>
      <c r="L2149" s="304">
        <f t="shared" si="2053"/>
        <v>0.58490652432485746</v>
      </c>
      <c r="M2149" s="304">
        <f t="shared" si="2053"/>
        <v>0.54949108817246373</v>
      </c>
      <c r="N2149" s="304">
        <f t="shared" si="2053"/>
        <v>0.54814320341905254</v>
      </c>
      <c r="O2149" s="304">
        <f t="shared" si="2053"/>
        <v>5.2646892015392386E-4</v>
      </c>
      <c r="P2149" s="251">
        <f t="shared" si="2053"/>
        <v>5.5027350855205116E-4</v>
      </c>
    </row>
    <row r="2150" spans="1:16" x14ac:dyDescent="0.3">
      <c r="A2150" s="247" t="s">
        <v>2166</v>
      </c>
      <c r="B2150" s="248">
        <v>2039</v>
      </c>
      <c r="C2150" s="248" t="s">
        <v>2526</v>
      </c>
      <c r="D2150" s="300">
        <v>2.9949226074947664E-3</v>
      </c>
      <c r="E2150" s="300">
        <v>2.202674158675192E-2</v>
      </c>
      <c r="F2150" s="300">
        <v>1.8425736200437696E-2</v>
      </c>
      <c r="G2150" s="300">
        <v>1.8372110079177557E-2</v>
      </c>
      <c r="H2150" s="301">
        <v>2.0408568775246762E-5</v>
      </c>
      <c r="I2150" s="302">
        <v>2.1331353693580754E-5</v>
      </c>
      <c r="J2150" s="303">
        <v>18</v>
      </c>
      <c r="K2150" s="304">
        <f t="shared" ref="K2150:P2150" si="2054">SUM(D2150:D2161)+$J2150*D2161</f>
        <v>6.5003848365718653E-2</v>
      </c>
      <c r="L2150" s="304">
        <f t="shared" si="2054"/>
        <v>0.58106142522297977</v>
      </c>
      <c r="M2150" s="304">
        <f t="shared" si="2054"/>
        <v>0.54932687811218628</v>
      </c>
      <c r="N2150" s="304">
        <f t="shared" si="2054"/>
        <v>0.54799204834929349</v>
      </c>
      <c r="O2150" s="304">
        <f t="shared" si="2054"/>
        <v>5.2210628540811483E-4</v>
      </c>
      <c r="P2150" s="251">
        <f t="shared" si="2054"/>
        <v>5.4571361482194159E-4</v>
      </c>
    </row>
    <row r="2151" spans="1:16" x14ac:dyDescent="0.3">
      <c r="A2151" s="247" t="s">
        <v>2166</v>
      </c>
      <c r="B2151" s="248">
        <v>2040</v>
      </c>
      <c r="C2151" s="248" t="s">
        <v>2527</v>
      </c>
      <c r="D2151" s="300">
        <v>2.7753636341890219E-3</v>
      </c>
      <c r="E2151" s="300">
        <v>2.1360586230139395E-2</v>
      </c>
      <c r="F2151" s="300">
        <v>1.8399191864619659E-2</v>
      </c>
      <c r="G2151" s="300">
        <v>1.8347678738506096E-2</v>
      </c>
      <c r="H2151" s="301">
        <v>1.9771970137185186E-5</v>
      </c>
      <c r="I2151" s="302">
        <v>2.066597088997065E-5</v>
      </c>
      <c r="J2151" s="303">
        <v>19</v>
      </c>
      <c r="K2151" s="304">
        <f t="shared" ref="K2151:P2151" si="2055">SUM(D2151:D2161)+$J2151*D2161</f>
        <v>6.4060258581924032E-2</v>
      </c>
      <c r="L2151" s="304">
        <f t="shared" si="2055"/>
        <v>0.57804074435909003</v>
      </c>
      <c r="M2151" s="304">
        <f t="shared" si="2055"/>
        <v>0.5491931592982342</v>
      </c>
      <c r="N2151" s="304">
        <f t="shared" si="2055"/>
        <v>0.54786896117018358</v>
      </c>
      <c r="O2151" s="304">
        <f t="shared" si="2055"/>
        <v>5.185730343105565E-4</v>
      </c>
      <c r="P2151" s="251">
        <f t="shared" si="2055"/>
        <v>5.4202060578832124E-4</v>
      </c>
    </row>
    <row r="2152" spans="1:16" x14ac:dyDescent="0.3">
      <c r="A2152" s="247" t="s">
        <v>2166</v>
      </c>
      <c r="B2152" s="248">
        <v>2041</v>
      </c>
      <c r="C2152" s="248" t="s">
        <v>2528</v>
      </c>
      <c r="D2152" s="300">
        <v>2.6018378206495965E-3</v>
      </c>
      <c r="E2152" s="300">
        <v>2.0812077924331981E-2</v>
      </c>
      <c r="F2152" s="300">
        <v>1.8378564262328416E-2</v>
      </c>
      <c r="G2152" s="300">
        <v>1.8328691735584327E-2</v>
      </c>
      <c r="H2152" s="301">
        <v>1.9241104842385161E-5</v>
      </c>
      <c r="I2152" s="302">
        <v>2.0111102222219605E-5</v>
      </c>
      <c r="J2152" s="303">
        <v>20</v>
      </c>
      <c r="K2152" s="304">
        <f t="shared" ref="K2152:P2152" si="2056">SUM(D2152:D2161)+$J2152*D2161</f>
        <v>6.3336227771435161E-2</v>
      </c>
      <c r="L2152" s="304">
        <f t="shared" si="2056"/>
        <v>0.57568621885181281</v>
      </c>
      <c r="M2152" s="304">
        <f t="shared" si="2056"/>
        <v>0.54908598482009996</v>
      </c>
      <c r="N2152" s="304">
        <f t="shared" si="2056"/>
        <v>0.54777030533174509</v>
      </c>
      <c r="O2152" s="304">
        <f t="shared" si="2056"/>
        <v>5.1567638185105974E-4</v>
      </c>
      <c r="P2152" s="251">
        <f t="shared" si="2056"/>
        <v>5.3899297955831095E-4</v>
      </c>
    </row>
    <row r="2153" spans="1:16" x14ac:dyDescent="0.3">
      <c r="A2153" s="247" t="s">
        <v>2166</v>
      </c>
      <c r="B2153" s="248">
        <v>2042</v>
      </c>
      <c r="C2153" s="248" t="s">
        <v>2529</v>
      </c>
      <c r="D2153" s="300">
        <v>2.4538501986315388E-3</v>
      </c>
      <c r="E2153" s="300">
        <v>2.0314218766582362E-2</v>
      </c>
      <c r="F2153" s="300">
        <v>1.836085622329647E-2</v>
      </c>
      <c r="G2153" s="300">
        <v>1.8312391776720758E-2</v>
      </c>
      <c r="H2153" s="301">
        <v>1.8777313925277547E-5</v>
      </c>
      <c r="I2153" s="302">
        <v>1.9626340737882111E-5</v>
      </c>
      <c r="J2153" s="303">
        <v>21</v>
      </c>
      <c r="K2153" s="304">
        <f t="shared" ref="K2153:P2153" si="2057">SUM(D2153:D2161)+$J2153*D2161</f>
        <v>6.2785722774485714E-2</v>
      </c>
      <c r="L2153" s="304">
        <f t="shared" si="2057"/>
        <v>0.57388020165034315</v>
      </c>
      <c r="M2153" s="304">
        <f t="shared" si="2057"/>
        <v>0.5489994379442571</v>
      </c>
      <c r="N2153" s="304">
        <f t="shared" si="2057"/>
        <v>0.5476906364962284</v>
      </c>
      <c r="O2153" s="304">
        <f t="shared" si="2057"/>
        <v>5.1331059468636298E-4</v>
      </c>
      <c r="P2153" s="251">
        <f t="shared" si="2057"/>
        <v>5.3652022199605161E-4</v>
      </c>
    </row>
    <row r="2154" spans="1:16" x14ac:dyDescent="0.3">
      <c r="A2154" s="247" t="s">
        <v>2166</v>
      </c>
      <c r="B2154" s="248">
        <v>2043</v>
      </c>
      <c r="C2154" s="248" t="s">
        <v>2530</v>
      </c>
      <c r="D2154" s="300">
        <v>2.3423136926722559E-3</v>
      </c>
      <c r="E2154" s="300">
        <v>1.9941512187311439E-2</v>
      </c>
      <c r="F2154" s="300">
        <v>1.8345830574637553E-2</v>
      </c>
      <c r="G2154" s="300">
        <v>1.8298561447684051E-2</v>
      </c>
      <c r="H2154" s="301">
        <v>1.8397471985731335E-5</v>
      </c>
      <c r="I2154" s="302">
        <v>1.9229324031353282E-5</v>
      </c>
      <c r="J2154" s="303">
        <v>22</v>
      </c>
      <c r="K2154" s="304">
        <f t="shared" ref="K2154:P2154" si="2058">SUM(D2154:D2161)+$J2154*D2161</f>
        <v>6.2383205399554317E-2</v>
      </c>
      <c r="L2154" s="304">
        <f t="shared" si="2058"/>
        <v>0.57257204360662306</v>
      </c>
      <c r="M2154" s="304">
        <f t="shared" si="2058"/>
        <v>0.54893059910744613</v>
      </c>
      <c r="N2154" s="304">
        <f t="shared" si="2058"/>
        <v>0.54762726761957525</v>
      </c>
      <c r="O2154" s="304">
        <f t="shared" si="2058"/>
        <v>5.1140859843877378E-4</v>
      </c>
      <c r="P2154" s="251">
        <f t="shared" si="2058"/>
        <v>5.345322259181298E-4</v>
      </c>
    </row>
    <row r="2155" spans="1:16" x14ac:dyDescent="0.3">
      <c r="A2155" s="247" t="s">
        <v>2166</v>
      </c>
      <c r="B2155" s="248">
        <v>2044</v>
      </c>
      <c r="C2155" s="248" t="s">
        <v>2531</v>
      </c>
      <c r="D2155" s="300">
        <v>2.2585594002450349E-3</v>
      </c>
      <c r="E2155" s="300">
        <v>1.9642166923576222E-2</v>
      </c>
      <c r="F2155" s="300">
        <v>1.8333007011039518E-2</v>
      </c>
      <c r="G2155" s="300">
        <v>1.8286756332947823E-2</v>
      </c>
      <c r="H2155" s="301">
        <v>1.802990768370462E-5</v>
      </c>
      <c r="I2155" s="302">
        <v>1.8845140102631312E-5</v>
      </c>
      <c r="J2155" s="303">
        <v>23</v>
      </c>
      <c r="K2155" s="304">
        <f t="shared" ref="K2155:P2155" si="2059">SUM(D2155:D2161)+$J2155*D2161</f>
        <v>6.2092224530582218E-2</v>
      </c>
      <c r="L2155" s="304">
        <f t="shared" si="2059"/>
        <v>0.57163659214217377</v>
      </c>
      <c r="M2155" s="304">
        <f t="shared" si="2059"/>
        <v>0.54887678591929401</v>
      </c>
      <c r="N2155" s="304">
        <f t="shared" si="2059"/>
        <v>0.54757772907195879</v>
      </c>
      <c r="O2155" s="304">
        <f t="shared" si="2059"/>
        <v>5.0988644413073087E-4</v>
      </c>
      <c r="P2155" s="251">
        <f t="shared" si="2059"/>
        <v>5.329412465467369E-4</v>
      </c>
    </row>
    <row r="2156" spans="1:16" x14ac:dyDescent="0.3">
      <c r="A2156" s="247" t="s">
        <v>2166</v>
      </c>
      <c r="B2156" s="248">
        <v>2045</v>
      </c>
      <c r="C2156" s="248" t="s">
        <v>2532</v>
      </c>
      <c r="D2156" s="300">
        <v>2.2024790856883503E-3</v>
      </c>
      <c r="E2156" s="300">
        <v>1.9443480182078473E-2</v>
      </c>
      <c r="F2156" s="300">
        <v>1.8322202769328978E-2</v>
      </c>
      <c r="G2156" s="300">
        <v>1.8276812234871702E-2</v>
      </c>
      <c r="H2156" s="301">
        <v>1.777333939037626E-5</v>
      </c>
      <c r="I2156" s="302">
        <v>1.8576970929583606E-5</v>
      </c>
      <c r="J2156" s="303">
        <v>24</v>
      </c>
      <c r="K2156" s="304">
        <f t="shared" ref="K2156:P2156" si="2060">SUM(D2156:D2161)+$J2156*D2161</f>
        <v>6.1884997954037325E-2</v>
      </c>
      <c r="L2156" s="304">
        <f t="shared" si="2060"/>
        <v>0.57100048594145991</v>
      </c>
      <c r="M2156" s="304">
        <f t="shared" si="2060"/>
        <v>0.54883579629474</v>
      </c>
      <c r="N2156" s="304">
        <f t="shared" si="2060"/>
        <v>0.54753999563907851</v>
      </c>
      <c r="O2156" s="304">
        <f t="shared" si="2060"/>
        <v>5.0873185412471465E-4</v>
      </c>
      <c r="P2156" s="251">
        <f t="shared" si="2060"/>
        <v>5.3173445110406595E-4</v>
      </c>
    </row>
    <row r="2157" spans="1:16" x14ac:dyDescent="0.3">
      <c r="A2157" s="247" t="s">
        <v>2166</v>
      </c>
      <c r="B2157" s="248">
        <v>2046</v>
      </c>
      <c r="C2157" s="248" t="s">
        <v>2533</v>
      </c>
      <c r="D2157" s="300">
        <v>2.1530705908785579E-3</v>
      </c>
      <c r="E2157" s="300">
        <v>1.9277203538276552E-2</v>
      </c>
      <c r="F2157" s="300">
        <v>1.8313117070264631E-2</v>
      </c>
      <c r="G2157" s="300">
        <v>1.8268449647409101E-2</v>
      </c>
      <c r="H2157" s="301">
        <v>1.7552037657675806E-5</v>
      </c>
      <c r="I2157" s="302">
        <v>1.8345662914542336E-5</v>
      </c>
      <c r="J2157" s="303">
        <v>25</v>
      </c>
      <c r="K2157" s="304">
        <f t="shared" ref="K2157:P2157" si="2061">SUM(D2157:D2161)+$J2157*D2161</f>
        <v>6.1733851692049119E-2</v>
      </c>
      <c r="L2157" s="304">
        <f t="shared" si="2061"/>
        <v>0.57056306648224364</v>
      </c>
      <c r="M2157" s="304">
        <f t="shared" si="2061"/>
        <v>0.5488056109118965</v>
      </c>
      <c r="N2157" s="304">
        <f t="shared" si="2061"/>
        <v>0.54751220630427455</v>
      </c>
      <c r="O2157" s="304">
        <f t="shared" si="2061"/>
        <v>5.0783383241202675E-4</v>
      </c>
      <c r="P2157" s="251">
        <f t="shared" si="2061"/>
        <v>5.3079582483444264E-4</v>
      </c>
    </row>
    <row r="2158" spans="1:16" x14ac:dyDescent="0.3">
      <c r="A2158" s="247" t="s">
        <v>2166</v>
      </c>
      <c r="B2158" s="248">
        <v>2047</v>
      </c>
      <c r="C2158" s="248" t="s">
        <v>2534</v>
      </c>
      <c r="D2158" s="300">
        <v>2.1097379979315282E-3</v>
      </c>
      <c r="E2158" s="300">
        <v>1.9126068412177247E-2</v>
      </c>
      <c r="F2158" s="300">
        <v>1.8305549053299341E-2</v>
      </c>
      <c r="G2158" s="300">
        <v>1.8261483237710055E-2</v>
      </c>
      <c r="H2158" s="301">
        <v>1.7349345828612315E-5</v>
      </c>
      <c r="I2158" s="302">
        <v>1.8133806260400248E-5</v>
      </c>
      <c r="J2158" s="303">
        <v>26</v>
      </c>
      <c r="K2158" s="304">
        <f t="shared" ref="K2158:P2158" si="2062">SUM(D2158:D2161)+$J2158*D2161</f>
        <v>6.1632113924870717E-2</v>
      </c>
      <c r="L2158" s="304">
        <f t="shared" si="2062"/>
        <v>0.57029192366682935</v>
      </c>
      <c r="M2158" s="304">
        <f t="shared" si="2062"/>
        <v>0.54878451122811733</v>
      </c>
      <c r="N2158" s="304">
        <f t="shared" si="2062"/>
        <v>0.54749277955693298</v>
      </c>
      <c r="O2158" s="304">
        <f t="shared" si="2062"/>
        <v>5.0715711243203942E-4</v>
      </c>
      <c r="P2158" s="251">
        <f t="shared" si="2062"/>
        <v>5.300885065798607E-4</v>
      </c>
    </row>
    <row r="2159" spans="1:16" x14ac:dyDescent="0.3">
      <c r="A2159" s="247" t="s">
        <v>2166</v>
      </c>
      <c r="B2159" s="248">
        <v>2048</v>
      </c>
      <c r="C2159" s="248" t="s">
        <v>2535</v>
      </c>
      <c r="D2159" s="300">
        <v>2.0747719852289158E-3</v>
      </c>
      <c r="E2159" s="300">
        <v>1.9000761477569624E-2</v>
      </c>
      <c r="F2159" s="300">
        <v>1.8299237110417668E-2</v>
      </c>
      <c r="G2159" s="300">
        <v>1.8255672190109255E-2</v>
      </c>
      <c r="H2159" s="301">
        <v>1.7158160941563191E-5</v>
      </c>
      <c r="I2159" s="302">
        <v>1.7933976841129123E-5</v>
      </c>
      <c r="J2159" s="303">
        <v>27</v>
      </c>
      <c r="K2159" s="304">
        <f t="shared" ref="K2159:P2159" si="2063">SUM(D2159:D2161)+$J2159*D2161</f>
        <v>6.1573708750639333E-2</v>
      </c>
      <c r="L2159" s="304">
        <f t="shared" si="2063"/>
        <v>0.57017191597751427</v>
      </c>
      <c r="M2159" s="304">
        <f t="shared" si="2063"/>
        <v>0.54877097956130361</v>
      </c>
      <c r="N2159" s="304">
        <f t="shared" si="2063"/>
        <v>0.54748031921929052</v>
      </c>
      <c r="O2159" s="304">
        <f t="shared" si="2063"/>
        <v>5.0668308428111547E-4</v>
      </c>
      <c r="P2159" s="251">
        <f t="shared" si="2063"/>
        <v>5.2959304497942076E-4</v>
      </c>
    </row>
    <row r="2160" spans="1:16" x14ac:dyDescent="0.3">
      <c r="A2160" s="247" t="s">
        <v>2166</v>
      </c>
      <c r="B2160" s="248">
        <v>2049</v>
      </c>
      <c r="C2160" s="248" t="s">
        <v>2536</v>
      </c>
      <c r="D2160" s="300">
        <v>2.0616177018062663E-3</v>
      </c>
      <c r="E2160" s="300">
        <v>1.9001454259801955E-2</v>
      </c>
      <c r="F2160" s="300">
        <v>1.8295255629291879E-2</v>
      </c>
      <c r="G2160" s="300">
        <v>1.8252005827288101E-2</v>
      </c>
      <c r="H2160" s="301">
        <v>1.7016028364277121E-5</v>
      </c>
      <c r="I2160" s="302">
        <v>1.7785417659402177E-5</v>
      </c>
      <c r="J2160" s="303">
        <v>28</v>
      </c>
      <c r="K2160" s="304">
        <f t="shared" ref="K2160:P2160" si="2064">SUM(D2160:D2161)+$J2160*D2161</f>
        <v>6.1550269589110564E-2</v>
      </c>
      <c r="L2160" s="304">
        <f t="shared" si="2064"/>
        <v>0.57017721522280695</v>
      </c>
      <c r="M2160" s="304">
        <f t="shared" si="2064"/>
        <v>0.54876375983737136</v>
      </c>
      <c r="N2160" s="304">
        <f t="shared" si="2064"/>
        <v>0.54747366992924895</v>
      </c>
      <c r="O2160" s="304">
        <f t="shared" si="2064"/>
        <v>5.0640024101724073E-4</v>
      </c>
      <c r="P2160" s="251">
        <f t="shared" si="2064"/>
        <v>5.2929741279825193E-4</v>
      </c>
    </row>
    <row r="2161" spans="1:16" x14ac:dyDescent="0.3">
      <c r="A2161" s="247" t="s">
        <v>2166</v>
      </c>
      <c r="B2161" s="248">
        <v>2050</v>
      </c>
      <c r="C2161" s="248" t="s">
        <v>2537</v>
      </c>
      <c r="D2161" s="300">
        <v>2.0513328237001483E-3</v>
      </c>
      <c r="E2161" s="300">
        <v>1.9006060722862241E-2</v>
      </c>
      <c r="F2161" s="300">
        <v>1.8292017386485501E-2</v>
      </c>
      <c r="G2161" s="300">
        <v>1.8249022900067614E-2</v>
      </c>
      <c r="H2161" s="301">
        <v>1.6875317677688399E-5</v>
      </c>
      <c r="I2161" s="302">
        <v>1.7638344659960338E-5</v>
      </c>
      <c r="J2161" s="303">
        <v>29</v>
      </c>
      <c r="K2161" s="304">
        <f t="shared" ref="K2161:P2161" si="2065">SUM(D2161:D2161)+$J2161*D2161</f>
        <v>6.1539984711004449E-2</v>
      </c>
      <c r="L2161" s="304">
        <f t="shared" si="2065"/>
        <v>0.57018182168586728</v>
      </c>
      <c r="M2161" s="304">
        <f t="shared" si="2065"/>
        <v>0.54876052159456501</v>
      </c>
      <c r="N2161" s="304">
        <f t="shared" si="2065"/>
        <v>0.54747068700202839</v>
      </c>
      <c r="O2161" s="304">
        <f t="shared" si="2065"/>
        <v>5.062595303306519E-4</v>
      </c>
      <c r="P2161" s="251">
        <f t="shared" si="2065"/>
        <v>5.2915033979881012E-4</v>
      </c>
    </row>
    <row r="2162" spans="1:16" x14ac:dyDescent="0.3">
      <c r="A2162" s="247" t="s">
        <v>2186</v>
      </c>
      <c r="B2162" s="248">
        <v>2015</v>
      </c>
      <c r="C2162" s="248" t="s">
        <v>2538</v>
      </c>
      <c r="D2162" s="300">
        <v>0.11034545706501209</v>
      </c>
      <c r="E2162" s="300">
        <v>0.38564736053027615</v>
      </c>
      <c r="F2162" s="300">
        <v>2.1435482885442309E-2</v>
      </c>
      <c r="G2162" s="300">
        <v>2.1162925236842978E-2</v>
      </c>
      <c r="H2162" s="301">
        <v>3.8668613815877068E-4</v>
      </c>
      <c r="I2162" s="302">
        <v>4.0417036943198601E-4</v>
      </c>
      <c r="J2162" s="305">
        <v>0</v>
      </c>
      <c r="K2162" s="304">
        <f>SUM(D2162:D2191)</f>
        <v>0.74061959731583882</v>
      </c>
      <c r="L2162" s="304">
        <f t="shared" ref="L2162:L2168" si="2066">SUM(E2162:E2191)</f>
        <v>3.0753882565116908</v>
      </c>
      <c r="M2162" s="304">
        <f t="shared" ref="M2162:M2168" si="2067">SUM(F2162:F2191)</f>
        <v>0.58004466263123478</v>
      </c>
      <c r="N2162" s="304">
        <f t="shared" ref="N2162:N2168" si="2068">SUM(G2162:G2191)</f>
        <v>0.57637933115832507</v>
      </c>
      <c r="O2162" s="304">
        <f t="shared" ref="O2162:O2168" si="2069">SUM(H2162:H2191)</f>
        <v>3.5437784941246323E-3</v>
      </c>
      <c r="P2162" s="251">
        <f t="shared" ref="P2162:P2168" si="2070">SUM(I2162:I2191)</f>
        <v>3.7040124323447798E-3</v>
      </c>
    </row>
    <row r="2163" spans="1:16" x14ac:dyDescent="0.3">
      <c r="A2163" s="247" t="s">
        <v>2186</v>
      </c>
      <c r="B2163" s="248">
        <v>2016</v>
      </c>
      <c r="C2163" s="248" t="s">
        <v>2539</v>
      </c>
      <c r="D2163" s="300">
        <v>9.2288804480581146E-2</v>
      </c>
      <c r="E2163" s="300">
        <v>0.33705688951560592</v>
      </c>
      <c r="F2163" s="300">
        <v>2.1074812836539569E-2</v>
      </c>
      <c r="G2163" s="300">
        <v>2.0827074121570092E-2</v>
      </c>
      <c r="H2163" s="301">
        <v>3.5249188852613946E-4</v>
      </c>
      <c r="I2163" s="302">
        <v>3.6843000756570229E-4</v>
      </c>
      <c r="J2163" s="303">
        <v>0</v>
      </c>
      <c r="K2163" s="304">
        <f t="shared" ref="K2163:K2168" si="2071">SUM(D2163:D2192)</f>
        <v>0.63263763392257366</v>
      </c>
      <c r="L2163" s="304">
        <f t="shared" si="2066"/>
        <v>2.7100043466964818</v>
      </c>
      <c r="M2163" s="304">
        <f t="shared" si="2067"/>
        <v>0.57695446666176042</v>
      </c>
      <c r="N2163" s="304">
        <f t="shared" si="2068"/>
        <v>0.5735145665097956</v>
      </c>
      <c r="O2163" s="304">
        <f t="shared" si="2069"/>
        <v>3.1780310859022324E-3</v>
      </c>
      <c r="P2163" s="251">
        <f t="shared" si="2070"/>
        <v>3.321727549302649E-3</v>
      </c>
    </row>
    <row r="2164" spans="1:16" x14ac:dyDescent="0.3">
      <c r="A2164" s="247" t="s">
        <v>2186</v>
      </c>
      <c r="B2164" s="248">
        <v>2017</v>
      </c>
      <c r="C2164" s="248" t="s">
        <v>2540</v>
      </c>
      <c r="D2164" s="300">
        <v>7.7762139227578075E-2</v>
      </c>
      <c r="E2164" s="300">
        <v>0.29419677168578873</v>
      </c>
      <c r="F2164" s="300">
        <v>2.0815090765070973E-2</v>
      </c>
      <c r="G2164" s="300">
        <v>2.0584886905687824E-2</v>
      </c>
      <c r="H2164" s="301">
        <v>3.1845403518396319E-4</v>
      </c>
      <c r="I2164" s="302">
        <v>3.3285311353613008E-4</v>
      </c>
      <c r="J2164" s="303">
        <v>0</v>
      </c>
      <c r="K2164" s="304">
        <f t="shared" si="2071"/>
        <v>0.54262883816610852</v>
      </c>
      <c r="L2164" s="304">
        <f t="shared" si="2066"/>
        <v>2.3929322177222585</v>
      </c>
      <c r="M2164" s="304">
        <f t="shared" si="2067"/>
        <v>0.57421049205694719</v>
      </c>
      <c r="N2164" s="304">
        <f t="shared" si="2068"/>
        <v>0.57097234831306942</v>
      </c>
      <c r="O2164" s="304">
        <f t="shared" si="2069"/>
        <v>2.8459740720020677E-3</v>
      </c>
      <c r="P2164" s="251">
        <f t="shared" si="2070"/>
        <v>2.9746563907150953E-3</v>
      </c>
    </row>
    <row r="2165" spans="1:16" x14ac:dyDescent="0.3">
      <c r="A2165" s="247" t="s">
        <v>2186</v>
      </c>
      <c r="B2165" s="248">
        <v>2018</v>
      </c>
      <c r="C2165" s="248" t="s">
        <v>2541</v>
      </c>
      <c r="D2165" s="300">
        <v>6.4758276846356641E-2</v>
      </c>
      <c r="E2165" s="300">
        <v>0.2550725901376068</v>
      </c>
      <c r="F2165" s="300">
        <v>2.0607344369924299E-2</v>
      </c>
      <c r="G2165" s="300">
        <v>2.0391073660419791E-2</v>
      </c>
      <c r="H2165" s="301">
        <v>2.9103782118635553E-4</v>
      </c>
      <c r="I2165" s="302">
        <v>3.0419725999919798E-4</v>
      </c>
      <c r="J2165" s="303">
        <v>0</v>
      </c>
      <c r="K2165" s="304">
        <f t="shared" si="2071"/>
        <v>0.46707610724231746</v>
      </c>
      <c r="L2165" s="304">
        <f t="shared" si="2066"/>
        <v>2.1184819609313892</v>
      </c>
      <c r="M2165" s="304">
        <f t="shared" si="2067"/>
        <v>0.57171388267146139</v>
      </c>
      <c r="N2165" s="304">
        <f t="shared" si="2068"/>
        <v>0.56866093624199121</v>
      </c>
      <c r="O2165" s="304">
        <f t="shared" si="2069"/>
        <v>2.5474564672776341E-3</v>
      </c>
      <c r="P2165" s="251">
        <f t="shared" si="2070"/>
        <v>2.6626411445572745E-3</v>
      </c>
    </row>
    <row r="2166" spans="1:16" x14ac:dyDescent="0.3">
      <c r="A2166" s="247" t="s">
        <v>2186</v>
      </c>
      <c r="B2166" s="248">
        <v>2019</v>
      </c>
      <c r="C2166" s="248" t="s">
        <v>2542</v>
      </c>
      <c r="D2166" s="300">
        <v>5.4182150376771716E-2</v>
      </c>
      <c r="E2166" s="300">
        <v>0.22117956984114467</v>
      </c>
      <c r="F2166" s="300">
        <v>2.0441194191996762E-2</v>
      </c>
      <c r="G2166" s="300">
        <v>2.0236212163743779E-2</v>
      </c>
      <c r="H2166" s="301">
        <v>2.6677125857807747E-4</v>
      </c>
      <c r="I2166" s="302">
        <v>2.7883347111105049E-4</v>
      </c>
      <c r="J2166" s="303">
        <v>0</v>
      </c>
      <c r="K2166" s="304">
        <f t="shared" si="2071"/>
        <v>0.40446947826261381</v>
      </c>
      <c r="L2166" s="304">
        <f t="shared" si="2066"/>
        <v>1.8829583655903952</v>
      </c>
      <c r="M2166" s="304">
        <f t="shared" si="2067"/>
        <v>0.56941446158276587</v>
      </c>
      <c r="N2166" s="304">
        <f t="shared" si="2068"/>
        <v>0.56653361211033482</v>
      </c>
      <c r="O2166" s="304">
        <f t="shared" si="2069"/>
        <v>2.2759053115562421E-3</v>
      </c>
      <c r="P2166" s="251">
        <f t="shared" si="2070"/>
        <v>2.3788116505645686E-3</v>
      </c>
    </row>
    <row r="2167" spans="1:16" x14ac:dyDescent="0.3">
      <c r="A2167" s="247" t="s">
        <v>2186</v>
      </c>
      <c r="B2167" s="248">
        <v>2020</v>
      </c>
      <c r="C2167" s="248" t="s">
        <v>2543</v>
      </c>
      <c r="D2167" s="300">
        <v>4.6532625801637487E-2</v>
      </c>
      <c r="E2167" s="300">
        <v>0.19237744943854182</v>
      </c>
      <c r="F2167" s="300">
        <v>2.028434009857899E-2</v>
      </c>
      <c r="G2167" s="300">
        <v>2.0090681545411118E-2</v>
      </c>
      <c r="H2167" s="301">
        <v>2.4264436074346107E-4</v>
      </c>
      <c r="I2167" s="302">
        <v>2.5361566201787639E-4</v>
      </c>
      <c r="J2167" s="303">
        <v>0</v>
      </c>
      <c r="K2167" s="304">
        <f t="shared" si="2071"/>
        <v>0.35241667001017807</v>
      </c>
      <c r="L2167" s="304">
        <f t="shared" si="2066"/>
        <v>1.6813249351652986</v>
      </c>
      <c r="M2167" s="304">
        <f t="shared" si="2067"/>
        <v>0.56727449717141254</v>
      </c>
      <c r="N2167" s="304">
        <f t="shared" si="2068"/>
        <v>0.56455498033236795</v>
      </c>
      <c r="O2167" s="304">
        <f t="shared" si="2069"/>
        <v>2.0282430185214221E-3</v>
      </c>
      <c r="P2167" s="251">
        <f t="shared" si="2070"/>
        <v>2.1199511676238641E-3</v>
      </c>
    </row>
    <row r="2168" spans="1:16" x14ac:dyDescent="0.3">
      <c r="A2168" s="247" t="s">
        <v>2186</v>
      </c>
      <c r="B2168" s="248">
        <v>2021</v>
      </c>
      <c r="C2168" s="248" t="s">
        <v>2544</v>
      </c>
      <c r="D2168" s="300">
        <v>3.9668755845462693E-2</v>
      </c>
      <c r="E2168" s="300">
        <v>0.16603151758594423</v>
      </c>
      <c r="F2168" s="300">
        <v>2.0101278831714597E-2</v>
      </c>
      <c r="G2168" s="300">
        <v>1.9921008029969288E-2</v>
      </c>
      <c r="H2168" s="301">
        <v>2.1657249625065849E-4</v>
      </c>
      <c r="I2168" s="302">
        <v>2.2636494350489458E-4</v>
      </c>
      <c r="J2168" s="303">
        <v>0</v>
      </c>
      <c r="K2168" s="304">
        <f t="shared" si="2071"/>
        <v>0.30799515840217645</v>
      </c>
      <c r="L2168" s="304">
        <f t="shared" si="2066"/>
        <v>1.50849748665179</v>
      </c>
      <c r="M2168" s="304">
        <f t="shared" si="2067"/>
        <v>0.56528593248257919</v>
      </c>
      <c r="N2168" s="304">
        <f t="shared" si="2068"/>
        <v>0.5627168544564638</v>
      </c>
      <c r="O2168" s="304">
        <f t="shared" si="2069"/>
        <v>1.804460630096667E-3</v>
      </c>
      <c r="P2168" s="251">
        <f t="shared" si="2070"/>
        <v>1.8860503326141821E-3</v>
      </c>
    </row>
    <row r="2169" spans="1:16" x14ac:dyDescent="0.3">
      <c r="A2169" s="247" t="s">
        <v>2186</v>
      </c>
      <c r="B2169" s="248">
        <v>2022</v>
      </c>
      <c r="C2169" s="248" t="s">
        <v>2545</v>
      </c>
      <c r="D2169" s="300">
        <v>3.3254495493116043E-2</v>
      </c>
      <c r="E2169" s="300">
        <v>0.14285685071965387</v>
      </c>
      <c r="F2169" s="300">
        <v>1.9929220021580728E-2</v>
      </c>
      <c r="G2169" s="300">
        <v>1.9761502551795394E-2</v>
      </c>
      <c r="H2169" s="301">
        <v>1.9370020662826717E-4</v>
      </c>
      <c r="I2169" s="302">
        <v>2.0245847044006047E-4</v>
      </c>
      <c r="J2169" s="303">
        <v>1</v>
      </c>
      <c r="K2169" s="304">
        <f t="shared" ref="K2169:P2169" si="2072">SUM(D2169:D2197)+$J2169*D2197</f>
        <v>0.27043751675034949</v>
      </c>
      <c r="L2169" s="304">
        <f t="shared" si="2072"/>
        <v>1.3620159699908791</v>
      </c>
      <c r="M2169" s="304">
        <f t="shared" si="2072"/>
        <v>0.56348042906061047</v>
      </c>
      <c r="N2169" s="304">
        <f t="shared" si="2072"/>
        <v>0.56104840209600138</v>
      </c>
      <c r="O2169" s="304">
        <f t="shared" si="2072"/>
        <v>1.6067501061647141E-3</v>
      </c>
      <c r="P2169" s="251">
        <f t="shared" si="2072"/>
        <v>1.6794002161174824E-3</v>
      </c>
    </row>
    <row r="2170" spans="1:16" x14ac:dyDescent="0.3">
      <c r="A2170" s="247" t="s">
        <v>2186</v>
      </c>
      <c r="B2170" s="248">
        <v>2023</v>
      </c>
      <c r="C2170" s="248" t="s">
        <v>2546</v>
      </c>
      <c r="D2170" s="300">
        <v>2.8606637942129101E-2</v>
      </c>
      <c r="E2170" s="300">
        <v>0.1237702962692644</v>
      </c>
      <c r="F2170" s="300">
        <v>1.9774932461464868E-2</v>
      </c>
      <c r="G2170" s="300">
        <v>1.9618721657102177E-2</v>
      </c>
      <c r="H2170" s="301">
        <v>1.7256233328172692E-4</v>
      </c>
      <c r="I2170" s="302">
        <v>1.8036483625871407E-4</v>
      </c>
      <c r="J2170" s="303">
        <v>2</v>
      </c>
      <c r="K2170" s="304">
        <f t="shared" ref="K2170:P2170" si="2073">SUM(D2170:D2197)+$J2170*D2197</f>
        <v>0.23929413545086933</v>
      </c>
      <c r="L2170" s="304">
        <f t="shared" si="2073"/>
        <v>1.2387091201962588</v>
      </c>
      <c r="M2170" s="304">
        <f t="shared" si="2073"/>
        <v>0.56184698444877557</v>
      </c>
      <c r="N2170" s="304">
        <f t="shared" si="2073"/>
        <v>0.55953945521371307</v>
      </c>
      <c r="O2170" s="304">
        <f t="shared" si="2073"/>
        <v>1.4319118718551522E-3</v>
      </c>
      <c r="P2170" s="251">
        <f t="shared" si="2073"/>
        <v>1.4966565726856169E-3</v>
      </c>
    </row>
    <row r="2171" spans="1:16" x14ac:dyDescent="0.3">
      <c r="A2171" s="247" t="s">
        <v>2186</v>
      </c>
      <c r="B2171" s="248">
        <v>2024</v>
      </c>
      <c r="C2171" s="248" t="s">
        <v>2547</v>
      </c>
      <c r="D2171" s="300">
        <v>2.4468051584997014E-2</v>
      </c>
      <c r="E2171" s="300">
        <v>0.10705096624192377</v>
      </c>
      <c r="F2171" s="300">
        <v>1.9627548540787743E-2</v>
      </c>
      <c r="G2171" s="300">
        <v>1.9482142383250273E-2</v>
      </c>
      <c r="H2171" s="301">
        <v>1.4817779321747214E-4</v>
      </c>
      <c r="I2171" s="302">
        <v>1.5487773549754732E-4</v>
      </c>
      <c r="J2171" s="303">
        <v>3</v>
      </c>
      <c r="K2171" s="304">
        <f t="shared" ref="K2171:P2171" si="2074">SUM(D2171:D2197)+$J2171*D2197</f>
        <v>0.21279861170237604</v>
      </c>
      <c r="L2171" s="304">
        <f t="shared" si="2074"/>
        <v>1.1344888248520275</v>
      </c>
      <c r="M2171" s="304">
        <f t="shared" si="2074"/>
        <v>0.56036782739705648</v>
      </c>
      <c r="N2171" s="304">
        <f t="shared" si="2074"/>
        <v>0.55817328922611764</v>
      </c>
      <c r="O2171" s="304">
        <f t="shared" si="2074"/>
        <v>1.2782115108921307E-3</v>
      </c>
      <c r="P2171" s="251">
        <f t="shared" si="2074"/>
        <v>1.3360065634350977E-3</v>
      </c>
    </row>
    <row r="2172" spans="1:16" x14ac:dyDescent="0.3">
      <c r="A2172" s="247" t="s">
        <v>2186</v>
      </c>
      <c r="B2172" s="248">
        <v>2025</v>
      </c>
      <c r="C2172" s="248" t="s">
        <v>2548</v>
      </c>
      <c r="D2172" s="300">
        <v>2.1263317201350176E-2</v>
      </c>
      <c r="E2172" s="300">
        <v>9.3773456677834321E-2</v>
      </c>
      <c r="F2172" s="300">
        <v>1.9518153080696023E-2</v>
      </c>
      <c r="G2172" s="300">
        <v>1.9380892681492692E-2</v>
      </c>
      <c r="H2172" s="301">
        <v>1.3187480763296496E-4</v>
      </c>
      <c r="I2172" s="302">
        <v>1.3783760124833533E-4</v>
      </c>
      <c r="J2172" s="303">
        <v>4</v>
      </c>
      <c r="K2172" s="304">
        <f t="shared" ref="K2172:P2172" si="2075">SUM(D2172:D2197)+$J2172*D2197</f>
        <v>0.1904416743110148</v>
      </c>
      <c r="L2172" s="304">
        <f t="shared" si="2075"/>
        <v>1.0469878595351372</v>
      </c>
      <c r="M2172" s="304">
        <f t="shared" si="2075"/>
        <v>0.55903605426601455</v>
      </c>
      <c r="N2172" s="304">
        <f t="shared" si="2075"/>
        <v>0.55694370251237457</v>
      </c>
      <c r="O2172" s="304">
        <f t="shared" si="2075"/>
        <v>1.1488956899933643E-3</v>
      </c>
      <c r="P2172" s="251">
        <f t="shared" si="2075"/>
        <v>1.2008436549457453E-3</v>
      </c>
    </row>
    <row r="2173" spans="1:16" x14ac:dyDescent="0.3">
      <c r="A2173" s="247" t="s">
        <v>2186</v>
      </c>
      <c r="B2173" s="248">
        <v>2026</v>
      </c>
      <c r="C2173" s="248" t="s">
        <v>2549</v>
      </c>
      <c r="D2173" s="300">
        <v>1.8649231874449401E-2</v>
      </c>
      <c r="E2173" s="300">
        <v>8.2943361854827188E-2</v>
      </c>
      <c r="F2173" s="300">
        <v>1.9423464119804064E-2</v>
      </c>
      <c r="G2173" s="300">
        <v>1.9293211036031151E-2</v>
      </c>
      <c r="H2173" s="301">
        <v>1.1603697655305448E-4</v>
      </c>
      <c r="I2173" s="302">
        <v>1.2128365372632611E-4</v>
      </c>
      <c r="J2173" s="303">
        <v>5</v>
      </c>
      <c r="K2173" s="304">
        <f t="shared" ref="K2173:P2173" si="2076">SUM(D2173:D2197)+$J2173*D2197</f>
        <v>0.17128947130330044</v>
      </c>
      <c r="L2173" s="304">
        <f t="shared" si="2076"/>
        <v>0.97276440378233631</v>
      </c>
      <c r="M2173" s="304">
        <f t="shared" si="2076"/>
        <v>0.55781367659506442</v>
      </c>
      <c r="N2173" s="304">
        <f t="shared" si="2076"/>
        <v>0.55581536550038879</v>
      </c>
      <c r="O2173" s="304">
        <f t="shared" si="2076"/>
        <v>1.035882854679105E-3</v>
      </c>
      <c r="P2173" s="251">
        <f t="shared" si="2076"/>
        <v>1.0827208807056054E-3</v>
      </c>
    </row>
    <row r="2174" spans="1:16" x14ac:dyDescent="0.3">
      <c r="A2174" s="247" t="s">
        <v>2186</v>
      </c>
      <c r="B2174" s="248">
        <v>2027</v>
      </c>
      <c r="C2174" s="248" t="s">
        <v>2550</v>
      </c>
      <c r="D2174" s="300">
        <v>1.6388299449979014E-2</v>
      </c>
      <c r="E2174" s="300">
        <v>7.3582199757532621E-2</v>
      </c>
      <c r="F2174" s="300">
        <v>1.9318373586846165E-2</v>
      </c>
      <c r="G2174" s="300">
        <v>1.9195631622422184E-2</v>
      </c>
      <c r="H2174" s="301">
        <v>9.1615233006380232E-5</v>
      </c>
      <c r="I2174" s="302">
        <v>9.5757667306353226E-5</v>
      </c>
      <c r="J2174" s="303">
        <v>6</v>
      </c>
      <c r="K2174" s="304">
        <f t="shared" ref="K2174:P2174" si="2077">SUM(D2174:D2197)+$J2174*D2197</f>
        <v>0.15475135362248685</v>
      </c>
      <c r="L2174" s="304">
        <f t="shared" si="2077"/>
        <v>0.90937104285254244</v>
      </c>
      <c r="M2174" s="304">
        <f t="shared" si="2077"/>
        <v>0.55668598788500612</v>
      </c>
      <c r="N2174" s="304">
        <f t="shared" si="2077"/>
        <v>0.55477471013386459</v>
      </c>
      <c r="O2174" s="304">
        <f t="shared" si="2077"/>
        <v>9.3870785044475617E-4</v>
      </c>
      <c r="P2174" s="251">
        <f t="shared" si="2077"/>
        <v>9.8115205398747411E-4</v>
      </c>
    </row>
    <row r="2175" spans="1:16" x14ac:dyDescent="0.3">
      <c r="A2175" s="247" t="s">
        <v>2186</v>
      </c>
      <c r="B2175" s="248">
        <v>2028</v>
      </c>
      <c r="C2175" s="248" t="s">
        <v>2551</v>
      </c>
      <c r="D2175" s="300">
        <v>1.4495529832113366E-2</v>
      </c>
      <c r="E2175" s="300">
        <v>6.5711432476752332E-2</v>
      </c>
      <c r="F2175" s="300">
        <v>1.921726327027817E-2</v>
      </c>
      <c r="G2175" s="300">
        <v>1.9101941259205529E-2</v>
      </c>
      <c r="H2175" s="301">
        <v>7.3055015157846967E-5</v>
      </c>
      <c r="I2175" s="302">
        <v>7.6358238766456262E-5</v>
      </c>
      <c r="J2175" s="303">
        <v>7</v>
      </c>
      <c r="K2175" s="304">
        <f t="shared" ref="K2175:P2175" si="2078">SUM(D2175:D2197)+$J2175*D2197</f>
        <v>0.14047416836614365</v>
      </c>
      <c r="L2175" s="304">
        <f t="shared" si="2078"/>
        <v>0.85533884402004312</v>
      </c>
      <c r="M2175" s="304">
        <f t="shared" si="2078"/>
        <v>0.55566338970790574</v>
      </c>
      <c r="N2175" s="304">
        <f t="shared" si="2078"/>
        <v>0.55383163418094949</v>
      </c>
      <c r="O2175" s="304">
        <f t="shared" si="2078"/>
        <v>8.6595458975708176E-4</v>
      </c>
      <c r="P2175" s="251">
        <f t="shared" si="2078"/>
        <v>9.0510921368931589E-4</v>
      </c>
    </row>
    <row r="2176" spans="1:16" x14ac:dyDescent="0.3">
      <c r="A2176" s="247" t="s">
        <v>2186</v>
      </c>
      <c r="B2176" s="248">
        <v>2029</v>
      </c>
      <c r="C2176" s="248" t="s">
        <v>2552</v>
      </c>
      <c r="D2176" s="300">
        <v>1.2768020519724348E-2</v>
      </c>
      <c r="E2176" s="300">
        <v>5.8664054189038681E-2</v>
      </c>
      <c r="F2176" s="300">
        <v>1.9125204126461251E-2</v>
      </c>
      <c r="G2176" s="300">
        <v>1.9016924062113832E-2</v>
      </c>
      <c r="H2176" s="301">
        <v>6.3502010227381567E-5</v>
      </c>
      <c r="I2176" s="302">
        <v>6.6373289343866761E-5</v>
      </c>
      <c r="J2176" s="303">
        <v>8</v>
      </c>
      <c r="K2176" s="304">
        <f t="shared" ref="K2176:P2176" si="2079">SUM(D2176:D2197)+$J2176*D2197</f>
        <v>0.1280897527276661</v>
      </c>
      <c r="L2176" s="304">
        <f t="shared" si="2079"/>
        <v>0.8091774124683242</v>
      </c>
      <c r="M2176" s="304">
        <f t="shared" si="2079"/>
        <v>0.55474190184737338</v>
      </c>
      <c r="N2176" s="304">
        <f t="shared" si="2079"/>
        <v>0.55298224859125089</v>
      </c>
      <c r="O2176" s="304">
        <f t="shared" si="2079"/>
        <v>8.1176154691794044E-4</v>
      </c>
      <c r="P2176" s="251">
        <f t="shared" si="2079"/>
        <v>8.4846580193105462E-4</v>
      </c>
    </row>
    <row r="2177" spans="1:16" x14ac:dyDescent="0.3">
      <c r="A2177" s="247" t="s">
        <v>2186</v>
      </c>
      <c r="B2177" s="248">
        <v>2030</v>
      </c>
      <c r="C2177" s="248" t="s">
        <v>2553</v>
      </c>
      <c r="D2177" s="300">
        <v>1.1308152026278391E-2</v>
      </c>
      <c r="E2177" s="300">
        <v>5.2678770726484983E-2</v>
      </c>
      <c r="F2177" s="300">
        <v>1.9033410393377189E-2</v>
      </c>
      <c r="G2177" s="300">
        <v>1.8932045524065633E-2</v>
      </c>
      <c r="H2177" s="301">
        <v>5.1244473445930341E-5</v>
      </c>
      <c r="I2177" s="302">
        <v>5.3561521141172219E-5</v>
      </c>
      <c r="J2177" s="303">
        <v>9</v>
      </c>
      <c r="K2177" s="304">
        <f t="shared" ref="K2177:P2177" si="2080">SUM(D2177:D2197)+$J2177*D2197</f>
        <v>0.11743284640157756</v>
      </c>
      <c r="L2177" s="304">
        <f t="shared" si="2080"/>
        <v>0.77006335920431901</v>
      </c>
      <c r="M2177" s="304">
        <f t="shared" si="2080"/>
        <v>0.55391247313065795</v>
      </c>
      <c r="N2177" s="304">
        <f t="shared" si="2080"/>
        <v>0.55221788019864415</v>
      </c>
      <c r="O2177" s="304">
        <f t="shared" si="2080"/>
        <v>7.6712150900926448E-4</v>
      </c>
      <c r="P2177" s="251">
        <f t="shared" si="2080"/>
        <v>8.0180733959538271E-4</v>
      </c>
    </row>
    <row r="2178" spans="1:16" x14ac:dyDescent="0.3">
      <c r="A2178" s="247" t="s">
        <v>2186</v>
      </c>
      <c r="B2178" s="248">
        <v>2031</v>
      </c>
      <c r="C2178" s="248" t="s">
        <v>2554</v>
      </c>
      <c r="D2178" s="300">
        <v>1.0000675751446999E-2</v>
      </c>
      <c r="E2178" s="300">
        <v>4.7395371608266866E-2</v>
      </c>
      <c r="F2178" s="300">
        <v>1.8951963695758953E-2</v>
      </c>
      <c r="G2178" s="300">
        <v>1.8856983740214526E-2</v>
      </c>
      <c r="H2178" s="301">
        <v>4.6764521022648468E-5</v>
      </c>
      <c r="I2178" s="302">
        <v>4.8879005148803968E-5</v>
      </c>
      <c r="J2178" s="303">
        <v>10</v>
      </c>
      <c r="K2178" s="304">
        <f t="shared" ref="K2178:P2178" si="2081">SUM(D2178:D2197)+$J2178*D2197</f>
        <v>0.10823580856893497</v>
      </c>
      <c r="L2178" s="304">
        <f t="shared" si="2081"/>
        <v>0.73693458940286727</v>
      </c>
      <c r="M2178" s="304">
        <f t="shared" si="2081"/>
        <v>0.55317483814702662</v>
      </c>
      <c r="N2178" s="304">
        <f t="shared" si="2081"/>
        <v>0.55153839034408536</v>
      </c>
      <c r="O2178" s="304">
        <f t="shared" si="2081"/>
        <v>7.3473900788203973E-4</v>
      </c>
      <c r="P2178" s="251">
        <f t="shared" si="2081"/>
        <v>7.6796064546240535E-4</v>
      </c>
    </row>
    <row r="2179" spans="1:16" x14ac:dyDescent="0.3">
      <c r="A2179" s="247" t="s">
        <v>2186</v>
      </c>
      <c r="B2179" s="248">
        <v>2032</v>
      </c>
      <c r="C2179" s="248" t="s">
        <v>2555</v>
      </c>
      <c r="D2179" s="300">
        <v>8.8762797800318628E-3</v>
      </c>
      <c r="E2179" s="300">
        <v>4.2958351467664427E-2</v>
      </c>
      <c r="F2179" s="300">
        <v>1.8875744031785692E-2</v>
      </c>
      <c r="G2179" s="300">
        <v>1.8786704039553442E-2</v>
      </c>
      <c r="H2179" s="301">
        <v>4.1669077463142709E-5</v>
      </c>
      <c r="I2179" s="302">
        <v>4.355316824223327E-5</v>
      </c>
      <c r="J2179" s="303">
        <v>11</v>
      </c>
      <c r="K2179" s="304">
        <f t="shared" ref="K2179:P2179" si="2082">SUM(D2179:D2197)+$J2179*D2197</f>
        <v>0.10034624701112377</v>
      </c>
      <c r="L2179" s="304">
        <f t="shared" si="2082"/>
        <v>0.70908921871963382</v>
      </c>
      <c r="M2179" s="304">
        <f t="shared" si="2082"/>
        <v>0.5525186498610134</v>
      </c>
      <c r="N2179" s="304">
        <f t="shared" si="2082"/>
        <v>0.55093396227337788</v>
      </c>
      <c r="O2179" s="304">
        <f t="shared" si="2082"/>
        <v>7.0683645917809688E-4</v>
      </c>
      <c r="P2179" s="251">
        <f t="shared" si="2082"/>
        <v>7.3879646732179639E-4</v>
      </c>
    </row>
    <row r="2180" spans="1:16" x14ac:dyDescent="0.3">
      <c r="A2180" s="247" t="s">
        <v>2186</v>
      </c>
      <c r="B2180" s="248">
        <v>2033</v>
      </c>
      <c r="C2180" s="248" t="s">
        <v>2556</v>
      </c>
      <c r="D2180" s="300">
        <v>7.9138445677881218E-3</v>
      </c>
      <c r="E2180" s="300">
        <v>3.9259406404778818E-2</v>
      </c>
      <c r="F2180" s="300">
        <v>1.8806971053799727E-2</v>
      </c>
      <c r="G2180" s="300">
        <v>1.8723364860609323E-2</v>
      </c>
      <c r="H2180" s="301">
        <v>3.8975120871073904E-5</v>
      </c>
      <c r="I2180" s="302">
        <v>4.0737402887326399E-5</v>
      </c>
      <c r="J2180" s="303">
        <v>12</v>
      </c>
      <c r="K2180" s="304">
        <f t="shared" ref="K2180:P2180" si="2083">SUM(D2180:D2197)+$J2180*D2197</f>
        <v>9.3581081424727694E-2</v>
      </c>
      <c r="L2180" s="304">
        <f t="shared" si="2083"/>
        <v>0.6856808681770028</v>
      </c>
      <c r="M2180" s="304">
        <f t="shared" si="2083"/>
        <v>0.55193868123897361</v>
      </c>
      <c r="N2180" s="304">
        <f t="shared" si="2083"/>
        <v>0.55039981390333137</v>
      </c>
      <c r="O2180" s="304">
        <f t="shared" si="2083"/>
        <v>6.8402935403365987E-4</v>
      </c>
      <c r="P2180" s="251">
        <f t="shared" si="2083"/>
        <v>7.1495812608775788E-4</v>
      </c>
    </row>
    <row r="2181" spans="1:16" x14ac:dyDescent="0.3">
      <c r="A2181" s="247" t="s">
        <v>2186</v>
      </c>
      <c r="B2181" s="248">
        <v>2034</v>
      </c>
      <c r="C2181" s="248" t="s">
        <v>2557</v>
      </c>
      <c r="D2181" s="300">
        <v>7.0546847196869249E-3</v>
      </c>
      <c r="E2181" s="300">
        <v>3.607786941100579E-2</v>
      </c>
      <c r="F2181" s="300">
        <v>1.8741702014610825E-2</v>
      </c>
      <c r="G2181" s="300">
        <v>1.8663256223153658E-2</v>
      </c>
      <c r="H2181" s="301">
        <v>3.6506997338027376E-5</v>
      </c>
      <c r="I2181" s="302">
        <v>3.8157681760251573E-5</v>
      </c>
      <c r="J2181" s="303">
        <v>13</v>
      </c>
      <c r="K2181" s="304">
        <f t="shared" ref="K2181:P2181" si="2084">SUM(D2181:D2197)+$J2181*D2197</f>
        <v>8.7778351050575368E-2</v>
      </c>
      <c r="L2181" s="304">
        <f t="shared" si="2084"/>
        <v>0.66597146269725727</v>
      </c>
      <c r="M2181" s="304">
        <f t="shared" si="2084"/>
        <v>0.55142748559491972</v>
      </c>
      <c r="N2181" s="304">
        <f t="shared" si="2084"/>
        <v>0.54992900471222916</v>
      </c>
      <c r="O2181" s="304">
        <f t="shared" si="2084"/>
        <v>6.6391620548129156E-4</v>
      </c>
      <c r="P2181" s="251">
        <f t="shared" si="2084"/>
        <v>6.939355502086264E-4</v>
      </c>
    </row>
    <row r="2182" spans="1:16" x14ac:dyDescent="0.3">
      <c r="A2182" s="247" t="s">
        <v>2186</v>
      </c>
      <c r="B2182" s="248">
        <v>2035</v>
      </c>
      <c r="C2182" s="248" t="s">
        <v>2558</v>
      </c>
      <c r="D2182" s="300">
        <v>6.2885541739320337E-3</v>
      </c>
      <c r="E2182" s="300">
        <v>3.3358247925898692E-2</v>
      </c>
      <c r="F2182" s="300">
        <v>1.8679655327000243E-2</v>
      </c>
      <c r="G2182" s="300">
        <v>1.860610812425055E-2</v>
      </c>
      <c r="H2182" s="301">
        <v>3.3979977278009536E-5</v>
      </c>
      <c r="I2182" s="302">
        <v>3.5516401066605135E-5</v>
      </c>
      <c r="J2182" s="303">
        <v>14</v>
      </c>
      <c r="K2182" s="304">
        <f t="shared" ref="K2182:P2182" si="2085">SUM(D2182:D2197)+$J2182*D2197</f>
        <v>8.2834780524524254E-2</v>
      </c>
      <c r="L2182" s="304">
        <f t="shared" si="2085"/>
        <v>0.64944359421128484</v>
      </c>
      <c r="M2182" s="304">
        <f t="shared" si="2085"/>
        <v>0.55098155899005463</v>
      </c>
      <c r="N2182" s="304">
        <f t="shared" si="2085"/>
        <v>0.54951830415858249</v>
      </c>
      <c r="O2182" s="304">
        <f t="shared" si="2085"/>
        <v>6.4627118046196982E-4</v>
      </c>
      <c r="P2182" s="251">
        <f t="shared" si="2085"/>
        <v>6.754926954565698E-4</v>
      </c>
    </row>
    <row r="2183" spans="1:16" x14ac:dyDescent="0.3">
      <c r="A2183" s="247" t="s">
        <v>2186</v>
      </c>
      <c r="B2183" s="248">
        <v>2036</v>
      </c>
      <c r="C2183" s="248" t="s">
        <v>2559</v>
      </c>
      <c r="D2183" s="300">
        <v>5.6103286378974687E-3</v>
      </c>
      <c r="E2183" s="300">
        <v>3.1016530655386818E-2</v>
      </c>
      <c r="F2183" s="300">
        <v>1.8626162011897356E-2</v>
      </c>
      <c r="G2183" s="300">
        <v>1.8556806940771692E-2</v>
      </c>
      <c r="H2183" s="301">
        <v>3.1001376850355416E-5</v>
      </c>
      <c r="I2183" s="302">
        <v>3.2403121544956122E-5</v>
      </c>
      <c r="J2183" s="303">
        <v>15</v>
      </c>
      <c r="K2183" s="304">
        <f t="shared" ref="K2183:P2183" si="2086">SUM(D2183:D2197)+$J2183*D2197</f>
        <v>7.865734054422803E-2</v>
      </c>
      <c r="L2183" s="304">
        <f t="shared" si="2086"/>
        <v>0.63563534721041948</v>
      </c>
      <c r="M2183" s="304">
        <f t="shared" si="2086"/>
        <v>0.55059767907280022</v>
      </c>
      <c r="N2183" s="304">
        <f t="shared" si="2086"/>
        <v>0.54916475170383883</v>
      </c>
      <c r="O2183" s="304">
        <f t="shared" si="2086"/>
        <v>6.3115317550266597E-4</v>
      </c>
      <c r="P2183" s="251">
        <f t="shared" si="2086"/>
        <v>6.5969112139815976E-4</v>
      </c>
    </row>
    <row r="2184" spans="1:16" x14ac:dyDescent="0.3">
      <c r="A2184" s="247" t="s">
        <v>2186</v>
      </c>
      <c r="B2184" s="248">
        <v>2037</v>
      </c>
      <c r="C2184" s="248" t="s">
        <v>2560</v>
      </c>
      <c r="D2184" s="300">
        <v>5.0225326234866041E-3</v>
      </c>
      <c r="E2184" s="300">
        <v>2.9032459399116903E-2</v>
      </c>
      <c r="F2184" s="300">
        <v>1.8578298015813968E-2</v>
      </c>
      <c r="G2184" s="300">
        <v>1.8512729148189071E-2</v>
      </c>
      <c r="H2184" s="301">
        <v>2.9240341992860759E-5</v>
      </c>
      <c r="I2184" s="302">
        <v>3.0562460505682046E-5</v>
      </c>
      <c r="J2184" s="303">
        <v>16</v>
      </c>
      <c r="K2184" s="304">
        <f t="shared" ref="K2184:P2184" si="2087">SUM(D2184:D2197)+$J2184*D2197</f>
        <v>7.5158126099966374E-2</v>
      </c>
      <c r="L2184" s="304">
        <f t="shared" si="2087"/>
        <v>0.62416881748006614</v>
      </c>
      <c r="M2184" s="304">
        <f t="shared" si="2087"/>
        <v>0.55026729247064865</v>
      </c>
      <c r="N2184" s="304">
        <f t="shared" si="2087"/>
        <v>0.54886050043257417</v>
      </c>
      <c r="O2184" s="304">
        <f t="shared" si="2087"/>
        <v>6.1901377097101627E-4</v>
      </c>
      <c r="P2184" s="251">
        <f t="shared" si="2087"/>
        <v>6.4700282686139851E-4</v>
      </c>
    </row>
    <row r="2185" spans="1:16" x14ac:dyDescent="0.3">
      <c r="A2185" s="247" t="s">
        <v>2186</v>
      </c>
      <c r="B2185" s="248">
        <v>2038</v>
      </c>
      <c r="C2185" s="248" t="s">
        <v>2561</v>
      </c>
      <c r="D2185" s="300">
        <v>4.4925925690122593E-3</v>
      </c>
      <c r="E2185" s="300">
        <v>2.7252028095521262E-2</v>
      </c>
      <c r="F2185" s="300">
        <v>1.8534218559899937E-2</v>
      </c>
      <c r="G2185" s="300">
        <v>1.8472135944549061E-2</v>
      </c>
      <c r="H2185" s="301">
        <v>2.7603629456322457E-5</v>
      </c>
      <c r="I2185" s="302">
        <v>2.8851743091045797E-5</v>
      </c>
      <c r="J2185" s="303">
        <v>17</v>
      </c>
      <c r="K2185" s="304">
        <f t="shared" ref="K2185:P2185" si="2088">SUM(D2185:D2197)+$J2185*D2197</f>
        <v>7.2246707670115567E-2</v>
      </c>
      <c r="L2185" s="304">
        <f t="shared" si="2088"/>
        <v>0.61468635900598256</v>
      </c>
      <c r="M2185" s="304">
        <f t="shared" si="2088"/>
        <v>0.54998476986458056</v>
      </c>
      <c r="N2185" s="304">
        <f t="shared" si="2088"/>
        <v>0.54860032695389205</v>
      </c>
      <c r="O2185" s="304">
        <f t="shared" si="2088"/>
        <v>6.0863540129686114E-4</v>
      </c>
      <c r="P2185" s="251">
        <f t="shared" si="2088"/>
        <v>6.3615519336391148E-4</v>
      </c>
    </row>
    <row r="2186" spans="1:16" x14ac:dyDescent="0.3">
      <c r="A2186" s="247" t="s">
        <v>2186</v>
      </c>
      <c r="B2186" s="248">
        <v>2039</v>
      </c>
      <c r="C2186" s="248" t="s">
        <v>2562</v>
      </c>
      <c r="D2186" s="300">
        <v>3.9911369085122933E-3</v>
      </c>
      <c r="E2186" s="300">
        <v>2.559010124172063E-2</v>
      </c>
      <c r="F2186" s="300">
        <v>1.8493450993908818E-2</v>
      </c>
      <c r="G2186" s="300">
        <v>1.8434597479304444E-2</v>
      </c>
      <c r="H2186" s="301">
        <v>2.6212737152017157E-5</v>
      </c>
      <c r="I2186" s="302">
        <v>2.7397960808733002E-5</v>
      </c>
      <c r="J2186" s="303">
        <v>18</v>
      </c>
      <c r="K2186" s="304">
        <f t="shared" ref="K2186:P2186" si="2089">SUM(D2186:D2197)+$J2186*D2197</f>
        <v>6.9865229294739123E-2</v>
      </c>
      <c r="L2186" s="304">
        <f t="shared" si="2089"/>
        <v>0.60698433183549461</v>
      </c>
      <c r="M2186" s="304">
        <f t="shared" si="2089"/>
        <v>0.54974632671442636</v>
      </c>
      <c r="N2186" s="304">
        <f t="shared" si="2089"/>
        <v>0.54838074667884995</v>
      </c>
      <c r="O2186" s="304">
        <f t="shared" si="2089"/>
        <v>5.9989374415924431E-4</v>
      </c>
      <c r="P2186" s="251">
        <f t="shared" si="2089"/>
        <v>6.2701827728106065E-4</v>
      </c>
    </row>
    <row r="2187" spans="1:16" x14ac:dyDescent="0.3">
      <c r="A2187" s="247" t="s">
        <v>2186</v>
      </c>
      <c r="B2187" s="248">
        <v>2040</v>
      </c>
      <c r="C2187" s="248" t="s">
        <v>2563</v>
      </c>
      <c r="D2187" s="300">
        <v>3.5278474752778177E-3</v>
      </c>
      <c r="E2187" s="300">
        <v>2.4138967542960046E-2</v>
      </c>
      <c r="F2187" s="300">
        <v>1.8455699844394342E-2</v>
      </c>
      <c r="G2187" s="300">
        <v>1.8399837470901972E-2</v>
      </c>
      <c r="H2187" s="301">
        <v>2.4949485235806293E-5</v>
      </c>
      <c r="I2187" s="302">
        <v>2.6077590246468365E-5</v>
      </c>
      <c r="J2187" s="303">
        <v>19</v>
      </c>
      <c r="K2187" s="304">
        <f t="shared" ref="K2187:P2187" si="2090">SUM(D2187:D2197)+$J2187*D2197</f>
        <v>6.7985206579862636E-2</v>
      </c>
      <c r="L2187" s="304">
        <f t="shared" si="2090"/>
        <v>0.60094423151880738</v>
      </c>
      <c r="M2187" s="304">
        <f t="shared" si="2090"/>
        <v>0.54954865113026341</v>
      </c>
      <c r="N2187" s="304">
        <f t="shared" si="2090"/>
        <v>0.54819870486905253</v>
      </c>
      <c r="O2187" s="304">
        <f t="shared" si="2090"/>
        <v>5.9254297932593279E-4</v>
      </c>
      <c r="P2187" s="251">
        <f t="shared" si="2090"/>
        <v>6.1933514348052254E-4</v>
      </c>
    </row>
    <row r="2188" spans="1:16" x14ac:dyDescent="0.3">
      <c r="A2188" s="247" t="s">
        <v>2186</v>
      </c>
      <c r="B2188" s="248">
        <v>2041</v>
      </c>
      <c r="C2188" s="248" t="s">
        <v>2564</v>
      </c>
      <c r="D2188" s="300">
        <v>3.1639819894409026E-3</v>
      </c>
      <c r="E2188" s="300">
        <v>2.2976436444433618E-2</v>
      </c>
      <c r="F2188" s="300">
        <v>1.8427739101269928E-2</v>
      </c>
      <c r="G2188" s="300">
        <v>1.8374085362209368E-2</v>
      </c>
      <c r="H2188" s="301">
        <v>2.3839775005217282E-5</v>
      </c>
      <c r="I2188" s="302">
        <v>2.4917703843518389E-5</v>
      </c>
      <c r="J2188" s="303">
        <v>20</v>
      </c>
      <c r="K2188" s="304">
        <f t="shared" ref="K2188:P2188" si="2091">SUM(D2188:D2197)+$J2188*D2197</f>
        <v>6.6568473298220632E-2</v>
      </c>
      <c r="L2188" s="304">
        <f t="shared" si="2091"/>
        <v>0.59635526490088075</v>
      </c>
      <c r="M2188" s="304">
        <f t="shared" si="2091"/>
        <v>0.54938872669561478</v>
      </c>
      <c r="N2188" s="304">
        <f t="shared" si="2091"/>
        <v>0.54805142306765753</v>
      </c>
      <c r="O2188" s="304">
        <f t="shared" si="2091"/>
        <v>5.8645546640883218E-4</v>
      </c>
      <c r="P2188" s="251">
        <f t="shared" si="2091"/>
        <v>6.1297238024224918E-4</v>
      </c>
    </row>
    <row r="2189" spans="1:16" x14ac:dyDescent="0.3">
      <c r="A2189" s="247" t="s">
        <v>2186</v>
      </c>
      <c r="B2189" s="248">
        <v>2042</v>
      </c>
      <c r="C2189" s="248" t="s">
        <v>2565</v>
      </c>
      <c r="D2189" s="300">
        <v>2.852834911381366E-3</v>
      </c>
      <c r="E2189" s="300">
        <v>2.1945403863406408E-2</v>
      </c>
      <c r="F2189" s="300">
        <v>1.8402947632281272E-2</v>
      </c>
      <c r="G2189" s="300">
        <v>1.8351256758184737E-2</v>
      </c>
      <c r="H2189" s="301">
        <v>2.2973221561785667E-5</v>
      </c>
      <c r="I2189" s="302">
        <v>2.4011968698648725E-5</v>
      </c>
      <c r="J2189" s="303">
        <v>21</v>
      </c>
      <c r="K2189" s="304">
        <f t="shared" ref="K2189:P2189" si="2092">SUM(D2189:D2197)+$J2189*D2197</f>
        <v>6.551560550241553E-2</v>
      </c>
      <c r="L2189" s="304">
        <f t="shared" si="2092"/>
        <v>0.5929288293814805</v>
      </c>
      <c r="M2189" s="304">
        <f t="shared" si="2092"/>
        <v>0.54925676300409076</v>
      </c>
      <c r="N2189" s="304">
        <f t="shared" si="2092"/>
        <v>0.54792989337495512</v>
      </c>
      <c r="O2189" s="304">
        <f t="shared" si="2092"/>
        <v>5.8147766372232043E-4</v>
      </c>
      <c r="P2189" s="251">
        <f t="shared" si="2092"/>
        <v>6.0776950340692571E-4</v>
      </c>
    </row>
    <row r="2190" spans="1:16" x14ac:dyDescent="0.3">
      <c r="A2190" s="247" t="s">
        <v>2186</v>
      </c>
      <c r="B2190" s="248">
        <v>2043</v>
      </c>
      <c r="C2190" s="248" t="s">
        <v>2566</v>
      </c>
      <c r="D2190" s="300">
        <v>2.6229028950161509E-3</v>
      </c>
      <c r="E2190" s="300">
        <v>2.1179045449773556E-2</v>
      </c>
      <c r="F2190" s="300">
        <v>1.8381054408769519E-2</v>
      </c>
      <c r="G2190" s="300">
        <v>1.8331094169494463E-2</v>
      </c>
      <c r="H2190" s="301">
        <v>2.2137097101126044E-5</v>
      </c>
      <c r="I2190" s="302">
        <v>2.3138038400125396E-5</v>
      </c>
      <c r="J2190" s="303">
        <v>22</v>
      </c>
      <c r="K2190" s="304">
        <f t="shared" ref="K2190:P2190" si="2093">SUM(D2190:D2197)+$J2190*D2197</f>
        <v>6.4773884784669972E-2</v>
      </c>
      <c r="L2190" s="304">
        <f t="shared" si="2093"/>
        <v>0.59053342644310736</v>
      </c>
      <c r="M2190" s="304">
        <f t="shared" si="2093"/>
        <v>0.54914959078155523</v>
      </c>
      <c r="N2190" s="304">
        <f t="shared" si="2093"/>
        <v>0.5478311922862773</v>
      </c>
      <c r="O2190" s="304">
        <f t="shared" si="2093"/>
        <v>5.7736641447924037E-4</v>
      </c>
      <c r="P2190" s="251">
        <f t="shared" si="2093"/>
        <v>6.0347236171647196E-4</v>
      </c>
    </row>
    <row r="2191" spans="1:16" x14ac:dyDescent="0.3">
      <c r="A2191" s="247" t="s">
        <v>2186</v>
      </c>
      <c r="B2191" s="248">
        <v>2044</v>
      </c>
      <c r="C2191" s="248" t="s">
        <v>2567</v>
      </c>
      <c r="D2191" s="300">
        <v>2.4614547453913073E-3</v>
      </c>
      <c r="E2191" s="300">
        <v>2.0614499353536053E-2</v>
      </c>
      <c r="F2191" s="300">
        <v>1.8361942359480483E-2</v>
      </c>
      <c r="G2191" s="300">
        <v>1.8313496455814975E-2</v>
      </c>
      <c r="H2191" s="301">
        <v>2.1498288017788825E-5</v>
      </c>
      <c r="I2191" s="302">
        <v>2.2470345204712997E-5</v>
      </c>
      <c r="J2191" s="303">
        <v>23</v>
      </c>
      <c r="K2191" s="304">
        <f t="shared" ref="K2191:P2191" si="2094">SUM(D2191:D2197)+$J2191*D2197</f>
        <v>6.426209608328963E-2</v>
      </c>
      <c r="L2191" s="304">
        <f t="shared" si="2094"/>
        <v>0.58890438191836725</v>
      </c>
      <c r="M2191" s="304">
        <f t="shared" si="2094"/>
        <v>0.54906431178253157</v>
      </c>
      <c r="N2191" s="304">
        <f t="shared" si="2094"/>
        <v>0.5477526537862899</v>
      </c>
      <c r="O2191" s="304">
        <f t="shared" si="2094"/>
        <v>5.7409128969682002E-4</v>
      </c>
      <c r="P2191" s="251">
        <f t="shared" si="2094"/>
        <v>6.0004915032454162E-4</v>
      </c>
    </row>
    <row r="2192" spans="1:16" x14ac:dyDescent="0.3">
      <c r="A2192" s="247" t="s">
        <v>2186</v>
      </c>
      <c r="B2192" s="248">
        <v>2045</v>
      </c>
      <c r="C2192" s="248" t="s">
        <v>2568</v>
      </c>
      <c r="D2192" s="300">
        <v>2.3634936717470091E-3</v>
      </c>
      <c r="E2192" s="300">
        <v>2.0263450715067223E-2</v>
      </c>
      <c r="F2192" s="300">
        <v>1.8345286915968026E-2</v>
      </c>
      <c r="G2192" s="300">
        <v>1.8298160588313614E-2</v>
      </c>
      <c r="H2192" s="301">
        <v>2.0938729936370562E-5</v>
      </c>
      <c r="I2192" s="302">
        <v>2.1885486389855233E-5</v>
      </c>
      <c r="J2192" s="303">
        <v>24</v>
      </c>
      <c r="K2192" s="304">
        <f t="shared" ref="K2192:P2192" si="2095">SUM(D2192:D2197)+$J2192*D2197</f>
        <v>6.3911755531534137E-2</v>
      </c>
      <c r="L2192" s="304">
        <f t="shared" si="2095"/>
        <v>0.58783988348986449</v>
      </c>
      <c r="M2192" s="304">
        <f t="shared" si="2095"/>
        <v>0.54899814483279685</v>
      </c>
      <c r="N2192" s="304">
        <f t="shared" si="2095"/>
        <v>0.54769171299998187</v>
      </c>
      <c r="O2192" s="304">
        <f t="shared" si="2095"/>
        <v>5.7145497399773684E-4</v>
      </c>
      <c r="P2192" s="251">
        <f t="shared" si="2095"/>
        <v>5.9729363212802358E-4</v>
      </c>
    </row>
    <row r="2193" spans="1:16" x14ac:dyDescent="0.3">
      <c r="A2193" s="247" t="s">
        <v>2186</v>
      </c>
      <c r="B2193" s="248">
        <v>2046</v>
      </c>
      <c r="C2193" s="248" t="s">
        <v>2569</v>
      </c>
      <c r="D2193" s="300">
        <v>2.2800087241163104E-3</v>
      </c>
      <c r="E2193" s="300">
        <v>1.9984760541382894E-2</v>
      </c>
      <c r="F2193" s="300">
        <v>1.8330838231726227E-2</v>
      </c>
      <c r="G2193" s="300">
        <v>1.8284855924844006E-2</v>
      </c>
      <c r="H2193" s="301">
        <v>2.0434874625974992E-5</v>
      </c>
      <c r="I2193" s="302">
        <v>2.13588489781484E-5</v>
      </c>
      <c r="J2193" s="303">
        <v>25</v>
      </c>
      <c r="K2193" s="304">
        <f t="shared" ref="K2193:P2193" si="2096">SUM(D2193:D2197)+$J2193*D2197</f>
        <v>6.3659376053422922E-2</v>
      </c>
      <c r="L2193" s="304">
        <f t="shared" si="2096"/>
        <v>0.58712643369983064</v>
      </c>
      <c r="M2193" s="304">
        <f t="shared" si="2096"/>
        <v>0.54894863332657473</v>
      </c>
      <c r="N2193" s="304">
        <f t="shared" si="2096"/>
        <v>0.54764610808117531</v>
      </c>
      <c r="O2193" s="304">
        <f t="shared" si="2096"/>
        <v>5.693782163800719E-4</v>
      </c>
      <c r="P2193" s="251">
        <f t="shared" si="2096"/>
        <v>5.9512297274636329E-4</v>
      </c>
    </row>
    <row r="2194" spans="1:16" x14ac:dyDescent="0.3">
      <c r="A2194" s="247" t="s">
        <v>2186</v>
      </c>
      <c r="B2194" s="248">
        <v>2047</v>
      </c>
      <c r="C2194" s="248" t="s">
        <v>2570</v>
      </c>
      <c r="D2194" s="300">
        <v>2.2094083037866694E-3</v>
      </c>
      <c r="E2194" s="300">
        <v>1.9746514894919766E-2</v>
      </c>
      <c r="F2194" s="300">
        <v>1.831848137958518E-2</v>
      </c>
      <c r="G2194" s="300">
        <v>1.8273474834609473E-2</v>
      </c>
      <c r="H2194" s="301">
        <v>1.9936430459528953E-5</v>
      </c>
      <c r="I2194" s="302">
        <v>2.0837867378308918E-5</v>
      </c>
      <c r="J2194" s="303">
        <v>26</v>
      </c>
      <c r="K2194" s="304">
        <f t="shared" ref="K2194:P2194" si="2097">SUM(D2194:D2197)+$J2194*D2197</f>
        <v>6.3490481522942427E-2</v>
      </c>
      <c r="L2194" s="304">
        <f t="shared" si="2097"/>
        <v>0.58669167408348111</v>
      </c>
      <c r="M2194" s="304">
        <f t="shared" si="2097"/>
        <v>0.54891357050459422</v>
      </c>
      <c r="N2194" s="304">
        <f t="shared" si="2097"/>
        <v>0.54761380782583824</v>
      </c>
      <c r="O2194" s="304">
        <f t="shared" si="2097"/>
        <v>5.6780531407280249E-4</v>
      </c>
      <c r="P2194" s="251">
        <f t="shared" si="2097"/>
        <v>5.9347895077640979E-4</v>
      </c>
    </row>
    <row r="2195" spans="1:16" x14ac:dyDescent="0.3">
      <c r="A2195" s="247" t="s">
        <v>2186</v>
      </c>
      <c r="B2195" s="248">
        <v>2048</v>
      </c>
      <c r="C2195" s="248" t="s">
        <v>2571</v>
      </c>
      <c r="D2195" s="300">
        <v>2.1516478666529599E-3</v>
      </c>
      <c r="E2195" s="300">
        <v>1.954899479661263E-2</v>
      </c>
      <c r="F2195" s="300">
        <v>1.8307923281228867E-2</v>
      </c>
      <c r="G2195" s="300">
        <v>1.826374952876339E-2</v>
      </c>
      <c r="H2195" s="301">
        <v>1.9486665464963275E-5</v>
      </c>
      <c r="I2195" s="302">
        <v>2.0367766006491581E-5</v>
      </c>
      <c r="J2195" s="303">
        <v>27</v>
      </c>
      <c r="K2195" s="304">
        <f t="shared" ref="K2195:P2195" si="2098">SUM(D2195:D2197)+$J2195*D2197</f>
        <v>6.3392187412791554E-2</v>
      </c>
      <c r="L2195" s="304">
        <f t="shared" si="2098"/>
        <v>0.5864951601135947</v>
      </c>
      <c r="M2195" s="304">
        <f t="shared" si="2098"/>
        <v>0.54889086453475489</v>
      </c>
      <c r="N2195" s="304">
        <f t="shared" si="2098"/>
        <v>0.54759288866073574</v>
      </c>
      <c r="O2195" s="304">
        <f t="shared" si="2098"/>
        <v>5.6673085593197925E-4</v>
      </c>
      <c r="P2195" s="251">
        <f t="shared" si="2098"/>
        <v>5.9235591040629585E-4</v>
      </c>
    </row>
    <row r="2196" spans="1:16" x14ac:dyDescent="0.3">
      <c r="A2196" s="247" t="s">
        <v>2186</v>
      </c>
      <c r="B2196" s="248">
        <v>2049</v>
      </c>
      <c r="C2196" s="248" t="s">
        <v>2572</v>
      </c>
      <c r="D2196" s="300">
        <v>2.1293421243360083E-3</v>
      </c>
      <c r="E2196" s="300">
        <v>1.9546139416047988E-2</v>
      </c>
      <c r="F2196" s="300">
        <v>1.830122978064332E-2</v>
      </c>
      <c r="G2196" s="300">
        <v>1.8257580385776798E-2</v>
      </c>
      <c r="H2196" s="301">
        <v>1.9108965543258039E-5</v>
      </c>
      <c r="I2196" s="302">
        <v>1.9972988170345411E-5</v>
      </c>
      <c r="J2196" s="303">
        <v>28</v>
      </c>
      <c r="K2196" s="304">
        <f t="shared" ref="K2196:P2196" si="2099">SUM(D2196:D2197)+$J2196*D2197</f>
        <v>6.3351653739774416E-2</v>
      </c>
      <c r="L2196" s="304">
        <f t="shared" si="2099"/>
        <v>0.58649616624201539</v>
      </c>
      <c r="M2196" s="304">
        <f t="shared" si="2099"/>
        <v>0.54887871666327182</v>
      </c>
      <c r="N2196" s="304">
        <f t="shared" si="2099"/>
        <v>0.54758169480147934</v>
      </c>
      <c r="O2196" s="304">
        <f t="shared" si="2099"/>
        <v>5.6610616278572157E-4</v>
      </c>
      <c r="P2196" s="251">
        <f t="shared" si="2099"/>
        <v>5.9170297140799923E-4</v>
      </c>
    </row>
    <row r="2197" spans="1:16" x14ac:dyDescent="0.3">
      <c r="A2197" s="247" t="s">
        <v>2186</v>
      </c>
      <c r="B2197" s="248">
        <v>2050</v>
      </c>
      <c r="C2197" s="248" t="s">
        <v>2573</v>
      </c>
      <c r="D2197" s="300">
        <v>2.1111141936358069E-3</v>
      </c>
      <c r="E2197" s="300">
        <v>1.955000092503336E-2</v>
      </c>
      <c r="F2197" s="300">
        <v>1.829577540974581E-2</v>
      </c>
      <c r="G2197" s="300">
        <v>1.8252555669506985E-2</v>
      </c>
      <c r="H2197" s="301">
        <v>1.886197231870564E-5</v>
      </c>
      <c r="I2197" s="302">
        <v>1.9714827008194959E-5</v>
      </c>
      <c r="J2197" s="303">
        <v>29</v>
      </c>
      <c r="K2197" s="304">
        <f t="shared" ref="K2197:P2197" si="2100">SUM(D2197:D2197)+$J2197*D2197</f>
        <v>6.3333425809074209E-2</v>
      </c>
      <c r="L2197" s="304">
        <f t="shared" si="2100"/>
        <v>0.58650002775100074</v>
      </c>
      <c r="M2197" s="304">
        <f t="shared" si="2100"/>
        <v>0.54887326229237432</v>
      </c>
      <c r="N2197" s="304">
        <f t="shared" si="2100"/>
        <v>0.5475766700852096</v>
      </c>
      <c r="O2197" s="304">
        <f t="shared" si="2100"/>
        <v>5.6585916956116919E-4</v>
      </c>
      <c r="P2197" s="251">
        <f t="shared" si="2100"/>
        <v>5.9144481024584882E-4</v>
      </c>
    </row>
    <row r="2198" spans="1:16" x14ac:dyDescent="0.3">
      <c r="A2198" s="247" t="s">
        <v>2168</v>
      </c>
      <c r="B2198" s="248">
        <v>2015</v>
      </c>
      <c r="C2198" s="248" t="s">
        <v>2574</v>
      </c>
      <c r="D2198" s="300">
        <v>0.11395692681705674</v>
      </c>
      <c r="E2198" s="300">
        <v>0.37847720719701416</v>
      </c>
      <c r="F2198" s="300">
        <v>2.136103813779977E-2</v>
      </c>
      <c r="G2198" s="300">
        <v>2.1094004108965066E-2</v>
      </c>
      <c r="H2198" s="301">
        <v>4.2699500664083963E-4</v>
      </c>
      <c r="I2198" s="302">
        <v>4.4630182607885828E-4</v>
      </c>
      <c r="J2198" s="305">
        <v>0</v>
      </c>
      <c r="K2198" s="304">
        <f>SUM(D2198:D2227)</f>
        <v>0.74051351224293782</v>
      </c>
      <c r="L2198" s="304">
        <f t="shared" ref="L2198:L2204" si="2101">SUM(E2198:E2227)</f>
        <v>3.1250484944592523</v>
      </c>
      <c r="M2198" s="304">
        <f t="shared" ref="M2198:M2204" si="2102">SUM(F2198:F2227)</f>
        <v>0.58165217441283334</v>
      </c>
      <c r="N2198" s="304">
        <f t="shared" ref="N2198:N2204" si="2103">SUM(G2198:G2227)</f>
        <v>0.57782717764633784</v>
      </c>
      <c r="O2198" s="304">
        <f t="shared" ref="O2198:O2204" si="2104">SUM(H2198:H2227)</f>
        <v>2.9175164394009741E-3</v>
      </c>
      <c r="P2198" s="251">
        <f t="shared" ref="P2198:P2204" si="2105">SUM(I2198:I2227)</f>
        <v>3.049433586503226E-3</v>
      </c>
    </row>
    <row r="2199" spans="1:16" x14ac:dyDescent="0.3">
      <c r="A2199" s="247" t="s">
        <v>2168</v>
      </c>
      <c r="B2199" s="248">
        <v>2016</v>
      </c>
      <c r="C2199" s="248" t="s">
        <v>2575</v>
      </c>
      <c r="D2199" s="300">
        <v>9.2189672849319546E-2</v>
      </c>
      <c r="E2199" s="300">
        <v>0.32732091502840338</v>
      </c>
      <c r="F2199" s="300">
        <v>2.0870301044843831E-2</v>
      </c>
      <c r="G2199" s="300">
        <v>2.0632927121935027E-2</v>
      </c>
      <c r="H2199" s="301">
        <v>2.3722917740764016E-4</v>
      </c>
      <c r="I2199" s="302">
        <v>2.4795562812112982E-4</v>
      </c>
      <c r="J2199" s="303">
        <v>0</v>
      </c>
      <c r="K2199" s="304">
        <f t="shared" ref="K2199:K2204" si="2106">SUM(D2199:D2228)</f>
        <v>0.62904024716710327</v>
      </c>
      <c r="L2199" s="304">
        <f t="shared" si="2101"/>
        <v>2.7692451378010285</v>
      </c>
      <c r="M2199" s="304">
        <f t="shared" si="2102"/>
        <v>0.57869584130870155</v>
      </c>
      <c r="N2199" s="304">
        <f t="shared" si="2103"/>
        <v>0.57508602703342815</v>
      </c>
      <c r="O2199" s="304">
        <f t="shared" si="2104"/>
        <v>2.5130037296843682E-3</v>
      </c>
      <c r="P2199" s="251">
        <f t="shared" si="2105"/>
        <v>2.6266306070518003E-3</v>
      </c>
    </row>
    <row r="2200" spans="1:16" x14ac:dyDescent="0.3">
      <c r="A2200" s="247" t="s">
        <v>2168</v>
      </c>
      <c r="B2200" s="248">
        <v>2017</v>
      </c>
      <c r="C2200" s="248" t="s">
        <v>2576</v>
      </c>
      <c r="D2200" s="300">
        <v>7.7861582168873178E-2</v>
      </c>
      <c r="E2200" s="300">
        <v>0.28868338493600976</v>
      </c>
      <c r="F2200" s="300">
        <v>2.0692634575537158E-2</v>
      </c>
      <c r="G2200" s="300">
        <v>2.04674814497579E-2</v>
      </c>
      <c r="H2200" s="301">
        <v>2.2096741557913656E-4</v>
      </c>
      <c r="I2200" s="302">
        <v>2.3095858158324038E-4</v>
      </c>
      <c r="J2200" s="303">
        <v>0</v>
      </c>
      <c r="K2200" s="304">
        <f t="shared" si="2106"/>
        <v>0.53925324092050397</v>
      </c>
      <c r="L2200" s="304">
        <f t="shared" si="2101"/>
        <v>2.4642785246487238</v>
      </c>
      <c r="M2200" s="304">
        <f t="shared" si="2102"/>
        <v>0.57621741367894397</v>
      </c>
      <c r="N2200" s="304">
        <f t="shared" si="2103"/>
        <v>0.57279413759795894</v>
      </c>
      <c r="O2200" s="304">
        <f t="shared" si="2104"/>
        <v>2.2978048816361071E-3</v>
      </c>
      <c r="P2200" s="251">
        <f t="shared" si="2105"/>
        <v>2.4017014220255417E-3</v>
      </c>
    </row>
    <row r="2201" spans="1:16" x14ac:dyDescent="0.3">
      <c r="A2201" s="247" t="s">
        <v>2168</v>
      </c>
      <c r="B2201" s="248">
        <v>2018</v>
      </c>
      <c r="C2201" s="248" t="s">
        <v>2577</v>
      </c>
      <c r="D2201" s="300">
        <v>6.533438867764467E-2</v>
      </c>
      <c r="E2201" s="300">
        <v>0.25296376669225834</v>
      </c>
      <c r="F2201" s="300">
        <v>2.0555580344208828E-2</v>
      </c>
      <c r="G2201" s="300">
        <v>2.0339715906860081E-2</v>
      </c>
      <c r="H2201" s="301">
        <v>2.0564152342075564E-4</v>
      </c>
      <c r="I2201" s="302">
        <v>2.1493972058909676E-4</v>
      </c>
      <c r="J2201" s="303">
        <v>0</v>
      </c>
      <c r="K2201" s="304">
        <f t="shared" si="2106"/>
        <v>0.46372112460642451</v>
      </c>
      <c r="L2201" s="304">
        <f t="shared" si="2101"/>
        <v>2.1976504169031092</v>
      </c>
      <c r="M2201" s="304">
        <f t="shared" si="2102"/>
        <v>0.57390577961252087</v>
      </c>
      <c r="N2201" s="304">
        <f t="shared" si="2103"/>
        <v>0.57065768049238363</v>
      </c>
      <c r="O2201" s="304">
        <f t="shared" si="2104"/>
        <v>2.0984544123802363E-3</v>
      </c>
      <c r="P2201" s="251">
        <f t="shared" si="2105"/>
        <v>2.1933372091545262E-3</v>
      </c>
    </row>
    <row r="2202" spans="1:16" x14ac:dyDescent="0.3">
      <c r="A2202" s="247" t="s">
        <v>2168</v>
      </c>
      <c r="B2202" s="248">
        <v>2019</v>
      </c>
      <c r="C2202" s="248" t="s">
        <v>2578</v>
      </c>
      <c r="D2202" s="300">
        <v>5.419416505678127E-2</v>
      </c>
      <c r="E2202" s="300">
        <v>0.2208092649266368</v>
      </c>
      <c r="F2202" s="300">
        <v>2.044357773749976E-2</v>
      </c>
      <c r="G2202" s="300">
        <v>2.0235238724105705E-2</v>
      </c>
      <c r="H2202" s="301">
        <v>1.9199521134386833E-4</v>
      </c>
      <c r="I2202" s="302">
        <v>2.0067638283470594E-4</v>
      </c>
      <c r="J2202" s="303">
        <v>0</v>
      </c>
      <c r="K2202" s="304">
        <f t="shared" si="2106"/>
        <v>0.40065896591557243</v>
      </c>
      <c r="L2202" s="304">
        <f t="shared" si="2101"/>
        <v>1.9665083837741795</v>
      </c>
      <c r="M2202" s="304">
        <f t="shared" si="2102"/>
        <v>0.57172200060484224</v>
      </c>
      <c r="N2202" s="304">
        <f t="shared" si="2103"/>
        <v>0.56864051318384923</v>
      </c>
      <c r="O2202" s="304">
        <f t="shared" si="2104"/>
        <v>1.9139820697006227E-3</v>
      </c>
      <c r="P2202" s="251">
        <f t="shared" si="2105"/>
        <v>2.0005238457228383E-3</v>
      </c>
    </row>
    <row r="2203" spans="1:16" x14ac:dyDescent="0.3">
      <c r="A2203" s="247" t="s">
        <v>2168</v>
      </c>
      <c r="B2203" s="248">
        <v>2020</v>
      </c>
      <c r="C2203" s="248" t="s">
        <v>2579</v>
      </c>
      <c r="D2203" s="300">
        <v>4.607459232960931E-2</v>
      </c>
      <c r="E2203" s="300">
        <v>0.19226455540367923</v>
      </c>
      <c r="F2203" s="300">
        <v>2.0305813394688225E-2</v>
      </c>
      <c r="G2203" s="300">
        <v>2.0107357657511614E-2</v>
      </c>
      <c r="H2203" s="301">
        <v>1.69096843570132E-4</v>
      </c>
      <c r="I2203" s="302">
        <v>1.7674265248024339E-4</v>
      </c>
      <c r="J2203" s="303">
        <v>0</v>
      </c>
      <c r="K2203" s="304">
        <f t="shared" si="2106"/>
        <v>0.34871785806423145</v>
      </c>
      <c r="L2203" s="304">
        <f t="shared" si="2101"/>
        <v>1.767516981948603</v>
      </c>
      <c r="M2203" s="304">
        <f t="shared" si="2102"/>
        <v>0.56964490109369958</v>
      </c>
      <c r="N2203" s="304">
        <f t="shared" si="2103"/>
        <v>0.56672291890159432</v>
      </c>
      <c r="O2203" s="304">
        <f t="shared" si="2104"/>
        <v>1.7429057197423552E-3</v>
      </c>
      <c r="P2203" s="251">
        <f t="shared" si="2105"/>
        <v>1.8217121823595175E-3</v>
      </c>
    </row>
    <row r="2204" spans="1:16" x14ac:dyDescent="0.3">
      <c r="A2204" s="247" t="s">
        <v>2168</v>
      </c>
      <c r="B2204" s="248">
        <v>2021</v>
      </c>
      <c r="C2204" s="248" t="s">
        <v>2580</v>
      </c>
      <c r="D2204" s="300">
        <v>3.9009404564435378E-2</v>
      </c>
      <c r="E2204" s="300">
        <v>0.16702210136633697</v>
      </c>
      <c r="F2204" s="300">
        <v>2.0141503026416478E-2</v>
      </c>
      <c r="G2204" s="300">
        <v>1.9955253336962013E-2</v>
      </c>
      <c r="H2204" s="301">
        <v>1.5006495320228877E-4</v>
      </c>
      <c r="I2204" s="302">
        <v>1.5685022448272878E-4</v>
      </c>
      <c r="J2204" s="303">
        <v>0</v>
      </c>
      <c r="K2204" s="304">
        <f t="shared" si="2106"/>
        <v>0.3048801659237626</v>
      </c>
      <c r="L2204" s="304">
        <f t="shared" si="2101"/>
        <v>1.597066787758511</v>
      </c>
      <c r="M2204" s="304">
        <f t="shared" si="2102"/>
        <v>0.56770106799620512</v>
      </c>
      <c r="N2204" s="304">
        <f t="shared" si="2103"/>
        <v>0.56492905706400764</v>
      </c>
      <c r="O2204" s="304">
        <f t="shared" si="2104"/>
        <v>1.5943955728402394E-3</v>
      </c>
      <c r="P2204" s="251">
        <f t="shared" si="2105"/>
        <v>1.6664870656185043E-3</v>
      </c>
    </row>
    <row r="2205" spans="1:16" x14ac:dyDescent="0.3">
      <c r="A2205" s="247" t="s">
        <v>2168</v>
      </c>
      <c r="B2205" s="248">
        <v>2022</v>
      </c>
      <c r="C2205" s="248" t="s">
        <v>2581</v>
      </c>
      <c r="D2205" s="300">
        <v>3.2564665906487905E-2</v>
      </c>
      <c r="E2205" s="300">
        <v>0.14535752787511264</v>
      </c>
      <c r="F2205" s="300">
        <v>1.9998868242838336E-2</v>
      </c>
      <c r="G2205" s="300">
        <v>1.9823350653877664E-2</v>
      </c>
      <c r="H2205" s="301">
        <v>1.3870173460117392E-4</v>
      </c>
      <c r="I2205" s="302">
        <v>1.4497321156000685E-4</v>
      </c>
      <c r="J2205" s="303">
        <v>1</v>
      </c>
      <c r="K2205" s="304">
        <f t="shared" ref="K2205:P2205" si="2107">SUM(D2205:D2233)+$J2205*D2233</f>
        <v>0.26810766154846782</v>
      </c>
      <c r="L2205" s="304">
        <f t="shared" si="2107"/>
        <v>1.4518590476057613</v>
      </c>
      <c r="M2205" s="304">
        <f t="shared" si="2107"/>
        <v>0.56592154526698257</v>
      </c>
      <c r="N2205" s="304">
        <f t="shared" si="2107"/>
        <v>0.56328729954697054</v>
      </c>
      <c r="O2205" s="304">
        <f t="shared" si="2107"/>
        <v>1.4649173163059665E-3</v>
      </c>
      <c r="P2205" s="251">
        <f t="shared" si="2107"/>
        <v>1.5311543768750052E-3</v>
      </c>
    </row>
    <row r="2206" spans="1:16" x14ac:dyDescent="0.3">
      <c r="A2206" s="247" t="s">
        <v>2168</v>
      </c>
      <c r="B2206" s="248">
        <v>2023</v>
      </c>
      <c r="C2206" s="248" t="s">
        <v>2582</v>
      </c>
      <c r="D2206" s="300">
        <v>2.7977954310364019E-2</v>
      </c>
      <c r="E2206" s="300">
        <v>0.12691886760740315</v>
      </c>
      <c r="F2206" s="300">
        <v>1.9867987334518441E-2</v>
      </c>
      <c r="G2206" s="300">
        <v>1.9702528230122411E-2</v>
      </c>
      <c r="H2206" s="301">
        <v>1.283651901447331E-4</v>
      </c>
      <c r="I2206" s="302">
        <v>1.3416929443098289E-4</v>
      </c>
      <c r="J2206" s="303">
        <v>2</v>
      </c>
      <c r="K2206" s="304">
        <f t="shared" ref="K2206:P2206" si="2108">SUM(D2206:D2233)+$J2206*D2233</f>
        <v>0.23777989583112044</v>
      </c>
      <c r="L2206" s="304">
        <f t="shared" si="2108"/>
        <v>1.3283158809442366</v>
      </c>
      <c r="M2206" s="304">
        <f t="shared" si="2108"/>
        <v>0.56428465732133803</v>
      </c>
      <c r="N2206" s="304">
        <f t="shared" si="2108"/>
        <v>0.56177744471301783</v>
      </c>
      <c r="O2206" s="304">
        <f t="shared" si="2108"/>
        <v>1.3468022783728083E-3</v>
      </c>
      <c r="P2206" s="251">
        <f t="shared" si="2108"/>
        <v>1.4076987010542285E-3</v>
      </c>
    </row>
    <row r="2207" spans="1:16" x14ac:dyDescent="0.3">
      <c r="A2207" s="247" t="s">
        <v>2168</v>
      </c>
      <c r="B2207" s="248">
        <v>2024</v>
      </c>
      <c r="C2207" s="248" t="s">
        <v>2583</v>
      </c>
      <c r="D2207" s="300">
        <v>2.383293659483391E-2</v>
      </c>
      <c r="E2207" s="300">
        <v>0.11087767532563522</v>
      </c>
      <c r="F2207" s="300">
        <v>1.974500409348965E-2</v>
      </c>
      <c r="G2207" s="300">
        <v>1.9588973884451282E-2</v>
      </c>
      <c r="H2207" s="301">
        <v>1.1864726252717738E-4</v>
      </c>
      <c r="I2207" s="302">
        <v>1.2401196524922657E-4</v>
      </c>
      <c r="J2207" s="303">
        <v>3</v>
      </c>
      <c r="K2207" s="304">
        <f t="shared" ref="K2207:P2207" si="2109">SUM(D2207:D2233)+$J2207*D2233</f>
        <v>0.21203884170989692</v>
      </c>
      <c r="L2207" s="304">
        <f t="shared" si="2109"/>
        <v>1.2232113745504212</v>
      </c>
      <c r="M2207" s="304">
        <f t="shared" si="2109"/>
        <v>0.56277865028401342</v>
      </c>
      <c r="N2207" s="304">
        <f t="shared" si="2109"/>
        <v>0.56038841230282044</v>
      </c>
      <c r="O2207" s="304">
        <f t="shared" si="2109"/>
        <v>1.2390237848960912E-3</v>
      </c>
      <c r="P2207" s="251">
        <f t="shared" si="2109"/>
        <v>1.2950469423624756E-3</v>
      </c>
    </row>
    <row r="2208" spans="1:16" x14ac:dyDescent="0.3">
      <c r="A2208" s="247" t="s">
        <v>2168</v>
      </c>
      <c r="B2208" s="248">
        <v>2025</v>
      </c>
      <c r="C2208" s="248" t="s">
        <v>2584</v>
      </c>
      <c r="D2208" s="300">
        <v>2.0825252747095152E-2</v>
      </c>
      <c r="E2208" s="300">
        <v>9.7752410416140675E-2</v>
      </c>
      <c r="F2208" s="300">
        <v>1.9641688652280401E-2</v>
      </c>
      <c r="G2208" s="300">
        <v>1.9493311010260916E-2</v>
      </c>
      <c r="H2208" s="301">
        <v>1.018671632051349E-4</v>
      </c>
      <c r="I2208" s="302">
        <v>1.0647314429642912E-4</v>
      </c>
      <c r="J2208" s="303">
        <v>4</v>
      </c>
      <c r="K2208" s="304">
        <f t="shared" ref="K2208:P2208" si="2110">SUM(D2208:D2233)+$J2208*D2233</f>
        <v>0.19044280530420343</v>
      </c>
      <c r="L2208" s="304">
        <f t="shared" si="2110"/>
        <v>1.1341480604383734</v>
      </c>
      <c r="M2208" s="304">
        <f t="shared" si="2110"/>
        <v>0.56139562648771768</v>
      </c>
      <c r="N2208" s="304">
        <f t="shared" si="2110"/>
        <v>0.55911293423829411</v>
      </c>
      <c r="O2208" s="304">
        <f t="shared" si="2110"/>
        <v>1.1409632190369297E-3</v>
      </c>
      <c r="P2208" s="251">
        <f t="shared" si="2110"/>
        <v>1.1925525128524794E-3</v>
      </c>
    </row>
    <row r="2209" spans="1:16" x14ac:dyDescent="0.3">
      <c r="A2209" s="247" t="s">
        <v>2168</v>
      </c>
      <c r="B2209" s="248">
        <v>2026</v>
      </c>
      <c r="C2209" s="248" t="s">
        <v>2585</v>
      </c>
      <c r="D2209" s="300">
        <v>1.8290737320637532E-2</v>
      </c>
      <c r="E2209" s="300">
        <v>8.6769120702372637E-2</v>
      </c>
      <c r="F2209" s="300">
        <v>1.9546671738591863E-2</v>
      </c>
      <c r="G2209" s="300">
        <v>1.9405400555487944E-2</v>
      </c>
      <c r="H2209" s="301">
        <v>8.7921452609554627E-5</v>
      </c>
      <c r="I2209" s="302">
        <v>9.1896870550890953E-5</v>
      </c>
      <c r="J2209" s="303">
        <v>5</v>
      </c>
      <c r="K2209" s="304">
        <f t="shared" ref="K2209:P2209" si="2111">SUM(D2209:D2233)+$J2209*D2233</f>
        <v>0.17185445274624878</v>
      </c>
      <c r="L2209" s="304">
        <f t="shared" si="2111"/>
        <v>1.0582100112358204</v>
      </c>
      <c r="M2209" s="304">
        <f t="shared" si="2111"/>
        <v>0.56011591813263106</v>
      </c>
      <c r="N2209" s="304">
        <f t="shared" si="2111"/>
        <v>0.55793311904795806</v>
      </c>
      <c r="O2209" s="304">
        <f t="shared" si="2111"/>
        <v>1.0596827524998105E-3</v>
      </c>
      <c r="P2209" s="251">
        <f t="shared" si="2111"/>
        <v>1.1075969042952803E-3</v>
      </c>
    </row>
    <row r="2210" spans="1:16" x14ac:dyDescent="0.3">
      <c r="A2210" s="247" t="s">
        <v>2168</v>
      </c>
      <c r="B2210" s="248">
        <v>2027</v>
      </c>
      <c r="C2210" s="248" t="s">
        <v>2586</v>
      </c>
      <c r="D2210" s="300">
        <v>1.6104861162991351E-2</v>
      </c>
      <c r="E2210" s="300">
        <v>7.7361577584247262E-2</v>
      </c>
      <c r="F2210" s="300">
        <v>1.9452602310928806E-2</v>
      </c>
      <c r="G2210" s="300">
        <v>1.9318643406376918E-2</v>
      </c>
      <c r="H2210" s="301">
        <v>8.1180348030273375E-5</v>
      </c>
      <c r="I2210" s="302">
        <v>8.4850963135743105E-5</v>
      </c>
      <c r="J2210" s="303">
        <v>6</v>
      </c>
      <c r="K2210" s="304">
        <f t="shared" ref="K2210:P2210" si="2112">SUM(D2210:D2233)+$J2210*D2233</f>
        <v>0.15580061561475167</v>
      </c>
      <c r="L2210" s="304">
        <f t="shared" si="2112"/>
        <v>0.99325525174703533</v>
      </c>
      <c r="M2210" s="304">
        <f t="shared" si="2112"/>
        <v>0.55893122669123307</v>
      </c>
      <c r="N2210" s="304">
        <f t="shared" si="2112"/>
        <v>0.55684121431239508</v>
      </c>
      <c r="O2210" s="304">
        <f t="shared" si="2112"/>
        <v>9.9234799655827186E-4</v>
      </c>
      <c r="P2210" s="251">
        <f t="shared" si="2112"/>
        <v>1.0372175694836195E-3</v>
      </c>
    </row>
    <row r="2211" spans="1:16" x14ac:dyDescent="0.3">
      <c r="A2211" s="247" t="s">
        <v>2168</v>
      </c>
      <c r="B2211" s="248">
        <v>2028</v>
      </c>
      <c r="C2211" s="248" t="s">
        <v>2587</v>
      </c>
      <c r="D2211" s="300">
        <v>1.4223436792919882E-2</v>
      </c>
      <c r="E2211" s="300">
        <v>6.9256679607524144E-2</v>
      </c>
      <c r="F2211" s="300">
        <v>1.9348842660364195E-2</v>
      </c>
      <c r="G2211" s="300">
        <v>1.9222885913558668E-2</v>
      </c>
      <c r="H2211" s="301">
        <v>7.2086455304009935E-5</v>
      </c>
      <c r="I2211" s="302">
        <v>7.534588493394942E-5</v>
      </c>
      <c r="J2211" s="303">
        <v>7</v>
      </c>
      <c r="K2211" s="304">
        <f t="shared" ref="K2211:P2211" si="2113">SUM(D2211:D2233)+$J2211*D2233</f>
        <v>0.1419326546409008</v>
      </c>
      <c r="L2211" s="304">
        <f t="shared" si="2113"/>
        <v>0.93770803537637559</v>
      </c>
      <c r="M2211" s="304">
        <f t="shared" si="2113"/>
        <v>0.55784060467749819</v>
      </c>
      <c r="N2211" s="304">
        <f t="shared" si="2113"/>
        <v>0.55583606672594299</v>
      </c>
      <c r="O2211" s="304">
        <f t="shared" si="2113"/>
        <v>9.3175434519601427E-4</v>
      </c>
      <c r="P2211" s="251">
        <f t="shared" si="2113"/>
        <v>9.7388414208710646E-4</v>
      </c>
    </row>
    <row r="2212" spans="1:16" x14ac:dyDescent="0.3">
      <c r="A2212" s="247" t="s">
        <v>2168</v>
      </c>
      <c r="B2212" s="248">
        <v>2029</v>
      </c>
      <c r="C2212" s="248" t="s">
        <v>2588</v>
      </c>
      <c r="D2212" s="300">
        <v>1.2538796035087211E-2</v>
      </c>
      <c r="E2212" s="300">
        <v>6.2223948884771493E-2</v>
      </c>
      <c r="F2212" s="300">
        <v>1.9247697578682058E-2</v>
      </c>
      <c r="G2212" s="300">
        <v>1.9129556073572369E-2</v>
      </c>
      <c r="H2212" s="301">
        <v>6.3599634239254932E-5</v>
      </c>
      <c r="I2212" s="302">
        <v>6.6475327480356868E-5</v>
      </c>
      <c r="J2212" s="303">
        <v>8</v>
      </c>
      <c r="K2212" s="304">
        <f t="shared" ref="K2212:P2212" si="2114">SUM(D2212:D2233)+$J2212*D2233</f>
        <v>0.12994611803712142</v>
      </c>
      <c r="L2212" s="304">
        <f t="shared" si="2114"/>
        <v>0.89026571698243906</v>
      </c>
      <c r="M2212" s="304">
        <f t="shared" si="2114"/>
        <v>0.55685374231432783</v>
      </c>
      <c r="N2212" s="304">
        <f t="shared" si="2114"/>
        <v>0.55492667663230932</v>
      </c>
      <c r="O2212" s="304">
        <f t="shared" si="2114"/>
        <v>8.8025458656002041E-4</v>
      </c>
      <c r="P2212" s="251">
        <f t="shared" si="2114"/>
        <v>9.2005579289238708E-4</v>
      </c>
    </row>
    <row r="2213" spans="1:16" x14ac:dyDescent="0.3">
      <c r="A2213" s="247" t="s">
        <v>2168</v>
      </c>
      <c r="B2213" s="248">
        <v>2030</v>
      </c>
      <c r="C2213" s="248" t="s">
        <v>2589</v>
      </c>
      <c r="D2213" s="300">
        <v>1.1134383972664011E-2</v>
      </c>
      <c r="E2213" s="300">
        <v>5.618484064049608E-2</v>
      </c>
      <c r="F2213" s="300">
        <v>1.915151051996274E-2</v>
      </c>
      <c r="G2213" s="300">
        <v>1.9040890411598295E-2</v>
      </c>
      <c r="H2213" s="301">
        <v>5.7819464578098298E-5</v>
      </c>
      <c r="I2213" s="302">
        <v>6.0433804196245752E-5</v>
      </c>
      <c r="J2213" s="303">
        <v>9</v>
      </c>
      <c r="K2213" s="304">
        <f t="shared" ref="K2213:P2213" si="2115">SUM(D2213:D2233)+$J2213*D2233</f>
        <v>0.11964422219117465</v>
      </c>
      <c r="L2213" s="304">
        <f t="shared" si="2115"/>
        <v>0.84985612931125498</v>
      </c>
      <c r="M2213" s="304">
        <f t="shared" si="2115"/>
        <v>0.5559680250328396</v>
      </c>
      <c r="N2213" s="304">
        <f t="shared" si="2115"/>
        <v>0.55411061637866188</v>
      </c>
      <c r="O2213" s="304">
        <f t="shared" si="2115"/>
        <v>8.372416489887813E-4</v>
      </c>
      <c r="P2213" s="251">
        <f t="shared" si="2115"/>
        <v>8.7509800115126023E-4</v>
      </c>
    </row>
    <row r="2214" spans="1:16" x14ac:dyDescent="0.3">
      <c r="A2214" s="247" t="s">
        <v>2168</v>
      </c>
      <c r="B2214" s="248">
        <v>2031</v>
      </c>
      <c r="C2214" s="248" t="s">
        <v>2590</v>
      </c>
      <c r="D2214" s="300">
        <v>9.8890941157416968E-3</v>
      </c>
      <c r="E2214" s="300">
        <v>5.089870160371493E-2</v>
      </c>
      <c r="F2214" s="300">
        <v>1.9061448854156983E-2</v>
      </c>
      <c r="G2214" s="300">
        <v>1.8957922242963384E-2</v>
      </c>
      <c r="H2214" s="301">
        <v>5.3718346200251121E-5</v>
      </c>
      <c r="I2214" s="302">
        <v>5.6147251443795584E-5</v>
      </c>
      <c r="J2214" s="303">
        <v>10</v>
      </c>
      <c r="K2214" s="304">
        <f t="shared" ref="K2214:P2214" si="2116">SUM(D2214:D2233)+$J2214*D2233</f>
        <v>0.11074673840765112</v>
      </c>
      <c r="L2214" s="304">
        <f t="shared" si="2116"/>
        <v>0.81548564988434658</v>
      </c>
      <c r="M2214" s="304">
        <f t="shared" si="2116"/>
        <v>0.55517849481007064</v>
      </c>
      <c r="N2214" s="304">
        <f t="shared" si="2116"/>
        <v>0.55338322178698851</v>
      </c>
      <c r="O2214" s="304">
        <f t="shared" si="2116"/>
        <v>8.000088810786991E-4</v>
      </c>
      <c r="P2214" s="251">
        <f t="shared" si="2116"/>
        <v>8.3618173269424455E-4</v>
      </c>
    </row>
    <row r="2215" spans="1:16" x14ac:dyDescent="0.3">
      <c r="A2215" s="247" t="s">
        <v>2168</v>
      </c>
      <c r="B2215" s="248">
        <v>2032</v>
      </c>
      <c r="C2215" s="248" t="s">
        <v>2591</v>
      </c>
      <c r="D2215" s="300">
        <v>8.8002951786398127E-3</v>
      </c>
      <c r="E2215" s="300">
        <v>4.6388247375561076E-2</v>
      </c>
      <c r="F2215" s="300">
        <v>1.897413546641033E-2</v>
      </c>
      <c r="G2215" s="300">
        <v>1.8877405263717253E-2</v>
      </c>
      <c r="H2215" s="301">
        <v>4.7673047731005891E-5</v>
      </c>
      <c r="I2215" s="302">
        <v>4.9828611403385742E-5</v>
      </c>
      <c r="J2215" s="303">
        <v>11</v>
      </c>
      <c r="K2215" s="304">
        <f t="shared" ref="K2215:P2215" si="2117">SUM(D2215:D2233)+$J2215*D2233</f>
        <v>0.10309454448104989</v>
      </c>
      <c r="L2215" s="304">
        <f t="shared" si="2117"/>
        <v>0.78640130949421916</v>
      </c>
      <c r="M2215" s="304">
        <f t="shared" si="2117"/>
        <v>0.55447902625310741</v>
      </c>
      <c r="N2215" s="304">
        <f t="shared" si="2117"/>
        <v>0.55273879536394999</v>
      </c>
      <c r="O2215" s="304">
        <f t="shared" si="2117"/>
        <v>7.6687723154646387E-4</v>
      </c>
      <c r="P2215" s="251">
        <f t="shared" si="2117"/>
        <v>8.0155201698967895E-4</v>
      </c>
    </row>
    <row r="2216" spans="1:16" x14ac:dyDescent="0.3">
      <c r="A2216" s="247" t="s">
        <v>2168</v>
      </c>
      <c r="B2216" s="248">
        <v>2033</v>
      </c>
      <c r="C2216" s="248" t="s">
        <v>2592</v>
      </c>
      <c r="D2216" s="300">
        <v>7.8575921726398313E-3</v>
      </c>
      <c r="E2216" s="300">
        <v>4.2584635851285489E-2</v>
      </c>
      <c r="F2216" s="300">
        <v>1.8895271031241286E-2</v>
      </c>
      <c r="G2216" s="300">
        <v>1.8804765339100256E-2</v>
      </c>
      <c r="H2216" s="301">
        <v>4.4413853122143909E-5</v>
      </c>
      <c r="I2216" s="302">
        <v>4.6422050476772939E-5</v>
      </c>
      <c r="J2216" s="303">
        <v>12</v>
      </c>
      <c r="K2216" s="304">
        <f t="shared" ref="K2216:P2216" si="2118">SUM(D2216:D2233)+$J2216*D2233</f>
        <v>9.6531149491550561E-2</v>
      </c>
      <c r="L2216" s="304">
        <f t="shared" si="2118"/>
        <v>0.76182742333224573</v>
      </c>
      <c r="M2216" s="304">
        <f t="shared" si="2118"/>
        <v>0.55386687108389099</v>
      </c>
      <c r="N2216" s="304">
        <f t="shared" si="2118"/>
        <v>0.55217488592015784</v>
      </c>
      <c r="O2216" s="304">
        <f t="shared" si="2118"/>
        <v>7.3979088048347394E-4</v>
      </c>
      <c r="P2216" s="251">
        <f t="shared" si="2118"/>
        <v>7.732409413255233E-4</v>
      </c>
    </row>
    <row r="2217" spans="1:16" x14ac:dyDescent="0.3">
      <c r="A2217" s="247" t="s">
        <v>2168</v>
      </c>
      <c r="B2217" s="248">
        <v>2034</v>
      </c>
      <c r="C2217" s="248" t="s">
        <v>2593</v>
      </c>
      <c r="D2217" s="300">
        <v>7.0268786187086358E-3</v>
      </c>
      <c r="E2217" s="300">
        <v>3.9375863967633568E-2</v>
      </c>
      <c r="F2217" s="300">
        <v>1.8818732490881545E-2</v>
      </c>
      <c r="G2217" s="300">
        <v>1.8734166674688368E-2</v>
      </c>
      <c r="H2217" s="301">
        <v>3.8657044455188492E-5</v>
      </c>
      <c r="I2217" s="302">
        <v>4.0404944467357825E-5</v>
      </c>
      <c r="J2217" s="303">
        <v>13</v>
      </c>
      <c r="K2217" s="304">
        <f t="shared" ref="K2217:P2217" si="2119">SUM(D2217:D2233)+$J2217*D2233</f>
        <v>9.0910457508051226E-2</v>
      </c>
      <c r="L2217" s="304">
        <f t="shared" si="2119"/>
        <v>0.74105714869454775</v>
      </c>
      <c r="M2217" s="304">
        <f t="shared" si="2119"/>
        <v>0.55333358034984359</v>
      </c>
      <c r="N2217" s="304">
        <f t="shared" si="2119"/>
        <v>0.5516836164009824</v>
      </c>
      <c r="O2217" s="304">
        <f t="shared" si="2119"/>
        <v>7.1596372402934593E-4</v>
      </c>
      <c r="P2217" s="251">
        <f t="shared" si="2119"/>
        <v>7.4833642658798038E-4</v>
      </c>
    </row>
    <row r="2218" spans="1:16" x14ac:dyDescent="0.3">
      <c r="A2218" s="247" t="s">
        <v>2168</v>
      </c>
      <c r="B2218" s="248">
        <v>2035</v>
      </c>
      <c r="C2218" s="248" t="s">
        <v>2594</v>
      </c>
      <c r="D2218" s="300">
        <v>6.2640065298993882E-3</v>
      </c>
      <c r="E2218" s="300">
        <v>3.6476342452556286E-2</v>
      </c>
      <c r="F2218" s="300">
        <v>1.874858933745762E-2</v>
      </c>
      <c r="G2218" s="300">
        <v>1.8669574113584102E-2</v>
      </c>
      <c r="H2218" s="301">
        <v>3.6128465253817999E-5</v>
      </c>
      <c r="I2218" s="302">
        <v>3.7762034134905401E-5</v>
      </c>
      <c r="J2218" s="303">
        <v>14</v>
      </c>
      <c r="K2218" s="304">
        <f t="shared" ref="K2218:P2218" si="2120">SUM(D2218:D2233)+$J2218*D2233</f>
        <v>8.6120479078483053E-2</v>
      </c>
      <c r="L2218" s="304">
        <f t="shared" si="2120"/>
        <v>0.72349564594050175</v>
      </c>
      <c r="M2218" s="304">
        <f t="shared" si="2120"/>
        <v>0.5528768281561558</v>
      </c>
      <c r="N2218" s="304">
        <f t="shared" si="2120"/>
        <v>0.55126294554621902</v>
      </c>
      <c r="O2218" s="304">
        <f t="shared" si="2120"/>
        <v>6.9789337624217326E-4</v>
      </c>
      <c r="P2218" s="251">
        <f t="shared" si="2120"/>
        <v>7.2944901785985256E-4</v>
      </c>
    </row>
    <row r="2219" spans="1:16" x14ac:dyDescent="0.3">
      <c r="A2219" s="247" t="s">
        <v>2168</v>
      </c>
      <c r="B2219" s="248">
        <v>2036</v>
      </c>
      <c r="C2219" s="248" t="s">
        <v>2595</v>
      </c>
      <c r="D2219" s="300">
        <v>5.6236517446306379E-3</v>
      </c>
      <c r="E2219" s="300">
        <v>3.4107446512701096E-2</v>
      </c>
      <c r="F2219" s="300">
        <v>1.8690092349114167E-2</v>
      </c>
      <c r="G2219" s="300">
        <v>1.8615663801764337E-2</v>
      </c>
      <c r="H2219" s="301">
        <v>3.2933363959612616E-5</v>
      </c>
      <c r="I2219" s="302">
        <v>3.4422464538228119E-5</v>
      </c>
      <c r="J2219" s="303">
        <v>15</v>
      </c>
      <c r="K2219" s="304">
        <f t="shared" ref="K2219:P2219" si="2121">SUM(D2219:D2233)+$J2219*D2233</f>
        <v>8.2093372737724157E-2</v>
      </c>
      <c r="L2219" s="304">
        <f t="shared" si="2121"/>
        <v>0.70883366470153308</v>
      </c>
      <c r="M2219" s="304">
        <f t="shared" si="2121"/>
        <v>0.55249021911589202</v>
      </c>
      <c r="N2219" s="304">
        <f t="shared" si="2121"/>
        <v>0.55090686725255988</v>
      </c>
      <c r="O2219" s="304">
        <f t="shared" si="2121"/>
        <v>6.8235160765637128E-4</v>
      </c>
      <c r="P2219" s="251">
        <f t="shared" si="2121"/>
        <v>7.1320451946417724E-4</v>
      </c>
    </row>
    <row r="2220" spans="1:16" x14ac:dyDescent="0.3">
      <c r="A2220" s="247" t="s">
        <v>2168</v>
      </c>
      <c r="B2220" s="248">
        <v>2037</v>
      </c>
      <c r="C2220" s="248" t="s">
        <v>2596</v>
      </c>
      <c r="D2220" s="300">
        <v>5.0638683085602459E-3</v>
      </c>
      <c r="E2220" s="300">
        <v>3.2073568675411591E-2</v>
      </c>
      <c r="F2220" s="300">
        <v>1.8638367338930276E-2</v>
      </c>
      <c r="G2220" s="300">
        <v>1.856803108826928E-2</v>
      </c>
      <c r="H2220" s="301">
        <v>3.10475701346481E-5</v>
      </c>
      <c r="I2220" s="302">
        <v>3.2451403484584893E-5</v>
      </c>
      <c r="J2220" s="303">
        <v>16</v>
      </c>
      <c r="K2220" s="304">
        <f t="shared" ref="K2220:P2220" si="2122">SUM(D2220:D2233)+$J2220*D2233</f>
        <v>7.8706621182233996E-2</v>
      </c>
      <c r="L2220" s="304">
        <f t="shared" si="2122"/>
        <v>0.69654057940241954</v>
      </c>
      <c r="M2220" s="304">
        <f t="shared" si="2122"/>
        <v>0.55216210706397173</v>
      </c>
      <c r="N2220" s="304">
        <f t="shared" si="2122"/>
        <v>0.55060469927072053</v>
      </c>
      <c r="O2220" s="304">
        <f t="shared" si="2122"/>
        <v>6.7000494036477452E-4</v>
      </c>
      <c r="P2220" s="251">
        <f t="shared" si="2122"/>
        <v>7.0029959066517924E-4</v>
      </c>
    </row>
    <row r="2221" spans="1:16" x14ac:dyDescent="0.3">
      <c r="A2221" s="247" t="s">
        <v>2168</v>
      </c>
      <c r="B2221" s="248">
        <v>2038</v>
      </c>
      <c r="C2221" s="248" t="s">
        <v>2597</v>
      </c>
      <c r="D2221" s="300">
        <v>4.5557820118903537E-3</v>
      </c>
      <c r="E2221" s="300">
        <v>3.0218811280208046E-2</v>
      </c>
      <c r="F2221" s="300">
        <v>1.8591751514559988E-2</v>
      </c>
      <c r="G2221" s="300">
        <v>1.8525106728657405E-2</v>
      </c>
      <c r="H2221" s="301">
        <v>2.9435013910938782E-5</v>
      </c>
      <c r="I2221" s="302">
        <v>3.076593462405173E-5</v>
      </c>
      <c r="J2221" s="303">
        <v>17</v>
      </c>
      <c r="K2221" s="304">
        <f t="shared" ref="K2221:P2221" si="2123">SUM(D2221:D2233)+$J2221*D2233</f>
        <v>7.5879653062814217E-2</v>
      </c>
      <c r="L2221" s="304">
        <f t="shared" si="2123"/>
        <v>0.68628137194059546</v>
      </c>
      <c r="M2221" s="304">
        <f t="shared" si="2123"/>
        <v>0.55188572002223524</v>
      </c>
      <c r="N2221" s="304">
        <f t="shared" si="2123"/>
        <v>0.55035016400237613</v>
      </c>
      <c r="O2221" s="304">
        <f t="shared" si="2123"/>
        <v>6.5954406689814238E-4</v>
      </c>
      <c r="P2221" s="251">
        <f t="shared" si="2123"/>
        <v>6.8936572291982442E-4</v>
      </c>
    </row>
    <row r="2222" spans="1:16" x14ac:dyDescent="0.3">
      <c r="A2222" s="247" t="s">
        <v>2168</v>
      </c>
      <c r="B2222" s="248">
        <v>2039</v>
      </c>
      <c r="C2222" s="248" t="s">
        <v>2598</v>
      </c>
      <c r="D2222" s="300">
        <v>4.091802161822893E-3</v>
      </c>
      <c r="E2222" s="300">
        <v>2.8529542727720455E-2</v>
      </c>
      <c r="F2222" s="300">
        <v>1.8550040663550264E-2</v>
      </c>
      <c r="G2222" s="300">
        <v>1.8486700212040772E-2</v>
      </c>
      <c r="H2222" s="301">
        <v>2.8025241667392593E-5</v>
      </c>
      <c r="I2222" s="302">
        <v>2.9292418735423926E-5</v>
      </c>
      <c r="J2222" s="303">
        <v>18</v>
      </c>
      <c r="K2222" s="304">
        <f t="shared" ref="K2222:P2222" si="2124">SUM(D2222:D2233)+$J2222*D2233</f>
        <v>7.356077124006434E-2</v>
      </c>
      <c r="L2222" s="304">
        <f t="shared" si="2124"/>
        <v>0.67787692187397497</v>
      </c>
      <c r="M2222" s="304">
        <f t="shared" si="2124"/>
        <v>0.55165594880486912</v>
      </c>
      <c r="N2222" s="304">
        <f t="shared" si="2124"/>
        <v>0.55013855309364368</v>
      </c>
      <c r="O2222" s="304">
        <f t="shared" si="2124"/>
        <v>6.5069574965521937E-4</v>
      </c>
      <c r="P2222" s="251">
        <f t="shared" si="2124"/>
        <v>6.8011732403500265E-4</v>
      </c>
    </row>
    <row r="2223" spans="1:16" x14ac:dyDescent="0.3">
      <c r="A2223" s="247" t="s">
        <v>2168</v>
      </c>
      <c r="B2223" s="248">
        <v>2040</v>
      </c>
      <c r="C2223" s="248" t="s">
        <v>2599</v>
      </c>
      <c r="D2223" s="300">
        <v>3.6551077771368049E-3</v>
      </c>
      <c r="E2223" s="300">
        <v>2.7033330889760187E-2</v>
      </c>
      <c r="F2223" s="300">
        <v>1.8511800801547428E-2</v>
      </c>
      <c r="G2223" s="300">
        <v>1.845148490689406E-2</v>
      </c>
      <c r="H2223" s="301">
        <v>2.6609443221462216E-5</v>
      </c>
      <c r="I2223" s="302">
        <v>2.7812604166281264E-5</v>
      </c>
      <c r="J2223" s="303">
        <v>19</v>
      </c>
      <c r="K2223" s="304">
        <f t="shared" ref="K2223:P2223" si="2125">SUM(D2223:D2233)+$J2223*D2233</f>
        <v>7.1705869267381928E-2</v>
      </c>
      <c r="L2223" s="304">
        <f t="shared" si="2125"/>
        <v>0.67116174035984211</v>
      </c>
      <c r="M2223" s="304">
        <f t="shared" si="2125"/>
        <v>0.55146788843851269</v>
      </c>
      <c r="N2223" s="304">
        <f t="shared" si="2125"/>
        <v>0.5499653487015278</v>
      </c>
      <c r="O2223" s="304">
        <f t="shared" si="2125"/>
        <v>6.4325720465584278E-4</v>
      </c>
      <c r="P2223" s="251">
        <f t="shared" si="2125"/>
        <v>6.7234244103880881E-4</v>
      </c>
    </row>
    <row r="2224" spans="1:16" x14ac:dyDescent="0.3">
      <c r="A2224" s="247" t="s">
        <v>2168</v>
      </c>
      <c r="B2224" s="248">
        <v>2041</v>
      </c>
      <c r="C2224" s="248" t="s">
        <v>2600</v>
      </c>
      <c r="D2224" s="300">
        <v>3.2773555689781966E-3</v>
      </c>
      <c r="E2224" s="300">
        <v>2.5710869645935795E-2</v>
      </c>
      <c r="F2224" s="300">
        <v>1.8483616675525418E-2</v>
      </c>
      <c r="G2224" s="300">
        <v>1.8425527397961647E-2</v>
      </c>
      <c r="H2224" s="301">
        <v>2.5499529947717787E-5</v>
      </c>
      <c r="I2224" s="302">
        <v>2.6652505539465248E-5</v>
      </c>
      <c r="J2224" s="303">
        <v>20</v>
      </c>
      <c r="K2224" s="304">
        <f t="shared" ref="K2224:P2224" si="2126">SUM(D2224:D2233)+$J2224*D2233</f>
        <v>7.0287661679385605E-2</v>
      </c>
      <c r="L2224" s="304">
        <f t="shared" si="2126"/>
        <v>0.66594277068366958</v>
      </c>
      <c r="M2224" s="304">
        <f t="shared" si="2126"/>
        <v>0.55131806793415905</v>
      </c>
      <c r="N2224" s="304">
        <f t="shared" si="2126"/>
        <v>0.54982735961455864</v>
      </c>
      <c r="O2224" s="304">
        <f t="shared" si="2126"/>
        <v>6.3723445810239638E-4</v>
      </c>
      <c r="P2224" s="251">
        <f t="shared" si="2126"/>
        <v>6.6604737261175765E-4</v>
      </c>
    </row>
    <row r="2225" spans="1:16" x14ac:dyDescent="0.3">
      <c r="A2225" s="247" t="s">
        <v>2168</v>
      </c>
      <c r="B2225" s="248">
        <v>2042</v>
      </c>
      <c r="C2225" s="248" t="s">
        <v>2601</v>
      </c>
      <c r="D2225" s="300">
        <v>2.9696743517282288E-3</v>
      </c>
      <c r="E2225" s="300">
        <v>2.4579745782841795E-2</v>
      </c>
      <c r="F2225" s="300">
        <v>1.8459129124640705E-2</v>
      </c>
      <c r="G2225" s="300">
        <v>1.8402975362134963E-2</v>
      </c>
      <c r="H2225" s="301">
        <v>2.4559232449287222E-5</v>
      </c>
      <c r="I2225" s="302">
        <v>2.566969196066416E-5</v>
      </c>
      <c r="J2225" s="303">
        <v>21</v>
      </c>
      <c r="K2225" s="304">
        <f t="shared" ref="K2225:P2225" si="2127">SUM(D2225:D2233)+$J2225*D2233</f>
        <v>6.9247206299547878E-2</v>
      </c>
      <c r="L2225" s="304">
        <f t="shared" si="2127"/>
        <v>0.66204626225132124</v>
      </c>
      <c r="M2225" s="304">
        <f t="shared" si="2127"/>
        <v>0.55119643155582743</v>
      </c>
      <c r="N2225" s="304">
        <f t="shared" si="2127"/>
        <v>0.54971532803652201</v>
      </c>
      <c r="O2225" s="304">
        <f t="shared" si="2127"/>
        <v>6.3232162482269449E-4</v>
      </c>
      <c r="P2225" s="251">
        <f t="shared" si="2127"/>
        <v>6.6091240281152246E-4</v>
      </c>
    </row>
    <row r="2226" spans="1:16" x14ac:dyDescent="0.3">
      <c r="A2226" s="247" t="s">
        <v>2168</v>
      </c>
      <c r="B2226" s="248">
        <v>2043</v>
      </c>
      <c r="C2226" s="248" t="s">
        <v>2602</v>
      </c>
      <c r="D2226" s="300">
        <v>2.7419045403684564E-3</v>
      </c>
      <c r="E2226" s="300">
        <v>2.373385200256278E-2</v>
      </c>
      <c r="F2226" s="300">
        <v>1.8437925873230662E-2</v>
      </c>
      <c r="G2226" s="300">
        <v>1.8383444181902898E-2</v>
      </c>
      <c r="H2226" s="301">
        <v>2.36462291449621E-5</v>
      </c>
      <c r="I2226" s="302">
        <v>2.4715406698309476E-5</v>
      </c>
      <c r="J2226" s="303">
        <v>22</v>
      </c>
      <c r="K2226" s="304">
        <f t="shared" ref="K2226:P2226" si="2128">SUM(D2226:D2233)+$J2226*D2233</f>
        <v>6.8514432136960124E-2</v>
      </c>
      <c r="L2226" s="304">
        <f t="shared" si="2128"/>
        <v>0.65928087768206711</v>
      </c>
      <c r="M2226" s="304">
        <f t="shared" si="2128"/>
        <v>0.5510992827283806</v>
      </c>
      <c r="N2226" s="304">
        <f t="shared" si="2128"/>
        <v>0.54962584849431195</v>
      </c>
      <c r="O2226" s="304">
        <f t="shared" si="2128"/>
        <v>6.2834908904142316E-4</v>
      </c>
      <c r="P2226" s="251">
        <f t="shared" si="2128"/>
        <v>6.5676024659008835E-4</v>
      </c>
    </row>
    <row r="2227" spans="1:16" x14ac:dyDescent="0.3">
      <c r="A2227" s="247" t="s">
        <v>2168</v>
      </c>
      <c r="B2227" s="248">
        <v>2044</v>
      </c>
      <c r="C2227" s="248" t="s">
        <v>2603</v>
      </c>
      <c r="D2227" s="300">
        <v>2.582741855391652E-3</v>
      </c>
      <c r="E2227" s="300">
        <v>2.3093691497316635E-2</v>
      </c>
      <c r="F2227" s="300">
        <v>1.8419951498936118E-2</v>
      </c>
      <c r="G2227" s="300">
        <v>1.8366891887255279E-2</v>
      </c>
      <c r="H2227" s="301">
        <v>2.2991221798473699E-5</v>
      </c>
      <c r="I2227" s="302">
        <v>2.4030782826164913E-5</v>
      </c>
      <c r="J2227" s="303">
        <v>23</v>
      </c>
      <c r="K2227" s="304">
        <f t="shared" ref="K2227:P2227" si="2129">SUM(D2227:D2233)+$J2227*D2233</f>
        <v>6.8009427785732143E-2</v>
      </c>
      <c r="L2227" s="304">
        <f t="shared" si="2129"/>
        <v>0.65736138689309187</v>
      </c>
      <c r="M2227" s="304">
        <f t="shared" si="2129"/>
        <v>0.55102333715234375</v>
      </c>
      <c r="N2227" s="304">
        <f t="shared" si="2129"/>
        <v>0.54955590013233402</v>
      </c>
      <c r="O2227" s="304">
        <f t="shared" si="2129"/>
        <v>6.2528955656447702E-4</v>
      </c>
      <c r="P2227" s="251">
        <f t="shared" si="2129"/>
        <v>6.5356237563100905E-4</v>
      </c>
    </row>
    <row r="2228" spans="1:16" x14ac:dyDescent="0.3">
      <c r="A2228" s="247" t="s">
        <v>2168</v>
      </c>
      <c r="B2228" s="248">
        <v>2045</v>
      </c>
      <c r="C2228" s="248" t="s">
        <v>2604</v>
      </c>
      <c r="D2228" s="300">
        <v>2.4836617412221547E-3</v>
      </c>
      <c r="E2228" s="300">
        <v>2.2673850538790567E-2</v>
      </c>
      <c r="F2228" s="300">
        <v>1.8404705033667965E-2</v>
      </c>
      <c r="G2228" s="300">
        <v>1.8352853496055463E-2</v>
      </c>
      <c r="H2228" s="301">
        <v>2.2482296924234029E-5</v>
      </c>
      <c r="I2228" s="302">
        <v>2.3498846627432763E-5</v>
      </c>
      <c r="J2228" s="303">
        <v>24</v>
      </c>
      <c r="K2228" s="304">
        <f t="shared" ref="K2228:P2228" si="2130">SUM(D2228:D2233)+$J2228*D2233</f>
        <v>6.7663586119480978E-2</v>
      </c>
      <c r="L2228" s="304">
        <f t="shared" si="2130"/>
        <v>0.6560820566093627</v>
      </c>
      <c r="M2228" s="304">
        <f t="shared" si="2130"/>
        <v>0.55096536595060153</v>
      </c>
      <c r="N2228" s="304">
        <f t="shared" si="2130"/>
        <v>0.54950250406500367</v>
      </c>
      <c r="O2228" s="304">
        <f t="shared" si="2130"/>
        <v>6.2288503143401934E-4</v>
      </c>
      <c r="P2228" s="251">
        <f t="shared" si="2130"/>
        <v>6.5104912854407416E-4</v>
      </c>
    </row>
    <row r="2229" spans="1:16" x14ac:dyDescent="0.3">
      <c r="A2229" s="247" t="s">
        <v>2168</v>
      </c>
      <c r="B2229" s="248">
        <v>2046</v>
      </c>
      <c r="C2229" s="248" t="s">
        <v>2605</v>
      </c>
      <c r="D2229" s="300">
        <v>2.4026666027201979E-3</v>
      </c>
      <c r="E2229" s="300">
        <v>2.2354301876097896E-2</v>
      </c>
      <c r="F2229" s="300">
        <v>1.839187341508635E-2</v>
      </c>
      <c r="G2229" s="300">
        <v>1.8341037686465639E-2</v>
      </c>
      <c r="H2229" s="301">
        <v>2.2030329359378903E-5</v>
      </c>
      <c r="I2229" s="302">
        <v>2.3026443094871354E-5</v>
      </c>
      <c r="J2229" s="303">
        <v>25</v>
      </c>
      <c r="K2229" s="304">
        <f t="shared" ref="K2229:P2229" si="2131">SUM(D2229:D2233)+$J2229*D2233</f>
        <v>6.7416824567399294E-2</v>
      </c>
      <c r="L2229" s="304">
        <f t="shared" si="2131"/>
        <v>0.65522256728415973</v>
      </c>
      <c r="M2229" s="304">
        <f t="shared" si="2131"/>
        <v>0.55092264121412737</v>
      </c>
      <c r="N2229" s="304">
        <f t="shared" si="2131"/>
        <v>0.54946314638887317</v>
      </c>
      <c r="O2229" s="304">
        <f t="shared" si="2131"/>
        <v>6.2098943117780111E-4</v>
      </c>
      <c r="P2229" s="251">
        <f t="shared" si="2131"/>
        <v>6.4906781765587131E-4</v>
      </c>
    </row>
    <row r="2230" spans="1:16" x14ac:dyDescent="0.3">
      <c r="A2230" s="247" t="s">
        <v>2168</v>
      </c>
      <c r="B2230" s="248">
        <v>2047</v>
      </c>
      <c r="C2230" s="248" t="s">
        <v>2606</v>
      </c>
      <c r="D2230" s="300">
        <v>2.3294658547936605E-3</v>
      </c>
      <c r="E2230" s="300">
        <v>2.2055277190395461E-2</v>
      </c>
      <c r="F2230" s="300">
        <v>1.838100050911394E-2</v>
      </c>
      <c r="G2230" s="300">
        <v>1.8331024344182566E-2</v>
      </c>
      <c r="H2230" s="301">
        <v>2.161694632326578E-5</v>
      </c>
      <c r="I2230" s="302">
        <v>2.2594368712225249E-5</v>
      </c>
      <c r="J2230" s="303">
        <v>26</v>
      </c>
      <c r="K2230" s="304">
        <f t="shared" ref="K2230:P2230" si="2132">SUM(D2230:D2233)+$J2230*D2233</f>
        <v>6.7251058153819571E-2</v>
      </c>
      <c r="L2230" s="304">
        <f t="shared" si="2132"/>
        <v>0.65468262662164944</v>
      </c>
      <c r="M2230" s="304">
        <f t="shared" si="2132"/>
        <v>0.5508927480962349</v>
      </c>
      <c r="N2230" s="304">
        <f t="shared" si="2132"/>
        <v>0.54943560452233242</v>
      </c>
      <c r="O2230" s="304">
        <f t="shared" si="2132"/>
        <v>6.1954579848643809E-4</v>
      </c>
      <c r="P2230" s="251">
        <f t="shared" si="2132"/>
        <v>6.4755891030023006E-4</v>
      </c>
    </row>
    <row r="2231" spans="1:16" x14ac:dyDescent="0.3">
      <c r="A2231" s="247" t="s">
        <v>2168</v>
      </c>
      <c r="B2231" s="248">
        <v>2048</v>
      </c>
      <c r="C2231" s="248" t="s">
        <v>2607</v>
      </c>
      <c r="D2231" s="300">
        <v>2.2722299867926729E-3</v>
      </c>
      <c r="E2231" s="300">
        <v>2.1821733563329278E-2</v>
      </c>
      <c r="F2231" s="300">
        <v>1.8371801336530436E-2</v>
      </c>
      <c r="G2231" s="300">
        <v>1.8322548598325741E-2</v>
      </c>
      <c r="H2231" s="301">
        <v>2.1169180741142003E-5</v>
      </c>
      <c r="I2231" s="302">
        <v>2.2126357157408128E-5</v>
      </c>
      <c r="J2231" s="303">
        <v>27</v>
      </c>
      <c r="K2231" s="304">
        <f t="shared" ref="K2231:P2231" si="2133">SUM(D2231:D2233)+$J2231*D2233</f>
        <v>6.7158492488166383E-2</v>
      </c>
      <c r="L2231" s="304">
        <f t="shared" si="2133"/>
        <v>0.65444171064484147</v>
      </c>
      <c r="M2231" s="304">
        <f t="shared" si="2133"/>
        <v>0.55087372788431477</v>
      </c>
      <c r="N2231" s="304">
        <f t="shared" si="2133"/>
        <v>0.5494180759980748</v>
      </c>
      <c r="O2231" s="304">
        <f t="shared" si="2133"/>
        <v>6.1851554883118822E-4</v>
      </c>
      <c r="P2231" s="251">
        <f t="shared" si="2133"/>
        <v>6.4648207732723498E-4</v>
      </c>
    </row>
    <row r="2232" spans="1:16" x14ac:dyDescent="0.3">
      <c r="A2232" s="247" t="s">
        <v>2168</v>
      </c>
      <c r="B2232" s="248">
        <v>2049</v>
      </c>
      <c r="C2232" s="248" t="s">
        <v>2608</v>
      </c>
      <c r="D2232" s="300">
        <v>2.253057205440348E-3</v>
      </c>
      <c r="E2232" s="300">
        <v>2.181786310106042E-2</v>
      </c>
      <c r="F2232" s="300">
        <v>1.8366478226356935E-2</v>
      </c>
      <c r="G2232" s="300">
        <v>1.8317644441850842E-2</v>
      </c>
      <c r="H2232" s="301">
        <v>2.091886138560081E-5</v>
      </c>
      <c r="I2232" s="302">
        <v>2.1864719471385056E-5</v>
      </c>
      <c r="J2232" s="303">
        <v>28</v>
      </c>
      <c r="K2232" s="304">
        <f t="shared" ref="K2232:P2232" si="2134">SUM(D2232:D2233)+$J2232*D2233</f>
        <v>6.7123162690514201E-2</v>
      </c>
      <c r="L2232" s="304">
        <f t="shared" si="2134"/>
        <v>0.65443433829509978</v>
      </c>
      <c r="M2232" s="304">
        <f t="shared" si="2134"/>
        <v>0.55086390684497821</v>
      </c>
      <c r="N2232" s="304">
        <f t="shared" si="2134"/>
        <v>0.549409023219674</v>
      </c>
      <c r="O2232" s="304">
        <f t="shared" si="2134"/>
        <v>6.1793306475806217E-4</v>
      </c>
      <c r="P2232" s="251">
        <f t="shared" si="2134"/>
        <v>6.458732559090569E-4</v>
      </c>
    </row>
    <row r="2233" spans="1:16" x14ac:dyDescent="0.3">
      <c r="A2233" s="247" t="s">
        <v>2168</v>
      </c>
      <c r="B2233" s="248">
        <v>2050</v>
      </c>
      <c r="C2233" s="248" t="s">
        <v>2609</v>
      </c>
      <c r="D2233" s="300">
        <v>2.2369001891404776E-3</v>
      </c>
      <c r="E2233" s="300">
        <v>2.1814361213587565E-2</v>
      </c>
      <c r="F2233" s="300">
        <v>1.8361980297193835E-2</v>
      </c>
      <c r="G2233" s="300">
        <v>1.8313495819924936E-2</v>
      </c>
      <c r="H2233" s="301">
        <v>2.0586696668015908E-5</v>
      </c>
      <c r="I2233" s="302">
        <v>2.1517535739230062E-5</v>
      </c>
      <c r="J2233" s="303">
        <v>29</v>
      </c>
      <c r="K2233" s="304">
        <f t="shared" ref="K2233:P2233" si="2135">SUM(D2233:D2233)+$J2233*D2233</f>
        <v>6.7107005674214334E-2</v>
      </c>
      <c r="L2233" s="304">
        <f t="shared" si="2135"/>
        <v>0.654430836407627</v>
      </c>
      <c r="M2233" s="304">
        <f t="shared" si="2135"/>
        <v>0.55085940891581509</v>
      </c>
      <c r="N2233" s="304">
        <f t="shared" si="2135"/>
        <v>0.54940487459774812</v>
      </c>
      <c r="O2233" s="304">
        <f t="shared" si="2135"/>
        <v>6.176009000404772E-4</v>
      </c>
      <c r="P2233" s="251">
        <f t="shared" si="2135"/>
        <v>6.4552607217690193E-4</v>
      </c>
    </row>
    <row r="2234" spans="1:16" x14ac:dyDescent="0.3">
      <c r="A2234" s="247" t="s">
        <v>2169</v>
      </c>
      <c r="B2234" s="248">
        <v>2015</v>
      </c>
      <c r="C2234" s="248" t="s">
        <v>2610</v>
      </c>
      <c r="D2234" s="300">
        <v>5.5849284636230304E-2</v>
      </c>
      <c r="E2234" s="300">
        <v>0.21735259806768537</v>
      </c>
      <c r="F2234" s="300">
        <v>1.9762780587463703E-2</v>
      </c>
      <c r="G2234" s="300">
        <v>1.9610945963436207E-2</v>
      </c>
      <c r="H2234" s="301">
        <v>1.5099532304251097E-4</v>
      </c>
      <c r="I2234" s="302">
        <v>1.5782266151867069E-4</v>
      </c>
      <c r="J2234" s="305">
        <v>0</v>
      </c>
      <c r="K2234" s="304">
        <f>SUM(D2234:D2263)</f>
        <v>0.36561177149724344</v>
      </c>
      <c r="L2234" s="304">
        <f t="shared" ref="L2234:L2240" si="2136">SUM(E2234:E2263)</f>
        <v>1.7279433733353651</v>
      </c>
      <c r="M2234" s="304">
        <f t="shared" ref="M2234:M2240" si="2137">SUM(F2234:F2263)</f>
        <v>0.56561301350568993</v>
      </c>
      <c r="N2234" s="304">
        <f t="shared" ref="N2234:N2240" si="2138">SUM(G2234:G2263)</f>
        <v>0.56301726474121572</v>
      </c>
      <c r="O2234" s="304">
        <f t="shared" ref="O2234:O2240" si="2139">SUM(H2234:H2263)</f>
        <v>1.5098556233750101E-3</v>
      </c>
      <c r="P2234" s="251">
        <f t="shared" ref="P2234:P2240" si="2140">SUM(I2234:I2263)</f>
        <v>1.5781245947789281E-3</v>
      </c>
    </row>
    <row r="2235" spans="1:16" x14ac:dyDescent="0.3">
      <c r="A2235" s="247" t="s">
        <v>2169</v>
      </c>
      <c r="B2235" s="248">
        <v>2016</v>
      </c>
      <c r="C2235" s="248" t="s">
        <v>2611</v>
      </c>
      <c r="D2235" s="300">
        <v>4.620184606331118E-2</v>
      </c>
      <c r="E2235" s="300">
        <v>0.18630502174234048</v>
      </c>
      <c r="F2235" s="300">
        <v>1.9638393954400282E-2</v>
      </c>
      <c r="G2235" s="300">
        <v>1.9494399902403255E-2</v>
      </c>
      <c r="H2235" s="301">
        <v>1.2938172138442632E-4</v>
      </c>
      <c r="I2235" s="302">
        <v>1.3523178870254463E-4</v>
      </c>
      <c r="J2235" s="303">
        <v>0</v>
      </c>
      <c r="K2235" s="304">
        <f t="shared" ref="K2235:K2240" si="2141">SUM(D2235:D2264)</f>
        <v>0.31170872205653699</v>
      </c>
      <c r="L2235" s="304">
        <f t="shared" si="2136"/>
        <v>1.5285755519812065</v>
      </c>
      <c r="M2235" s="304">
        <f t="shared" si="2137"/>
        <v>0.56410413939002868</v>
      </c>
      <c r="N2235" s="304">
        <f t="shared" si="2138"/>
        <v>0.56162025911766733</v>
      </c>
      <c r="O2235" s="304">
        <f t="shared" si="2139"/>
        <v>1.3746838242026385E-3</v>
      </c>
      <c r="P2235" s="251">
        <f t="shared" si="2140"/>
        <v>1.4368409266639576E-3</v>
      </c>
    </row>
    <row r="2236" spans="1:16" x14ac:dyDescent="0.3">
      <c r="A2236" s="247" t="s">
        <v>2169</v>
      </c>
      <c r="B2236" s="248">
        <v>2017</v>
      </c>
      <c r="C2236" s="248" t="s">
        <v>2612</v>
      </c>
      <c r="D2236" s="300">
        <v>3.8277764207524524E-2</v>
      </c>
      <c r="E2236" s="300">
        <v>0.15905351641769891</v>
      </c>
      <c r="F2236" s="300">
        <v>1.9568195405760182E-2</v>
      </c>
      <c r="G2236" s="300">
        <v>1.9428407428895258E-2</v>
      </c>
      <c r="H2236" s="301">
        <v>1.1738565141617266E-4</v>
      </c>
      <c r="I2236" s="302">
        <v>1.2269330968209851E-4</v>
      </c>
      <c r="J2236" s="303">
        <v>0</v>
      </c>
      <c r="K2236" s="304">
        <f t="shared" si="2141"/>
        <v>0.267412853828221</v>
      </c>
      <c r="L2236" s="304">
        <f t="shared" si="2136"/>
        <v>1.360128298814788</v>
      </c>
      <c r="M2236" s="304">
        <f t="shared" si="2137"/>
        <v>0.56271171930351616</v>
      </c>
      <c r="N2236" s="304">
        <f t="shared" si="2138"/>
        <v>0.56033249937147245</v>
      </c>
      <c r="O2236" s="304">
        <f t="shared" si="2139"/>
        <v>1.2609601564890793E-3</v>
      </c>
      <c r="P2236" s="251">
        <f t="shared" si="2140"/>
        <v>1.3179751793376924E-3</v>
      </c>
    </row>
    <row r="2237" spans="1:16" x14ac:dyDescent="0.3">
      <c r="A2237" s="247" t="s">
        <v>2169</v>
      </c>
      <c r="B2237" s="248">
        <v>2018</v>
      </c>
      <c r="C2237" s="248" t="s">
        <v>2613</v>
      </c>
      <c r="D2237" s="300">
        <v>3.1307102115195565E-2</v>
      </c>
      <c r="E2237" s="300">
        <v>0.1353020676463412</v>
      </c>
      <c r="F2237" s="300">
        <v>1.9527166667447197E-2</v>
      </c>
      <c r="G2237" s="300">
        <v>1.9389448590379114E-2</v>
      </c>
      <c r="H2237" s="301">
        <v>1.0719749452296501E-4</v>
      </c>
      <c r="I2237" s="302">
        <v>1.1204448954345626E-4</v>
      </c>
      <c r="J2237" s="303">
        <v>0</v>
      </c>
      <c r="K2237" s="304">
        <f t="shared" si="2141"/>
        <v>0.23100540157558</v>
      </c>
      <c r="L2237" s="304">
        <f t="shared" si="2136"/>
        <v>1.2188145672913737</v>
      </c>
      <c r="M2237" s="304">
        <f t="shared" si="2137"/>
        <v>0.56138295012320949</v>
      </c>
      <c r="N2237" s="304">
        <f t="shared" si="2138"/>
        <v>0.55910470687101588</v>
      </c>
      <c r="O2237" s="304">
        <f t="shared" si="2139"/>
        <v>1.1591064837760069E-3</v>
      </c>
      <c r="P2237" s="251">
        <f t="shared" si="2140"/>
        <v>1.2115161355135129E-3</v>
      </c>
    </row>
    <row r="2238" spans="1:16" x14ac:dyDescent="0.3">
      <c r="A2238" s="247" t="s">
        <v>2169</v>
      </c>
      <c r="B2238" s="248">
        <v>2019</v>
      </c>
      <c r="C2238" s="248" t="s">
        <v>2614</v>
      </c>
      <c r="D2238" s="300">
        <v>2.5715807932581162E-2</v>
      </c>
      <c r="E2238" s="300">
        <v>0.1153543461443042</v>
      </c>
      <c r="F2238" s="300">
        <v>1.9498765245970873E-2</v>
      </c>
      <c r="G2238" s="300">
        <v>1.9362406966331298E-2</v>
      </c>
      <c r="H2238" s="301">
        <v>9.8222905647087972E-5</v>
      </c>
      <c r="I2238" s="302">
        <v>1.0266410958276089E-4</v>
      </c>
      <c r="J2238" s="303">
        <v>0</v>
      </c>
      <c r="K2238" s="304">
        <f t="shared" si="2141"/>
        <v>0.20153921946059455</v>
      </c>
      <c r="L2238" s="304">
        <f t="shared" si="2136"/>
        <v>1.1011515115514445</v>
      </c>
      <c r="M2238" s="304">
        <f t="shared" si="2137"/>
        <v>0.56008979292891881</v>
      </c>
      <c r="N2238" s="304">
        <f t="shared" si="2138"/>
        <v>0.55791088818609547</v>
      </c>
      <c r="O2238" s="304">
        <f t="shared" si="2139"/>
        <v>1.0673249808666821E-3</v>
      </c>
      <c r="P2238" s="251">
        <f t="shared" si="2140"/>
        <v>1.115584680317016E-3</v>
      </c>
    </row>
    <row r="2239" spans="1:16" x14ac:dyDescent="0.3">
      <c r="A2239" s="247" t="s">
        <v>2169</v>
      </c>
      <c r="B2239" s="248">
        <v>2020</v>
      </c>
      <c r="C2239" s="248" t="s">
        <v>2615</v>
      </c>
      <c r="D2239" s="300">
        <v>2.1580064761390402E-2</v>
      </c>
      <c r="E2239" s="300">
        <v>9.8949686195769548E-2</v>
      </c>
      <c r="F2239" s="300">
        <v>1.9443297499230648E-2</v>
      </c>
      <c r="G2239" s="300">
        <v>1.9310898219881498E-2</v>
      </c>
      <c r="H2239" s="301">
        <v>9.1165099456162217E-5</v>
      </c>
      <c r="I2239" s="302">
        <v>9.5287180714432484E-5</v>
      </c>
      <c r="J2239" s="303">
        <v>0</v>
      </c>
      <c r="K2239" s="304">
        <f t="shared" si="2141"/>
        <v>0.17765308749678099</v>
      </c>
      <c r="L2239" s="304">
        <f t="shared" si="2136"/>
        <v>1.0034375060588463</v>
      </c>
      <c r="M2239" s="304">
        <f t="shared" si="2137"/>
        <v>0.55882153953892988</v>
      </c>
      <c r="N2239" s="304">
        <f t="shared" si="2138"/>
        <v>0.55674089178543018</v>
      </c>
      <c r="O2239" s="304">
        <f t="shared" si="2139"/>
        <v>9.8443054999740711E-4</v>
      </c>
      <c r="P2239" s="251">
        <f t="shared" si="2140"/>
        <v>1.0289421311224214E-3</v>
      </c>
    </row>
    <row r="2240" spans="1:16" x14ac:dyDescent="0.3">
      <c r="A2240" s="247" t="s">
        <v>2169</v>
      </c>
      <c r="B2240" s="248">
        <v>2021</v>
      </c>
      <c r="C2240" s="248" t="s">
        <v>2616</v>
      </c>
      <c r="D2240" s="300">
        <v>1.8402681394003733E-2</v>
      </c>
      <c r="E2240" s="300">
        <v>8.5112013956730487E-2</v>
      </c>
      <c r="F2240" s="300">
        <v>1.9358640415816804E-2</v>
      </c>
      <c r="G2240" s="300">
        <v>1.9232630322103945E-2</v>
      </c>
      <c r="H2240" s="301">
        <v>8.360060790770219E-5</v>
      </c>
      <c r="I2240" s="302">
        <v>8.7380656425085139E-5</v>
      </c>
      <c r="J2240" s="303">
        <v>0</v>
      </c>
      <c r="K2240" s="304">
        <f t="shared" si="2141"/>
        <v>0.15789373907684595</v>
      </c>
      <c r="L2240" s="304">
        <f t="shared" si="2136"/>
        <v>0.92213196042759216</v>
      </c>
      <c r="M2240" s="304">
        <f t="shared" si="2137"/>
        <v>0.55760594504429117</v>
      </c>
      <c r="N2240" s="304">
        <f t="shared" si="2138"/>
        <v>0.55561981857230769</v>
      </c>
      <c r="O2240" s="304">
        <f t="shared" si="2139"/>
        <v>9.085188862807752E-4</v>
      </c>
      <c r="P2240" s="251">
        <f t="shared" si="2140"/>
        <v>9.4959807882554197E-4</v>
      </c>
    </row>
    <row r="2241" spans="1:16" x14ac:dyDescent="0.3">
      <c r="A2241" s="247" t="s">
        <v>2169</v>
      </c>
      <c r="B2241" s="248">
        <v>2022</v>
      </c>
      <c r="C2241" s="248" t="s">
        <v>2617</v>
      </c>
      <c r="D2241" s="300">
        <v>1.5246472590478547E-2</v>
      </c>
      <c r="E2241" s="300">
        <v>7.3013510466164014E-2</v>
      </c>
      <c r="F2241" s="300">
        <v>1.9269076934635487E-2</v>
      </c>
      <c r="G2241" s="300">
        <v>1.914979221921945E-2</v>
      </c>
      <c r="H2241" s="301">
        <v>7.6529116105456357E-5</v>
      </c>
      <c r="I2241" s="302">
        <v>7.9989423142821884E-5</v>
      </c>
      <c r="J2241" s="303">
        <v>1</v>
      </c>
      <c r="K2241" s="304">
        <f t="shared" ref="K2241:P2241" si="2142">SUM(D2241:D2269)+$J2241*D2269</f>
        <v>0.14131177402429748</v>
      </c>
      <c r="L2241" s="304">
        <f t="shared" si="2142"/>
        <v>0.85466408703537733</v>
      </c>
      <c r="M2241" s="304">
        <f t="shared" si="2142"/>
        <v>0.55647500763306634</v>
      </c>
      <c r="N2241" s="304">
        <f t="shared" si="2142"/>
        <v>0.55457701325696263</v>
      </c>
      <c r="O2241" s="304">
        <f t="shared" si="2142"/>
        <v>8.4017171411260305E-4</v>
      </c>
      <c r="P2241" s="251">
        <f t="shared" si="2142"/>
        <v>8.7816055081800981E-4</v>
      </c>
    </row>
    <row r="2242" spans="1:16" x14ac:dyDescent="0.3">
      <c r="A2242" s="247" t="s">
        <v>2169</v>
      </c>
      <c r="B2242" s="248">
        <v>2023</v>
      </c>
      <c r="C2242" s="248" t="s">
        <v>2618</v>
      </c>
      <c r="D2242" s="300">
        <v>1.3117724466005795E-2</v>
      </c>
      <c r="E2242" s="300">
        <v>6.3473150055965599E-2</v>
      </c>
      <c r="F2242" s="300">
        <v>1.9189354542720527E-2</v>
      </c>
      <c r="G2242" s="300">
        <v>1.907618069313078E-2</v>
      </c>
      <c r="H2242" s="301">
        <v>6.9429580219680843E-5</v>
      </c>
      <c r="I2242" s="302">
        <v>7.2568877748015507E-5</v>
      </c>
      <c r="J2242" s="303">
        <v>2</v>
      </c>
      <c r="K2242" s="304">
        <f t="shared" ref="K2242:P2242" si="2143">SUM(D2242:D2269)+$J2242*D2269</f>
        <v>0.12788601777527434</v>
      </c>
      <c r="L2242" s="304">
        <f t="shared" si="2143"/>
        <v>0.79929471713372902</v>
      </c>
      <c r="M2242" s="304">
        <f t="shared" si="2143"/>
        <v>0.55543363370302268</v>
      </c>
      <c r="N2242" s="304">
        <f t="shared" si="2143"/>
        <v>0.55361704604450213</v>
      </c>
      <c r="O2242" s="304">
        <f t="shared" si="2143"/>
        <v>7.7889603374667706E-4</v>
      </c>
      <c r="P2242" s="251">
        <f t="shared" si="2143"/>
        <v>8.1411425609274099E-4</v>
      </c>
    </row>
    <row r="2243" spans="1:16" x14ac:dyDescent="0.3">
      <c r="A2243" s="247" t="s">
        <v>2169</v>
      </c>
      <c r="B2243" s="248">
        <v>2024</v>
      </c>
      <c r="C2243" s="248" t="s">
        <v>2619</v>
      </c>
      <c r="D2243" s="300">
        <v>1.1320976811788574E-2</v>
      </c>
      <c r="E2243" s="300">
        <v>5.5488597701789238E-2</v>
      </c>
      <c r="F2243" s="300">
        <v>1.9118340847092557E-2</v>
      </c>
      <c r="G2243" s="300">
        <v>1.9010550596677403E-2</v>
      </c>
      <c r="H2243" s="301">
        <v>6.1575121298229293E-5</v>
      </c>
      <c r="I2243" s="302">
        <v>6.4359275047781234E-5</v>
      </c>
      <c r="J2243" s="303">
        <v>3</v>
      </c>
      <c r="K2243" s="304">
        <f t="shared" ref="K2243:P2243" si="2144">SUM(D2243:D2269)+$J2243*D2269</f>
        <v>0.11658900965072388</v>
      </c>
      <c r="L2243" s="304">
        <f t="shared" si="2144"/>
        <v>0.75346570764227894</v>
      </c>
      <c r="M2243" s="304">
        <f t="shared" si="2144"/>
        <v>0.55447198216489402</v>
      </c>
      <c r="N2243" s="304">
        <f t="shared" si="2144"/>
        <v>0.55273069035813027</v>
      </c>
      <c r="O2243" s="304">
        <f t="shared" si="2144"/>
        <v>7.2471988926652616E-4</v>
      </c>
      <c r="P2243" s="251">
        <f t="shared" si="2144"/>
        <v>7.574885067622788E-4</v>
      </c>
    </row>
    <row r="2244" spans="1:16" x14ac:dyDescent="0.3">
      <c r="A2244" s="247" t="s">
        <v>2169</v>
      </c>
      <c r="B2244" s="248">
        <v>2025</v>
      </c>
      <c r="C2244" s="248" t="s">
        <v>2620</v>
      </c>
      <c r="D2244" s="300">
        <v>9.8787618042942733E-3</v>
      </c>
      <c r="E2244" s="300">
        <v>4.9149319016560798E-2</v>
      </c>
      <c r="F2244" s="300">
        <v>1.9060268323572056E-2</v>
      </c>
      <c r="G2244" s="300">
        <v>1.8956909489636083E-2</v>
      </c>
      <c r="H2244" s="301">
        <v>5.554125943978111E-5</v>
      </c>
      <c r="I2244" s="302">
        <v>5.8052588730959463E-5</v>
      </c>
      <c r="J2244" s="303">
        <v>4</v>
      </c>
      <c r="K2244" s="304">
        <f t="shared" ref="K2244:P2244" si="2145">SUM(D2244:D2269)+$J2244*D2269</f>
        <v>0.10708874918039066</v>
      </c>
      <c r="L2244" s="304">
        <f t="shared" si="2145"/>
        <v>0.71562125050500525</v>
      </c>
      <c r="M2244" s="304">
        <f t="shared" si="2145"/>
        <v>0.55358134432239348</v>
      </c>
      <c r="N2244" s="304">
        <f t="shared" si="2145"/>
        <v>0.55190996476821175</v>
      </c>
      <c r="O2244" s="304">
        <f t="shared" si="2145"/>
        <v>6.7839820370782706E-4</v>
      </c>
      <c r="P2244" s="251">
        <f t="shared" si="2145"/>
        <v>7.0907236013205064E-4</v>
      </c>
    </row>
    <row r="2245" spans="1:16" x14ac:dyDescent="0.3">
      <c r="A2245" s="247" t="s">
        <v>2169</v>
      </c>
      <c r="B2245" s="248">
        <v>2026</v>
      </c>
      <c r="C2245" s="248" t="s">
        <v>2621</v>
      </c>
      <c r="D2245" s="300">
        <v>8.7004261110772696E-3</v>
      </c>
      <c r="E2245" s="300">
        <v>4.4052217372966745E-2</v>
      </c>
      <c r="F2245" s="300">
        <v>1.9001470685358093E-2</v>
      </c>
      <c r="G2245" s="300">
        <v>1.8902616851241116E-2</v>
      </c>
      <c r="H2245" s="301">
        <v>4.9657939236607274E-5</v>
      </c>
      <c r="I2245" s="302">
        <v>5.1903250895044792E-5</v>
      </c>
      <c r="J2245" s="303">
        <v>5</v>
      </c>
      <c r="K2245" s="304">
        <f t="shared" ref="K2245:P2245" si="2146">SUM(D2245:D2269)+$J2245*D2269</f>
        <v>9.9030703717551738E-2</v>
      </c>
      <c r="L2245" s="304">
        <f t="shared" si="2146"/>
        <v>0.68411607205295999</v>
      </c>
      <c r="M2245" s="304">
        <f t="shared" si="2146"/>
        <v>0.55274877900341335</v>
      </c>
      <c r="N2245" s="304">
        <f t="shared" si="2146"/>
        <v>0.55114288028533465</v>
      </c>
      <c r="O2245" s="304">
        <f t="shared" si="2146"/>
        <v>6.381103800075763E-4</v>
      </c>
      <c r="P2245" s="251">
        <f t="shared" si="2146"/>
        <v>6.6696289981864419E-4</v>
      </c>
    </row>
    <row r="2246" spans="1:16" x14ac:dyDescent="0.3">
      <c r="A2246" s="247" t="s">
        <v>2169</v>
      </c>
      <c r="B2246" s="248">
        <v>2027</v>
      </c>
      <c r="C2246" s="248" t="s">
        <v>2622</v>
      </c>
      <c r="D2246" s="300">
        <v>7.7029329592553722E-3</v>
      </c>
      <c r="E2246" s="300">
        <v>3.9775943301618162E-2</v>
      </c>
      <c r="F2246" s="300">
        <v>1.8933316233082344E-2</v>
      </c>
      <c r="G2246" s="300">
        <v>1.8839649652262831E-2</v>
      </c>
      <c r="H2246" s="301">
        <v>4.1928266916411563E-5</v>
      </c>
      <c r="I2246" s="302">
        <v>4.3824077092442787E-5</v>
      </c>
      <c r="J2246" s="303">
        <v>6</v>
      </c>
      <c r="K2246" s="304">
        <f t="shared" ref="K2246:P2246" si="2147">SUM(D2246:D2269)+$J2246*D2269</f>
        <v>9.2150993947929818E-2</v>
      </c>
      <c r="L2246" s="304">
        <f t="shared" si="2147"/>
        <v>0.65770799524450885</v>
      </c>
      <c r="M2246" s="304">
        <f t="shared" si="2147"/>
        <v>0.55197501132264715</v>
      </c>
      <c r="N2246" s="304">
        <f t="shared" si="2147"/>
        <v>0.55043008844085251</v>
      </c>
      <c r="O2246" s="304">
        <f t="shared" si="2147"/>
        <v>6.0370587651049933E-4</v>
      </c>
      <c r="P2246" s="251">
        <f t="shared" si="2147"/>
        <v>6.3100277734115257E-4</v>
      </c>
    </row>
    <row r="2247" spans="1:16" x14ac:dyDescent="0.3">
      <c r="A2247" s="247" t="s">
        <v>2169</v>
      </c>
      <c r="B2247" s="248">
        <v>2028</v>
      </c>
      <c r="C2247" s="248" t="s">
        <v>2623</v>
      </c>
      <c r="D2247" s="300">
        <v>6.8783225523398215E-3</v>
      </c>
      <c r="E2247" s="300">
        <v>3.6256174341108977E-2</v>
      </c>
      <c r="F2247" s="300">
        <v>1.8861044523867092E-2</v>
      </c>
      <c r="G2247" s="300">
        <v>1.8772994784392646E-2</v>
      </c>
      <c r="H2247" s="301">
        <v>3.6700238694996763E-5</v>
      </c>
      <c r="I2247" s="302">
        <v>3.8359660633887211E-5</v>
      </c>
      <c r="J2247" s="303">
        <v>7</v>
      </c>
      <c r="K2247" s="304">
        <f t="shared" ref="K2247:P2247" si="2148">SUM(D2247:D2269)+$J2247*D2269</f>
        <v>8.6268777330129789E-2</v>
      </c>
      <c r="L2247" s="304">
        <f t="shared" si="2148"/>
        <v>0.63557619250740627</v>
      </c>
      <c r="M2247" s="304">
        <f t="shared" si="2148"/>
        <v>0.55126939809415687</v>
      </c>
      <c r="N2247" s="304">
        <f t="shared" si="2148"/>
        <v>0.54978026379534861</v>
      </c>
      <c r="O2247" s="304">
        <f t="shared" si="2148"/>
        <v>5.7703104533361814E-4</v>
      </c>
      <c r="P2247" s="251">
        <f t="shared" si="2148"/>
        <v>6.0312182866626308E-4</v>
      </c>
    </row>
    <row r="2248" spans="1:16" x14ac:dyDescent="0.3">
      <c r="A2248" s="247" t="s">
        <v>2169</v>
      </c>
      <c r="B2248" s="248">
        <v>2029</v>
      </c>
      <c r="C2248" s="248" t="s">
        <v>2624</v>
      </c>
      <c r="D2248" s="300">
        <v>6.1516128040215359E-3</v>
      </c>
      <c r="E2248" s="300">
        <v>3.3235724946787913E-2</v>
      </c>
      <c r="F2248" s="300">
        <v>1.8791665915811745E-2</v>
      </c>
      <c r="G2248" s="300">
        <v>1.8709032476791086E-2</v>
      </c>
      <c r="H2248" s="301">
        <v>3.2305325250653358E-5</v>
      </c>
      <c r="I2248" s="302">
        <v>3.3766028705730306E-5</v>
      </c>
      <c r="J2248" s="303">
        <v>8</v>
      </c>
      <c r="K2248" s="304">
        <f t="shared" ref="K2248:P2248" si="2149">SUM(D2248:D2269)+$J2248*D2269</f>
        <v>8.1211171119245307E-2</v>
      </c>
      <c r="L2248" s="304">
        <f t="shared" si="2149"/>
        <v>0.61696415873081289</v>
      </c>
      <c r="M2248" s="304">
        <f t="shared" si="2149"/>
        <v>0.55063605657488179</v>
      </c>
      <c r="N2248" s="304">
        <f t="shared" si="2149"/>
        <v>0.54919709401771488</v>
      </c>
      <c r="O2248" s="304">
        <f t="shared" si="2149"/>
        <v>5.5558424237815143E-4</v>
      </c>
      <c r="P2248" s="251">
        <f t="shared" si="2149"/>
        <v>5.8070529644992889E-4</v>
      </c>
    </row>
    <row r="2249" spans="1:16" x14ac:dyDescent="0.3">
      <c r="A2249" s="247" t="s">
        <v>2169</v>
      </c>
      <c r="B2249" s="248">
        <v>2030</v>
      </c>
      <c r="C2249" s="248" t="s">
        <v>2625</v>
      </c>
      <c r="D2249" s="300">
        <v>5.5511187674918052E-3</v>
      </c>
      <c r="E2249" s="300">
        <v>3.0747544560187346E-2</v>
      </c>
      <c r="F2249" s="300">
        <v>1.8727356519207761E-2</v>
      </c>
      <c r="G2249" s="300">
        <v>1.864977375898343E-2</v>
      </c>
      <c r="H2249" s="301">
        <v>2.9004709549856759E-5</v>
      </c>
      <c r="I2249" s="302">
        <v>3.0316173809208832E-5</v>
      </c>
      <c r="J2249" s="303">
        <v>9</v>
      </c>
      <c r="K2249" s="304">
        <f t="shared" ref="K2249:P2249" si="2150">SUM(D2249:D2269)+$J2249*D2269</f>
        <v>7.6880274656679112E-2</v>
      </c>
      <c r="L2249" s="304">
        <f t="shared" si="2150"/>
        <v>0.60137257434854052</v>
      </c>
      <c r="M2249" s="304">
        <f t="shared" si="2150"/>
        <v>0.55007209366366183</v>
      </c>
      <c r="N2249" s="304">
        <f t="shared" si="2150"/>
        <v>0.54867788654768268</v>
      </c>
      <c r="O2249" s="304">
        <f t="shared" si="2150"/>
        <v>5.3853235286702844E-4</v>
      </c>
      <c r="P2249" s="251">
        <f t="shared" si="2150"/>
        <v>5.6288239616175163E-4</v>
      </c>
    </row>
    <row r="2250" spans="1:16" x14ac:dyDescent="0.3">
      <c r="A2250" s="247" t="s">
        <v>2169</v>
      </c>
      <c r="B2250" s="248">
        <v>2031</v>
      </c>
      <c r="C2250" s="248" t="s">
        <v>2626</v>
      </c>
      <c r="D2250" s="300">
        <v>5.0573663809880777E-3</v>
      </c>
      <c r="E2250" s="300">
        <v>2.861829093170546E-2</v>
      </c>
      <c r="F2250" s="300">
        <v>1.8673042330288186E-2</v>
      </c>
      <c r="G2250" s="300">
        <v>1.8599755361718619E-2</v>
      </c>
      <c r="H2250" s="301">
        <v>2.6989831400747664E-5</v>
      </c>
      <c r="I2250" s="302">
        <v>2.8210191811086365E-5</v>
      </c>
      <c r="J2250" s="303">
        <v>10</v>
      </c>
      <c r="K2250" s="304">
        <f t="shared" ref="K2250:P2250" si="2151">SUM(D2250:D2269)+$J2250*D2269</f>
        <v>7.3149872230642662E-2</v>
      </c>
      <c r="L2250" s="304">
        <f t="shared" si="2151"/>
        <v>0.58826917035286874</v>
      </c>
      <c r="M2250" s="304">
        <f t="shared" si="2151"/>
        <v>0.54957244014904616</v>
      </c>
      <c r="N2250" s="304">
        <f t="shared" si="2151"/>
        <v>0.54821793779545824</v>
      </c>
      <c r="O2250" s="304">
        <f t="shared" si="2151"/>
        <v>5.2478107905670182E-4</v>
      </c>
      <c r="P2250" s="251">
        <f t="shared" si="2151"/>
        <v>5.48509350770096E-4</v>
      </c>
    </row>
    <row r="2251" spans="1:16" x14ac:dyDescent="0.3">
      <c r="A2251" s="247" t="s">
        <v>2169</v>
      </c>
      <c r="B2251" s="248">
        <v>2032</v>
      </c>
      <c r="C2251" s="248" t="s">
        <v>2627</v>
      </c>
      <c r="D2251" s="300">
        <v>4.6013231854834915E-3</v>
      </c>
      <c r="E2251" s="300">
        <v>2.6838572751800308E-2</v>
      </c>
      <c r="F2251" s="300">
        <v>1.8617504357959915E-2</v>
      </c>
      <c r="G2251" s="300">
        <v>1.8548614157724335E-2</v>
      </c>
      <c r="H2251" s="301">
        <v>2.5036985167776325E-5</v>
      </c>
      <c r="I2251" s="302">
        <v>2.6169046537086958E-5</v>
      </c>
      <c r="J2251" s="303">
        <v>11</v>
      </c>
      <c r="K2251" s="304">
        <f t="shared" ref="K2251:P2251" si="2152">SUM(D2251:D2269)+$J2251*D2269</f>
        <v>6.9913222191109931E-2</v>
      </c>
      <c r="L2251" s="304">
        <f t="shared" si="2152"/>
        <v>0.57729501998567878</v>
      </c>
      <c r="M2251" s="304">
        <f t="shared" si="2152"/>
        <v>0.54912710082334992</v>
      </c>
      <c r="N2251" s="304">
        <f t="shared" si="2152"/>
        <v>0.54780800744049851</v>
      </c>
      <c r="O2251" s="304">
        <f t="shared" si="2152"/>
        <v>5.1304468339548434E-4</v>
      </c>
      <c r="P2251" s="251">
        <f t="shared" si="2152"/>
        <v>5.3624228737656279E-4</v>
      </c>
    </row>
    <row r="2252" spans="1:16" x14ac:dyDescent="0.3">
      <c r="A2252" s="247" t="s">
        <v>2169</v>
      </c>
      <c r="B2252" s="248">
        <v>2033</v>
      </c>
      <c r="C2252" s="248" t="s">
        <v>2628</v>
      </c>
      <c r="D2252" s="300">
        <v>4.1993723835656114E-3</v>
      </c>
      <c r="E2252" s="300">
        <v>2.5322826924594366E-2</v>
      </c>
      <c r="F2252" s="300">
        <v>1.8566360669780756E-2</v>
      </c>
      <c r="G2252" s="300">
        <v>1.8501537785856118E-2</v>
      </c>
      <c r="H2252" s="301">
        <v>2.3711660850335962E-5</v>
      </c>
      <c r="I2252" s="302">
        <v>2.4783796935051394E-5</v>
      </c>
      <c r="J2252" s="303">
        <v>12</v>
      </c>
      <c r="K2252" s="304">
        <f t="shared" ref="K2252:P2252" si="2153">SUM(D2252:D2269)+$J2252*D2269</f>
        <v>6.7132615347081787E-2</v>
      </c>
      <c r="L2252" s="304">
        <f t="shared" si="2153"/>
        <v>0.56810058779839423</v>
      </c>
      <c r="M2252" s="304">
        <f t="shared" si="2153"/>
        <v>0.54873729946998195</v>
      </c>
      <c r="N2252" s="304">
        <f t="shared" si="2153"/>
        <v>0.54744921828953308</v>
      </c>
      <c r="O2252" s="304">
        <f t="shared" si="2153"/>
        <v>5.032611339672382E-4</v>
      </c>
      <c r="P2252" s="251">
        <f t="shared" si="2153"/>
        <v>5.2601636925702884E-4</v>
      </c>
    </row>
    <row r="2253" spans="1:16" x14ac:dyDescent="0.3">
      <c r="A2253" s="247" t="s">
        <v>2169</v>
      </c>
      <c r="B2253" s="248">
        <v>2034</v>
      </c>
      <c r="C2253" s="248" t="s">
        <v>2629</v>
      </c>
      <c r="D2253" s="300">
        <v>3.8395965207379959E-3</v>
      </c>
      <c r="E2253" s="300">
        <v>2.4028273984494038E-2</v>
      </c>
      <c r="F2253" s="300">
        <v>1.8518930960686887E-2</v>
      </c>
      <c r="G2253" s="300">
        <v>1.845788014804714E-2</v>
      </c>
      <c r="H2253" s="301">
        <v>2.248559470616072E-5</v>
      </c>
      <c r="I2253" s="302">
        <v>2.3502293520424562E-5</v>
      </c>
      <c r="J2253" s="303">
        <v>13</v>
      </c>
      <c r="K2253" s="304">
        <f t="shared" ref="K2253:P2253" si="2154">SUM(D2253:D2269)+$J2253*D2269</f>
        <v>6.4753959304971506E-2</v>
      </c>
      <c r="L2253" s="304">
        <f t="shared" si="2154"/>
        <v>0.56042190143831538</v>
      </c>
      <c r="M2253" s="304">
        <f t="shared" si="2154"/>
        <v>0.54839864180479303</v>
      </c>
      <c r="N2253" s="304">
        <f t="shared" si="2154"/>
        <v>0.54713750551043594</v>
      </c>
      <c r="O2253" s="304">
        <f t="shared" si="2154"/>
        <v>4.9480290885643252E-4</v>
      </c>
      <c r="P2253" s="251">
        <f t="shared" si="2154"/>
        <v>5.1717570073953067E-4</v>
      </c>
    </row>
    <row r="2254" spans="1:16" x14ac:dyDescent="0.3">
      <c r="A2254" s="247" t="s">
        <v>2169</v>
      </c>
      <c r="B2254" s="248">
        <v>2035</v>
      </c>
      <c r="C2254" s="248" t="s">
        <v>2630</v>
      </c>
      <c r="D2254" s="300">
        <v>3.5239183811851785E-3</v>
      </c>
      <c r="E2254" s="300">
        <v>2.2954766744853979E-2</v>
      </c>
      <c r="F2254" s="300">
        <v>1.8475463992846844E-2</v>
      </c>
      <c r="G2254" s="300">
        <v>1.8417870060763723E-2</v>
      </c>
      <c r="H2254" s="301">
        <v>2.1361066722719934E-5</v>
      </c>
      <c r="I2254" s="302">
        <v>2.2326919371591677E-5</v>
      </c>
      <c r="J2254" s="303">
        <v>14</v>
      </c>
      <c r="K2254" s="304">
        <f t="shared" ref="K2254:P2254" si="2155">SUM(D2254:D2269)+$J2254*D2269</f>
        <v>6.2735079125688861E-2</v>
      </c>
      <c r="L2254" s="304">
        <f t="shared" si="2155"/>
        <v>0.55403776801833693</v>
      </c>
      <c r="M2254" s="304">
        <f t="shared" si="2155"/>
        <v>0.5481074138486981</v>
      </c>
      <c r="N2254" s="304">
        <f t="shared" si="2155"/>
        <v>0.54686945036914769</v>
      </c>
      <c r="O2254" s="304">
        <f t="shared" si="2155"/>
        <v>4.8757074988980194E-4</v>
      </c>
      <c r="P2254" s="251">
        <f t="shared" si="2155"/>
        <v>5.0961653563665922E-4</v>
      </c>
    </row>
    <row r="2255" spans="1:16" x14ac:dyDescent="0.3">
      <c r="A2255" s="247" t="s">
        <v>2169</v>
      </c>
      <c r="B2255" s="248">
        <v>2036</v>
      </c>
      <c r="C2255" s="248" t="s">
        <v>2631</v>
      </c>
      <c r="D2255" s="300">
        <v>3.2481556517829509E-3</v>
      </c>
      <c r="E2255" s="300">
        <v>2.205083749340005E-2</v>
      </c>
      <c r="F2255" s="300">
        <v>1.8437528504662865E-2</v>
      </c>
      <c r="G2255" s="300">
        <v>1.8382949854118199E-2</v>
      </c>
      <c r="H2255" s="301">
        <v>2.0336358800518335E-5</v>
      </c>
      <c r="I2255" s="302">
        <v>2.1255878704222075E-5</v>
      </c>
      <c r="J2255" s="303">
        <v>15</v>
      </c>
      <c r="K2255" s="304">
        <f t="shared" ref="K2255:P2255" si="2156">SUM(D2255:D2269)+$J2255*D2269</f>
        <v>6.1031877085959037E-2</v>
      </c>
      <c r="L2255" s="304">
        <f t="shared" si="2156"/>
        <v>0.54872714183799842</v>
      </c>
      <c r="M2255" s="304">
        <f t="shared" si="2156"/>
        <v>0.54785965286044325</v>
      </c>
      <c r="N2255" s="304">
        <f t="shared" si="2156"/>
        <v>0.54664140531514294</v>
      </c>
      <c r="O2255" s="304">
        <f t="shared" si="2156"/>
        <v>4.8146311890661227E-4</v>
      </c>
      <c r="P2255" s="251">
        <f t="shared" si="2156"/>
        <v>5.0323274468262063E-4</v>
      </c>
    </row>
    <row r="2256" spans="1:16" x14ac:dyDescent="0.3">
      <c r="A2256" s="247" t="s">
        <v>2169</v>
      </c>
      <c r="B2256" s="248">
        <v>2037</v>
      </c>
      <c r="C2256" s="248" t="s">
        <v>2632</v>
      </c>
      <c r="D2256" s="300">
        <v>3.0091323520696467E-3</v>
      </c>
      <c r="E2256" s="300">
        <v>2.1296463982099483E-2</v>
      </c>
      <c r="F2256" s="300">
        <v>1.8403480319201075E-2</v>
      </c>
      <c r="G2256" s="300">
        <v>1.8351607884678146E-2</v>
      </c>
      <c r="H2256" s="301">
        <v>1.9414462690030164E-5</v>
      </c>
      <c r="I2256" s="302">
        <v>2.029229854247106E-5</v>
      </c>
      <c r="J2256" s="303">
        <v>16</v>
      </c>
      <c r="K2256" s="304">
        <f t="shared" ref="K2256:P2256" si="2157">SUM(D2256:D2269)+$J2256*D2269</f>
        <v>5.960443777563143E-2</v>
      </c>
      <c r="L2256" s="304">
        <f t="shared" si="2157"/>
        <v>0.54432044490911391</v>
      </c>
      <c r="M2256" s="304">
        <f t="shared" si="2157"/>
        <v>0.54764982736037227</v>
      </c>
      <c r="N2256" s="304">
        <f t="shared" si="2157"/>
        <v>0.54644828046778371</v>
      </c>
      <c r="O2256" s="304">
        <f t="shared" si="2157"/>
        <v>4.763801958456241E-4</v>
      </c>
      <c r="P2256" s="251">
        <f t="shared" si="2157"/>
        <v>4.9791999439595174E-4</v>
      </c>
    </row>
    <row r="2257" spans="1:16" x14ac:dyDescent="0.3">
      <c r="A2257" s="247" t="s">
        <v>2169</v>
      </c>
      <c r="B2257" s="248">
        <v>2038</v>
      </c>
      <c r="C2257" s="248" t="s">
        <v>2633</v>
      </c>
      <c r="D2257" s="300">
        <v>2.7916551774006403E-3</v>
      </c>
      <c r="E2257" s="300">
        <v>2.0612133350426137E-2</v>
      </c>
      <c r="F2257" s="300">
        <v>1.8373107786854945E-2</v>
      </c>
      <c r="G2257" s="300">
        <v>1.8323652111014239E-2</v>
      </c>
      <c r="H2257" s="301">
        <v>1.8661147960495916E-5</v>
      </c>
      <c r="I2257" s="302">
        <v>1.9504922263651907E-5</v>
      </c>
      <c r="J2257" s="303">
        <v>17</v>
      </c>
      <c r="K2257" s="304">
        <f t="shared" ref="K2257:P2257" si="2158">SUM(D2257:D2269)+$J2257*D2269</f>
        <v>5.8416021765017132E-2</v>
      </c>
      <c r="L2257" s="304">
        <f t="shared" si="2158"/>
        <v>0.5406681214915301</v>
      </c>
      <c r="M2257" s="304">
        <f t="shared" si="2158"/>
        <v>0.54747405004576322</v>
      </c>
      <c r="N2257" s="304">
        <f t="shared" si="2158"/>
        <v>0.54628649758986447</v>
      </c>
      <c r="O2257" s="304">
        <f t="shared" si="2158"/>
        <v>4.7221916889512419E-4</v>
      </c>
      <c r="P2257" s="251">
        <f t="shared" si="2158"/>
        <v>4.9357082427103373E-4</v>
      </c>
    </row>
    <row r="2258" spans="1:16" x14ac:dyDescent="0.3">
      <c r="A2258" s="247" t="s">
        <v>2169</v>
      </c>
      <c r="B2258" s="248">
        <v>2039</v>
      </c>
      <c r="C2258" s="248" t="s">
        <v>2634</v>
      </c>
      <c r="D2258" s="300">
        <v>2.5852476368304214E-3</v>
      </c>
      <c r="E2258" s="300">
        <v>1.9967748850534473E-2</v>
      </c>
      <c r="F2258" s="300">
        <v>1.8346033653756692E-2</v>
      </c>
      <c r="G2258" s="300">
        <v>1.8298732365789345E-2</v>
      </c>
      <c r="H2258" s="301">
        <v>1.7991812758615534E-5</v>
      </c>
      <c r="I2258" s="302">
        <v>1.8805322694073421E-5</v>
      </c>
      <c r="J2258" s="303">
        <v>18</v>
      </c>
      <c r="K2258" s="304">
        <f t="shared" ref="K2258:P2258" si="2159">SUM(D2258:D2269)+$J2258*D2269</f>
        <v>5.7445082929071842E-2</v>
      </c>
      <c r="L2258" s="304">
        <f t="shared" si="2159"/>
        <v>0.53770012870561956</v>
      </c>
      <c r="M2258" s="304">
        <f t="shared" si="2159"/>
        <v>0.54732864526350022</v>
      </c>
      <c r="N2258" s="304">
        <f t="shared" si="2159"/>
        <v>0.54615267048560912</v>
      </c>
      <c r="O2258" s="304">
        <f t="shared" si="2159"/>
        <v>4.6881145667415853E-4</v>
      </c>
      <c r="P2258" s="251">
        <f t="shared" si="2159"/>
        <v>4.9000903042493505E-4</v>
      </c>
    </row>
    <row r="2259" spans="1:16" x14ac:dyDescent="0.3">
      <c r="A2259" s="247" t="s">
        <v>2169</v>
      </c>
      <c r="B2259" s="248">
        <v>2040</v>
      </c>
      <c r="C2259" s="248" t="s">
        <v>2635</v>
      </c>
      <c r="D2259" s="300">
        <v>2.4034218227593955E-3</v>
      </c>
      <c r="E2259" s="300">
        <v>1.9436113094847714E-2</v>
      </c>
      <c r="F2259" s="300">
        <v>1.8322364215819315E-2</v>
      </c>
      <c r="G2259" s="300">
        <v>1.8276947388429603E-2</v>
      </c>
      <c r="H2259" s="301">
        <v>1.7432231822016673E-5</v>
      </c>
      <c r="I2259" s="302">
        <v>1.8220439990625218E-5</v>
      </c>
      <c r="J2259" s="303">
        <v>19</v>
      </c>
      <c r="K2259" s="304">
        <f t="shared" ref="K2259:P2259" si="2160">SUM(D2259:D2269)+$J2259*D2269</f>
        <v>5.6680551633696757E-2</v>
      </c>
      <c r="L2259" s="304">
        <f t="shared" si="2160"/>
        <v>0.5353765204196006</v>
      </c>
      <c r="M2259" s="304">
        <f t="shared" si="2160"/>
        <v>0.54721031461433545</v>
      </c>
      <c r="N2259" s="304">
        <f t="shared" si="2160"/>
        <v>0.54604376312657865</v>
      </c>
      <c r="O2259" s="304">
        <f t="shared" si="2160"/>
        <v>4.6607307965507318E-4</v>
      </c>
      <c r="P2259" s="251">
        <f t="shared" si="2160"/>
        <v>4.8714683614841465E-4</v>
      </c>
    </row>
    <row r="2260" spans="1:16" x14ac:dyDescent="0.3">
      <c r="A2260" s="247" t="s">
        <v>2169</v>
      </c>
      <c r="B2260" s="248">
        <v>2041</v>
      </c>
      <c r="C2260" s="248" t="s">
        <v>2636</v>
      </c>
      <c r="D2260" s="300">
        <v>2.2671433399389313E-3</v>
      </c>
      <c r="E2260" s="300">
        <v>1.9031810061057808E-2</v>
      </c>
      <c r="F2260" s="300">
        <v>1.8303866741841777E-2</v>
      </c>
      <c r="G2260" s="300">
        <v>1.8259921240034876E-2</v>
      </c>
      <c r="H2260" s="301">
        <v>1.6959888175365064E-5</v>
      </c>
      <c r="I2260" s="302">
        <v>1.7726739060265894E-5</v>
      </c>
      <c r="J2260" s="303">
        <v>20</v>
      </c>
      <c r="K2260" s="304">
        <f t="shared" ref="K2260:P2260" si="2161">SUM(D2260:D2269)+$J2260*D2269</f>
        <v>5.6097846152392716E-2</v>
      </c>
      <c r="L2260" s="304">
        <f t="shared" si="2161"/>
        <v>0.53358454788926846</v>
      </c>
      <c r="M2260" s="304">
        <f t="shared" si="2161"/>
        <v>0.54711565340310808</v>
      </c>
      <c r="N2260" s="304">
        <f t="shared" si="2161"/>
        <v>0.54595664074490813</v>
      </c>
      <c r="O2260" s="304">
        <f t="shared" si="2161"/>
        <v>4.6389428357258676E-4</v>
      </c>
      <c r="P2260" s="251">
        <f t="shared" si="2161"/>
        <v>4.8486952457534266E-4</v>
      </c>
    </row>
    <row r="2261" spans="1:16" x14ac:dyDescent="0.3">
      <c r="A2261" s="247" t="s">
        <v>2169</v>
      </c>
      <c r="B2261" s="248">
        <v>2042</v>
      </c>
      <c r="C2261" s="248" t="s">
        <v>2637</v>
      </c>
      <c r="D2261" s="300">
        <v>2.1497353506955042E-3</v>
      </c>
      <c r="E2261" s="300">
        <v>1.8654463020161962E-2</v>
      </c>
      <c r="F2261" s="300">
        <v>1.8288072009718499E-2</v>
      </c>
      <c r="G2261" s="300">
        <v>1.8245383434128258E-2</v>
      </c>
      <c r="H2261" s="301">
        <v>1.6571499293581348E-5</v>
      </c>
      <c r="I2261" s="302">
        <v>1.7320788956698045E-5</v>
      </c>
      <c r="J2261" s="303">
        <v>21</v>
      </c>
      <c r="K2261" s="304">
        <f t="shared" ref="K2261:P2261" si="2162">SUM(D2261:D2269)+$J2261*D2269</f>
        <v>5.5651419153909129E-2</v>
      </c>
      <c r="L2261" s="304">
        <f t="shared" si="2162"/>
        <v>0.53219687839272622</v>
      </c>
      <c r="M2261" s="304">
        <f t="shared" si="2162"/>
        <v>0.54703948966585825</v>
      </c>
      <c r="N2261" s="304">
        <f t="shared" si="2162"/>
        <v>0.5458865445116321</v>
      </c>
      <c r="O2261" s="304">
        <f t="shared" si="2162"/>
        <v>4.6218783113675184E-4</v>
      </c>
      <c r="P2261" s="251">
        <f t="shared" si="2162"/>
        <v>4.8308591393262984E-4</v>
      </c>
    </row>
    <row r="2262" spans="1:16" x14ac:dyDescent="0.3">
      <c r="A2262" s="247" t="s">
        <v>2169</v>
      </c>
      <c r="B2262" s="248">
        <v>2043</v>
      </c>
      <c r="C2262" s="248" t="s">
        <v>2638</v>
      </c>
      <c r="D2262" s="300">
        <v>2.0603984889356578E-3</v>
      </c>
      <c r="E2262" s="300">
        <v>1.8370830139631641E-2</v>
      </c>
      <c r="F2262" s="300">
        <v>1.827471387818554E-2</v>
      </c>
      <c r="G2262" s="300">
        <v>1.8233089155765717E-2</v>
      </c>
      <c r="H2262" s="301">
        <v>1.626429649353906E-5</v>
      </c>
      <c r="I2262" s="302">
        <v>1.6999695809230093E-5</v>
      </c>
      <c r="J2262" s="303">
        <v>22</v>
      </c>
      <c r="K2262" s="304">
        <f t="shared" ref="K2262:P2262" si="2163">SUM(D2262:D2269)+$J2262*D2269</f>
        <v>5.5322400144668972E-2</v>
      </c>
      <c r="L2262" s="304">
        <f t="shared" si="2163"/>
        <v>0.53118655593707964</v>
      </c>
      <c r="M2262" s="304">
        <f t="shared" si="2163"/>
        <v>0.54697912066073173</v>
      </c>
      <c r="N2262" s="304">
        <f t="shared" si="2163"/>
        <v>0.54583098608426273</v>
      </c>
      <c r="O2262" s="304">
        <f t="shared" si="2163"/>
        <v>4.6086976758270078E-4</v>
      </c>
      <c r="P2262" s="251">
        <f t="shared" si="2163"/>
        <v>4.8170825339348498E-4</v>
      </c>
    </row>
    <row r="2263" spans="1:16" x14ac:dyDescent="0.3">
      <c r="A2263" s="247" t="s">
        <v>2169</v>
      </c>
      <c r="B2263" s="248">
        <v>2044</v>
      </c>
      <c r="C2263" s="248" t="s">
        <v>2639</v>
      </c>
      <c r="D2263" s="300">
        <v>1.9924048478800753E-3</v>
      </c>
      <c r="E2263" s="300">
        <v>1.8138810071738811E-2</v>
      </c>
      <c r="F2263" s="300">
        <v>1.8263409782649179E-2</v>
      </c>
      <c r="G2263" s="300">
        <v>1.8222685877382051E-2</v>
      </c>
      <c r="H2263" s="301">
        <v>1.6018426444406986E-5</v>
      </c>
      <c r="I2263" s="302">
        <v>1.6742708607508462E-5</v>
      </c>
      <c r="J2263" s="303">
        <v>23</v>
      </c>
      <c r="K2263" s="304">
        <f t="shared" ref="K2263:P2263" si="2164">SUM(D2263:D2269)+$J2263*D2269</f>
        <v>5.5082717997188668E-2</v>
      </c>
      <c r="L2263" s="304">
        <f t="shared" si="2164"/>
        <v>0.53045986636196363</v>
      </c>
      <c r="M2263" s="304">
        <f t="shared" si="2164"/>
        <v>0.54693210978713802</v>
      </c>
      <c r="N2263" s="304">
        <f t="shared" si="2164"/>
        <v>0.54578772193525604</v>
      </c>
      <c r="O2263" s="304">
        <f t="shared" si="2164"/>
        <v>4.5985890682869195E-4</v>
      </c>
      <c r="P2263" s="251">
        <f t="shared" si="2164"/>
        <v>4.80651686001808E-4</v>
      </c>
    </row>
    <row r="2264" spans="1:16" x14ac:dyDescent="0.3">
      <c r="A2264" s="247" t="s">
        <v>2169</v>
      </c>
      <c r="B2264" s="248">
        <v>2045</v>
      </c>
      <c r="C2264" s="248" t="s">
        <v>2640</v>
      </c>
      <c r="D2264" s="300">
        <v>1.9462351955238917E-3</v>
      </c>
      <c r="E2264" s="300">
        <v>1.7984776713526787E-2</v>
      </c>
      <c r="F2264" s="300">
        <v>1.8253906471802441E-2</v>
      </c>
      <c r="G2264" s="300">
        <v>1.8213940339887776E-2</v>
      </c>
      <c r="H2264" s="301">
        <v>1.5823523870139723E-5</v>
      </c>
      <c r="I2264" s="302">
        <v>1.6538993403700205E-5</v>
      </c>
      <c r="J2264" s="303">
        <v>24</v>
      </c>
      <c r="K2264" s="304">
        <f t="shared" ref="K2264:P2264" si="2165">SUM(D2264:D2269)+$J2264*D2269</f>
        <v>5.491102949076393E-2</v>
      </c>
      <c r="L2264" s="304">
        <f t="shared" si="2165"/>
        <v>0.52996519685474042</v>
      </c>
      <c r="M2264" s="304">
        <f t="shared" si="2165"/>
        <v>0.54689640300908082</v>
      </c>
      <c r="N2264" s="304">
        <f t="shared" si="2165"/>
        <v>0.54575486106463289</v>
      </c>
      <c r="O2264" s="304">
        <f t="shared" si="2165"/>
        <v>4.590939161238152E-4</v>
      </c>
      <c r="P2264" s="251">
        <f t="shared" si="2165"/>
        <v>4.7985210581185257E-4</v>
      </c>
    </row>
    <row r="2265" spans="1:16" x14ac:dyDescent="0.3">
      <c r="A2265" s="247" t="s">
        <v>2169</v>
      </c>
      <c r="B2265" s="248">
        <v>2046</v>
      </c>
      <c r="C2265" s="248" t="s">
        <v>2641</v>
      </c>
      <c r="D2265" s="300">
        <v>1.9059778349951114E-3</v>
      </c>
      <c r="E2265" s="300">
        <v>1.7857768575921681E-2</v>
      </c>
      <c r="F2265" s="300">
        <v>1.8245973867887798E-2</v>
      </c>
      <c r="G2265" s="300">
        <v>1.8206640156208306E-2</v>
      </c>
      <c r="H2265" s="301">
        <v>1.5658053670866709E-5</v>
      </c>
      <c r="I2265" s="302">
        <v>1.6366041376279206E-5</v>
      </c>
      <c r="J2265" s="303">
        <v>25</v>
      </c>
      <c r="K2265" s="304">
        <f t="shared" ref="K2265:P2265" si="2166">SUM(D2265:D2269)+$J2265*D2269</f>
        <v>5.4785510636695393E-2</v>
      </c>
      <c r="L2265" s="304">
        <f t="shared" si="2166"/>
        <v>0.52962456070572916</v>
      </c>
      <c r="M2265" s="304">
        <f t="shared" si="2166"/>
        <v>0.54687019954187033</v>
      </c>
      <c r="N2265" s="304">
        <f t="shared" si="2166"/>
        <v>0.54573074573150404</v>
      </c>
      <c r="O2265" s="304">
        <f t="shared" si="2166"/>
        <v>4.585238279932057E-4</v>
      </c>
      <c r="P2265" s="251">
        <f t="shared" si="2166"/>
        <v>4.7925624082570558E-4</v>
      </c>
    </row>
    <row r="2266" spans="1:16" x14ac:dyDescent="0.3">
      <c r="A2266" s="247" t="s">
        <v>2169</v>
      </c>
      <c r="B2266" s="248">
        <v>2047</v>
      </c>
      <c r="C2266" s="248" t="s">
        <v>2642</v>
      </c>
      <c r="D2266" s="300">
        <v>1.8703119548834717E-3</v>
      </c>
      <c r="E2266" s="300">
        <v>1.773978489428478E-2</v>
      </c>
      <c r="F2266" s="300">
        <v>1.8239426225453631E-2</v>
      </c>
      <c r="G2266" s="300">
        <v>1.8200614928438753E-2</v>
      </c>
      <c r="H2266" s="301">
        <v>1.5531978703099955E-5</v>
      </c>
      <c r="I2266" s="302">
        <v>1.623426585791941E-5</v>
      </c>
      <c r="J2266" s="303">
        <v>26</v>
      </c>
      <c r="K2266" s="304">
        <f t="shared" ref="K2266:P2266" si="2167">SUM(D2266:D2269)+$J2266*D2269</f>
        <v>5.4700249143155626E-2</v>
      </c>
      <c r="L2266" s="304">
        <f t="shared" si="2167"/>
        <v>0.52941093269432304</v>
      </c>
      <c r="M2266" s="304">
        <f t="shared" si="2167"/>
        <v>0.54685192867857446</v>
      </c>
      <c r="N2266" s="304">
        <f t="shared" si="2167"/>
        <v>0.54571393058205464</v>
      </c>
      <c r="O2266" s="304">
        <f t="shared" si="2167"/>
        <v>4.5811921006186915E-4</v>
      </c>
      <c r="P2266" s="251">
        <f t="shared" si="2167"/>
        <v>4.7883332786697946E-4</v>
      </c>
    </row>
    <row r="2267" spans="1:16" x14ac:dyDescent="0.3">
      <c r="A2267" s="247" t="s">
        <v>2169</v>
      </c>
      <c r="B2267" s="248">
        <v>2048</v>
      </c>
      <c r="C2267" s="248" t="s">
        <v>2643</v>
      </c>
      <c r="D2267" s="300">
        <v>1.8409200002100974E-3</v>
      </c>
      <c r="E2267" s="300">
        <v>1.7639011906412115E-2</v>
      </c>
      <c r="F2267" s="300">
        <v>1.8234009473156447E-2</v>
      </c>
      <c r="G2267" s="300">
        <v>1.8195629905458605E-2</v>
      </c>
      <c r="H2267" s="301">
        <v>1.5415991613640013E-5</v>
      </c>
      <c r="I2267" s="302">
        <v>1.6113034346959175E-5</v>
      </c>
      <c r="J2267" s="303">
        <v>27</v>
      </c>
      <c r="K2267" s="304">
        <f t="shared" ref="K2267:P2267" si="2168">SUM(D2267:D2269)+$J2267*D2269</f>
        <v>5.4650653529727505E-2</v>
      </c>
      <c r="L2267" s="304">
        <f t="shared" si="2168"/>
        <v>0.52931528836455377</v>
      </c>
      <c r="M2267" s="304">
        <f t="shared" si="2168"/>
        <v>0.54684020545771272</v>
      </c>
      <c r="N2267" s="304">
        <f t="shared" si="2168"/>
        <v>0.54570314066037484</v>
      </c>
      <c r="O2267" s="304">
        <f t="shared" si="2168"/>
        <v>4.5784066709829945E-4</v>
      </c>
      <c r="P2267" s="251">
        <f t="shared" si="2168"/>
        <v>4.7854219042661316E-4</v>
      </c>
    </row>
    <row r="2268" spans="1:16" x14ac:dyDescent="0.3">
      <c r="A2268" s="247" t="s">
        <v>2169</v>
      </c>
      <c r="B2268" s="248">
        <v>2049</v>
      </c>
      <c r="C2268" s="248" t="s">
        <v>2644</v>
      </c>
      <c r="D2268" s="300">
        <v>1.8296759687676811E-3</v>
      </c>
      <c r="E2268" s="300">
        <v>1.7640340651705992E-2</v>
      </c>
      <c r="F2268" s="300">
        <v>1.8230511855982002E-2</v>
      </c>
      <c r="G2268" s="300">
        <v>1.8192410565666107E-2</v>
      </c>
      <c r="H2268" s="301">
        <v>1.5328474777813238E-5</v>
      </c>
      <c r="I2268" s="302">
        <v>1.6021560388166519E-5</v>
      </c>
      <c r="J2268" s="303">
        <v>28</v>
      </c>
      <c r="K2268" s="304">
        <f t="shared" ref="K2268:P2268" si="2169">SUM(D2268:D2269)+$J2268*D2269</f>
        <v>5.4630449870972757E-2</v>
      </c>
      <c r="L2268" s="304">
        <f t="shared" si="2169"/>
        <v>0.52932041702265731</v>
      </c>
      <c r="M2268" s="304">
        <f t="shared" si="2169"/>
        <v>0.54683389898914825</v>
      </c>
      <c r="N2268" s="304">
        <f t="shared" si="2169"/>
        <v>0.54569733576167523</v>
      </c>
      <c r="O2268" s="304">
        <f t="shared" si="2169"/>
        <v>4.5767811122418968E-4</v>
      </c>
      <c r="P2268" s="251">
        <f t="shared" si="2169"/>
        <v>4.7837228449720712E-4</v>
      </c>
    </row>
    <row r="2269" spans="1:16" x14ac:dyDescent="0.3">
      <c r="A2269" s="247" t="s">
        <v>2169</v>
      </c>
      <c r="B2269" s="248">
        <v>2050</v>
      </c>
      <c r="C2269" s="248" t="s">
        <v>2645</v>
      </c>
      <c r="D2269" s="300">
        <v>1.8207163414553473E-3</v>
      </c>
      <c r="E2269" s="300">
        <v>1.7644140564515562E-2</v>
      </c>
      <c r="F2269" s="300">
        <v>1.8227703004591939E-2</v>
      </c>
      <c r="G2269" s="300">
        <v>1.8189825006758933E-2</v>
      </c>
      <c r="H2269" s="301">
        <v>1.5253435739530222E-5</v>
      </c>
      <c r="I2269" s="302">
        <v>1.5943128417553124E-5</v>
      </c>
      <c r="J2269" s="303">
        <v>29</v>
      </c>
      <c r="K2269" s="304">
        <f t="shared" ref="K2269:P2269" si="2170">SUM(D2269:D2269)+$J2269*D2269</f>
        <v>5.462149024366042E-2</v>
      </c>
      <c r="L2269" s="304">
        <f t="shared" si="2170"/>
        <v>0.52932421693546683</v>
      </c>
      <c r="M2269" s="304">
        <f t="shared" si="2170"/>
        <v>0.54683109013775821</v>
      </c>
      <c r="N2269" s="304">
        <f t="shared" si="2170"/>
        <v>0.54569475020276803</v>
      </c>
      <c r="O2269" s="304">
        <f t="shared" si="2170"/>
        <v>4.5760307218590667E-4</v>
      </c>
      <c r="P2269" s="251">
        <f t="shared" si="2170"/>
        <v>4.7829385252659372E-4</v>
      </c>
    </row>
    <row r="2270" spans="1:16" x14ac:dyDescent="0.3">
      <c r="A2270" s="247" t="s">
        <v>2170</v>
      </c>
      <c r="B2270" s="248">
        <v>2015</v>
      </c>
      <c r="C2270" s="248" t="s">
        <v>2646</v>
      </c>
      <c r="D2270" s="300">
        <v>7.688877258257143E-2</v>
      </c>
      <c r="E2270" s="300">
        <v>0.29024292368476157</v>
      </c>
      <c r="F2270" s="300">
        <v>2.0466265686940217E-2</v>
      </c>
      <c r="G2270" s="300">
        <v>2.0263971835809889E-2</v>
      </c>
      <c r="H2270" s="301">
        <v>2.7081714871101314E-4</v>
      </c>
      <c r="I2270" s="302">
        <v>2.8306229844242588E-4</v>
      </c>
      <c r="J2270" s="305">
        <v>0</v>
      </c>
      <c r="K2270" s="304">
        <f>SUM(D2270:D2299)</f>
        <v>0.53183960115392381</v>
      </c>
      <c r="L2270" s="304">
        <f t="shared" ref="L2270:L2276" si="2171">SUM(E2270:E2299)</f>
        <v>2.3993995457568129</v>
      </c>
      <c r="M2270" s="304">
        <f t="shared" ref="M2270:M2276" si="2172">SUM(F2270:F2299)</f>
        <v>0.57312635705588544</v>
      </c>
      <c r="N2270" s="304">
        <f t="shared" ref="N2270:N2276" si="2173">SUM(G2270:G2299)</f>
        <v>0.56997411228405992</v>
      </c>
      <c r="O2270" s="304">
        <f t="shared" ref="O2270:O2276" si="2174">SUM(H2270:H2299)</f>
        <v>2.6114033833513641E-3</v>
      </c>
      <c r="P2270" s="251">
        <f t="shared" ref="P2270:P2276" si="2175">SUM(I2270:I2299)</f>
        <v>2.7294794564156222E-3</v>
      </c>
    </row>
    <row r="2271" spans="1:16" x14ac:dyDescent="0.3">
      <c r="A2271" s="247" t="s">
        <v>2170</v>
      </c>
      <c r="B2271" s="248">
        <v>2016</v>
      </c>
      <c r="C2271" s="248" t="s">
        <v>2647</v>
      </c>
      <c r="D2271" s="300">
        <v>6.4968244814680998E-2</v>
      </c>
      <c r="E2271" s="300">
        <v>0.25290573464754224</v>
      </c>
      <c r="F2271" s="300">
        <v>2.0271285297880984E-2</v>
      </c>
      <c r="G2271" s="300">
        <v>2.0082154031541153E-2</v>
      </c>
      <c r="H2271" s="301">
        <v>2.471883356829276E-4</v>
      </c>
      <c r="I2271" s="302">
        <v>2.5836509534051525E-4</v>
      </c>
      <c r="J2271" s="303">
        <v>0</v>
      </c>
      <c r="K2271" s="304">
        <f t="shared" ref="K2271:K2276" si="2176">SUM(D2271:D2300)</f>
        <v>0.45716852119799073</v>
      </c>
      <c r="L2271" s="304">
        <f t="shared" si="2171"/>
        <v>2.1288458742786207</v>
      </c>
      <c r="M2271" s="304">
        <f t="shared" si="2172"/>
        <v>0.57097692300167235</v>
      </c>
      <c r="N2271" s="304">
        <f t="shared" si="2173"/>
        <v>0.56798210223692136</v>
      </c>
      <c r="O2271" s="304">
        <f t="shared" si="2174"/>
        <v>2.360621102430998E-3</v>
      </c>
      <c r="P2271" s="251">
        <f t="shared" si="2175"/>
        <v>2.4673579135819279E-3</v>
      </c>
    </row>
    <row r="2272" spans="1:16" x14ac:dyDescent="0.3">
      <c r="A2272" s="247" t="s">
        <v>2170</v>
      </c>
      <c r="B2272" s="248">
        <v>2017</v>
      </c>
      <c r="C2272" s="248" t="s">
        <v>2648</v>
      </c>
      <c r="D2272" s="300">
        <v>5.5165589985811531E-2</v>
      </c>
      <c r="E2272" s="300">
        <v>0.2212969627811581</v>
      </c>
      <c r="F2272" s="300">
        <v>2.0145300935207992E-2</v>
      </c>
      <c r="G2272" s="300">
        <v>1.9964114744721602E-2</v>
      </c>
      <c r="H2272" s="301">
        <v>2.2391611658496526E-4</v>
      </c>
      <c r="I2272" s="302">
        <v>2.340406097638856E-4</v>
      </c>
      <c r="J2272" s="303">
        <v>0</v>
      </c>
      <c r="K2272" s="304">
        <f t="shared" si="2176"/>
        <v>0.39435073688344746</v>
      </c>
      <c r="L2272" s="304">
        <f t="shared" si="2171"/>
        <v>1.8953702624955524</v>
      </c>
      <c r="M2272" s="304">
        <f t="shared" si="2172"/>
        <v>0.56901194401731103</v>
      </c>
      <c r="N2272" s="304">
        <f t="shared" si="2173"/>
        <v>0.56616221739925598</v>
      </c>
      <c r="O2272" s="304">
        <f t="shared" si="2174"/>
        <v>2.1330838768233796E-3</v>
      </c>
      <c r="P2272" s="251">
        <f t="shared" si="2175"/>
        <v>2.2295324643138159E-3</v>
      </c>
    </row>
    <row r="2273" spans="1:16" x14ac:dyDescent="0.3">
      <c r="A2273" s="247" t="s">
        <v>2170</v>
      </c>
      <c r="B2273" s="248">
        <v>2018</v>
      </c>
      <c r="C2273" s="248" t="s">
        <v>2649</v>
      </c>
      <c r="D2273" s="300">
        <v>4.6221453675512926E-2</v>
      </c>
      <c r="E2273" s="300">
        <v>0.19202764148557205</v>
      </c>
      <c r="F2273" s="300">
        <v>2.0047692984244584E-2</v>
      </c>
      <c r="G2273" s="300">
        <v>1.9872479710889169E-2</v>
      </c>
      <c r="H2273" s="301">
        <v>2.0297099397782517E-4</v>
      </c>
      <c r="I2273" s="302">
        <v>2.1214844165505593E-4</v>
      </c>
      <c r="J2273" s="303">
        <v>0</v>
      </c>
      <c r="K2273" s="304">
        <f t="shared" si="2176"/>
        <v>0.34127603535554984</v>
      </c>
      <c r="L2273" s="304">
        <f t="shared" si="2171"/>
        <v>1.6932713026067838</v>
      </c>
      <c r="M2273" s="304">
        <f t="shared" si="2172"/>
        <v>0.56716409600851225</v>
      </c>
      <c r="N2273" s="304">
        <f t="shared" si="2173"/>
        <v>0.56445222069747991</v>
      </c>
      <c r="O2273" s="304">
        <f t="shared" si="2174"/>
        <v>1.9285419840240558E-3</v>
      </c>
      <c r="P2273" s="251">
        <f t="shared" si="2175"/>
        <v>2.0157420947633144E-3</v>
      </c>
    </row>
    <row r="2274" spans="1:16" x14ac:dyDescent="0.3">
      <c r="A2274" s="247" t="s">
        <v>2170</v>
      </c>
      <c r="B2274" s="248">
        <v>2019</v>
      </c>
      <c r="C2274" s="248" t="s">
        <v>2650</v>
      </c>
      <c r="D2274" s="300">
        <v>3.8799996759133273E-2</v>
      </c>
      <c r="E2274" s="300">
        <v>0.16664885179035471</v>
      </c>
      <c r="F2274" s="300">
        <v>1.996814815888797E-2</v>
      </c>
      <c r="G2274" s="300">
        <v>1.979783687613924E-2</v>
      </c>
      <c r="H2274" s="301">
        <v>1.837752313040651E-4</v>
      </c>
      <c r="I2274" s="302">
        <v>1.9208473177312357E-4</v>
      </c>
      <c r="J2274" s="303">
        <v>0</v>
      </c>
      <c r="K2274" s="304">
        <f t="shared" si="2176"/>
        <v>0.29709776338562816</v>
      </c>
      <c r="L2274" s="304">
        <f t="shared" si="2171"/>
        <v>1.5202524362822347</v>
      </c>
      <c r="M2274" s="304">
        <f t="shared" si="2172"/>
        <v>0.56540632907784993</v>
      </c>
      <c r="N2274" s="304">
        <f t="shared" si="2173"/>
        <v>0.56282692655262578</v>
      </c>
      <c r="O2274" s="304">
        <f t="shared" si="2174"/>
        <v>1.7446424850169279E-3</v>
      </c>
      <c r="P2274" s="251">
        <f t="shared" si="2175"/>
        <v>1.8235274764530243E-3</v>
      </c>
    </row>
    <row r="2275" spans="1:16" x14ac:dyDescent="0.3">
      <c r="A2275" s="247" t="s">
        <v>2170</v>
      </c>
      <c r="B2275" s="248">
        <v>2020</v>
      </c>
      <c r="C2275" s="248" t="s">
        <v>2651</v>
      </c>
      <c r="D2275" s="300">
        <v>3.2970013228451125E-2</v>
      </c>
      <c r="E2275" s="300">
        <v>0.14485337962906919</v>
      </c>
      <c r="F2275" s="300">
        <v>1.987423798562982E-2</v>
      </c>
      <c r="G2275" s="300">
        <v>1.9710452286013369E-2</v>
      </c>
      <c r="H2275" s="301">
        <v>1.6668169715486608E-4</v>
      </c>
      <c r="I2275" s="302">
        <v>1.7421830386113267E-4</v>
      </c>
      <c r="J2275" s="303">
        <v>0</v>
      </c>
      <c r="K2275" s="304">
        <f t="shared" si="2176"/>
        <v>0.26032329169736745</v>
      </c>
      <c r="L2275" s="304">
        <f t="shared" si="2171"/>
        <v>1.3726030982201265</v>
      </c>
      <c r="M2275" s="304">
        <f t="shared" si="2172"/>
        <v>0.56372345075757424</v>
      </c>
      <c r="N2275" s="304">
        <f t="shared" si="2173"/>
        <v>0.56127198607454987</v>
      </c>
      <c r="O2275" s="304">
        <f t="shared" si="2174"/>
        <v>1.5797347036603071E-3</v>
      </c>
      <c r="P2275" s="251">
        <f t="shared" si="2175"/>
        <v>1.6511632969908995E-3</v>
      </c>
    </row>
    <row r="2276" spans="1:16" x14ac:dyDescent="0.3">
      <c r="A2276" s="247" t="s">
        <v>2170</v>
      </c>
      <c r="B2276" s="248">
        <v>2021</v>
      </c>
      <c r="C2276" s="248" t="s">
        <v>2652</v>
      </c>
      <c r="D2276" s="300">
        <v>2.8173286641190603E-2</v>
      </c>
      <c r="E2276" s="300">
        <v>0.12567208714780001</v>
      </c>
      <c r="F2276" s="300">
        <v>1.9750049474377616E-2</v>
      </c>
      <c r="G2276" s="300">
        <v>1.959538649841959E-2</v>
      </c>
      <c r="H2276" s="301">
        <v>1.5049351412805729E-4</v>
      </c>
      <c r="I2276" s="302">
        <v>1.5729816303184911E-4</v>
      </c>
      <c r="J2276" s="303">
        <v>0</v>
      </c>
      <c r="K2276" s="304">
        <f t="shared" si="2176"/>
        <v>0.22936396088196045</v>
      </c>
      <c r="L2276" s="304">
        <f t="shared" si="2171"/>
        <v>1.2467417254081929</v>
      </c>
      <c r="M2276" s="304">
        <f t="shared" si="2172"/>
        <v>0.56213056667179462</v>
      </c>
      <c r="N2276" s="304">
        <f t="shared" si="2173"/>
        <v>0.55980082027370826</v>
      </c>
      <c r="O2276" s="304">
        <f t="shared" si="2174"/>
        <v>1.4316804395524125E-3</v>
      </c>
      <c r="P2276" s="251">
        <f t="shared" si="2175"/>
        <v>1.4964146760411128E-3</v>
      </c>
    </row>
    <row r="2277" spans="1:16" x14ac:dyDescent="0.3">
      <c r="A2277" s="247" t="s">
        <v>2170</v>
      </c>
      <c r="B2277" s="248">
        <v>2022</v>
      </c>
      <c r="C2277" s="248" t="s">
        <v>2653</v>
      </c>
      <c r="D2277" s="300">
        <v>2.3258830564929955E-2</v>
      </c>
      <c r="E2277" s="300">
        <v>0.10833012383843983</v>
      </c>
      <c r="F2277" s="300">
        <v>1.9628689236397868E-2</v>
      </c>
      <c r="G2277" s="300">
        <v>1.9482805696134847E-2</v>
      </c>
      <c r="H2277" s="301">
        <v>1.3518269033062084E-4</v>
      </c>
      <c r="I2277" s="302">
        <v>1.4129505172306815E-4</v>
      </c>
      <c r="J2277" s="303">
        <v>1</v>
      </c>
      <c r="K2277" s="304">
        <f t="shared" ref="K2277:P2277" si="2177">SUM(D2277:D2305)+$J2277*D2305</f>
        <v>0.20320135665381389</v>
      </c>
      <c r="L2277" s="304">
        <f t="shared" si="2177"/>
        <v>1.1400616450775292</v>
      </c>
      <c r="M2277" s="304">
        <f t="shared" si="2177"/>
        <v>0.56066187109726717</v>
      </c>
      <c r="N2277" s="304">
        <f t="shared" si="2177"/>
        <v>0.55844472026046055</v>
      </c>
      <c r="O2277" s="304">
        <f t="shared" si="2177"/>
        <v>1.2998143584713267E-3</v>
      </c>
      <c r="P2277" s="251">
        <f t="shared" si="2177"/>
        <v>1.3585861959206095E-3</v>
      </c>
    </row>
    <row r="2278" spans="1:16" x14ac:dyDescent="0.3">
      <c r="A2278" s="247" t="s">
        <v>2170</v>
      </c>
      <c r="B2278" s="248">
        <v>2023</v>
      </c>
      <c r="C2278" s="248" t="s">
        <v>2654</v>
      </c>
      <c r="D2278" s="300">
        <v>2.0114347821298909E-2</v>
      </c>
      <c r="E2278" s="300">
        <v>9.4512946502657055E-2</v>
      </c>
      <c r="F2278" s="300">
        <v>1.9518559394752839E-2</v>
      </c>
      <c r="G2278" s="300">
        <v>1.9380918171033441E-2</v>
      </c>
      <c r="H2278" s="301">
        <v>1.2081866723052011E-4</v>
      </c>
      <c r="I2278" s="302">
        <v>1.2628155123778863E-4</v>
      </c>
      <c r="J2278" s="303">
        <v>2</v>
      </c>
      <c r="K2278" s="304">
        <f t="shared" ref="K2278:P2278" si="2178">SUM(D2278:D2305)+$J2278*D2305</f>
        <v>0.181953208501928</v>
      </c>
      <c r="L2278" s="304">
        <f t="shared" si="2178"/>
        <v>1.0507235280562248</v>
      </c>
      <c r="M2278" s="304">
        <f t="shared" si="2178"/>
        <v>0.55931453576071932</v>
      </c>
      <c r="N2278" s="304">
        <f t="shared" si="2178"/>
        <v>0.55720120104949766</v>
      </c>
      <c r="O2278" s="304">
        <f t="shared" si="2178"/>
        <v>1.1832591011876775E-3</v>
      </c>
      <c r="P2278" s="251">
        <f t="shared" si="2178"/>
        <v>1.2367608271088872E-3</v>
      </c>
    </row>
    <row r="2279" spans="1:16" x14ac:dyDescent="0.3">
      <c r="A2279" s="247" t="s">
        <v>2170</v>
      </c>
      <c r="B2279" s="248">
        <v>2024</v>
      </c>
      <c r="C2279" s="248" t="s">
        <v>2655</v>
      </c>
      <c r="D2279" s="300">
        <v>1.7380088936572915E-2</v>
      </c>
      <c r="E2279" s="300">
        <v>8.2642190354141221E-2</v>
      </c>
      <c r="F2279" s="300">
        <v>1.9416193189647022E-2</v>
      </c>
      <c r="G2279" s="300">
        <v>1.9286143899729165E-2</v>
      </c>
      <c r="H2279" s="301">
        <v>1.0571242401242903E-4</v>
      </c>
      <c r="I2279" s="302">
        <v>1.1049227073433702E-4</v>
      </c>
      <c r="J2279" s="303">
        <v>3</v>
      </c>
      <c r="K2279" s="304">
        <f t="shared" ref="K2279:P2279" si="2179">SUM(D2279:D2305)+$J2279*D2305</f>
        <v>0.16384954309367311</v>
      </c>
      <c r="L2279" s="304">
        <f t="shared" si="2179"/>
        <v>0.9752025883707035</v>
      </c>
      <c r="M2279" s="304">
        <f t="shared" si="2179"/>
        <v>0.55807733026581674</v>
      </c>
      <c r="N2279" s="304">
        <f t="shared" si="2179"/>
        <v>0.5560595693636361</v>
      </c>
      <c r="O2279" s="304">
        <f t="shared" si="2179"/>
        <v>1.0810678670041293E-3</v>
      </c>
      <c r="P2279" s="251">
        <f t="shared" si="2179"/>
        <v>1.1299489587824447E-3</v>
      </c>
    </row>
    <row r="2280" spans="1:16" x14ac:dyDescent="0.3">
      <c r="A2280" s="247" t="s">
        <v>2170</v>
      </c>
      <c r="B2280" s="248">
        <v>2025</v>
      </c>
      <c r="C2280" s="248" t="s">
        <v>2656</v>
      </c>
      <c r="D2280" s="300">
        <v>1.5236735884695903E-2</v>
      </c>
      <c r="E2280" s="300">
        <v>7.3175384180380568E-2</v>
      </c>
      <c r="F2280" s="300">
        <v>1.9335696733425507E-2</v>
      </c>
      <c r="G2280" s="300">
        <v>1.9211694971801294E-2</v>
      </c>
      <c r="H2280" s="301">
        <v>9.5029533464642972E-5</v>
      </c>
      <c r="I2280" s="302">
        <v>9.9326347280604817E-5</v>
      </c>
      <c r="J2280" s="303">
        <v>4</v>
      </c>
      <c r="K2280" s="304">
        <f t="shared" ref="K2280:P2280" si="2180">SUM(D2280:D2305)+$J2280*D2305</f>
        <v>0.14848013657014433</v>
      </c>
      <c r="L2280" s="304">
        <f t="shared" si="2180"/>
        <v>0.91155240483369826</v>
      </c>
      <c r="M2280" s="304">
        <f t="shared" si="2180"/>
        <v>0.55694249097601989</v>
      </c>
      <c r="N2280" s="304">
        <f t="shared" si="2180"/>
        <v>0.55501271194907886</v>
      </c>
      <c r="O2280" s="304">
        <f t="shared" si="2180"/>
        <v>9.9398287603867197E-4</v>
      </c>
      <c r="P2280" s="251">
        <f t="shared" si="2180"/>
        <v>1.0389263709594532E-3</v>
      </c>
    </row>
    <row r="2281" spans="1:16" x14ac:dyDescent="0.3">
      <c r="A2281" s="247" t="s">
        <v>2170</v>
      </c>
      <c r="B2281" s="248">
        <v>2026</v>
      </c>
      <c r="C2281" s="248" t="s">
        <v>2657</v>
      </c>
      <c r="D2281" s="300">
        <v>1.3449111819554072E-2</v>
      </c>
      <c r="E2281" s="300">
        <v>6.5358955669288926E-2</v>
      </c>
      <c r="F2281" s="300">
        <v>1.92579032044379E-2</v>
      </c>
      <c r="G2281" s="300">
        <v>1.91397667927579E-2</v>
      </c>
      <c r="H2281" s="301">
        <v>8.4807775635518666E-5</v>
      </c>
      <c r="I2281" s="302">
        <v>8.8642406920826024E-5</v>
      </c>
      <c r="J2281" s="303">
        <v>5</v>
      </c>
      <c r="K2281" s="304">
        <f t="shared" ref="K2281:P2281" si="2181">SUM(D2281:D2305)+$J2281*D2305</f>
        <v>0.13525408309849243</v>
      </c>
      <c r="L2281" s="304">
        <f t="shared" si="2181"/>
        <v>0.85736902747045352</v>
      </c>
      <c r="M2281" s="304">
        <f t="shared" si="2181"/>
        <v>0.55588814814244458</v>
      </c>
      <c r="N2281" s="304">
        <f t="shared" si="2181"/>
        <v>0.55404030346244948</v>
      </c>
      <c r="O2281" s="304">
        <f t="shared" si="2181"/>
        <v>9.1758077562100067E-4</v>
      </c>
      <c r="P2281" s="251">
        <f t="shared" si="2181"/>
        <v>9.5906970659019434E-4</v>
      </c>
    </row>
    <row r="2282" spans="1:16" x14ac:dyDescent="0.3">
      <c r="A2282" s="247" t="s">
        <v>2170</v>
      </c>
      <c r="B2282" s="248">
        <v>2027</v>
      </c>
      <c r="C2282" s="248" t="s">
        <v>2658</v>
      </c>
      <c r="D2282" s="300">
        <v>1.1903727414525968E-2</v>
      </c>
      <c r="E2282" s="300">
        <v>5.8620200521976869E-2</v>
      </c>
      <c r="F2282" s="300">
        <v>1.9170513842775565E-2</v>
      </c>
      <c r="G2282" s="300">
        <v>1.90588890015745E-2</v>
      </c>
      <c r="H2282" s="301">
        <v>7.1312723357860275E-5</v>
      </c>
      <c r="I2282" s="302">
        <v>7.4537168262579415E-5</v>
      </c>
      <c r="J2282" s="303">
        <v>6</v>
      </c>
      <c r="K2282" s="304">
        <f t="shared" ref="K2282:P2282" si="2182">SUM(D2282:D2305)+$J2282*D2305</f>
        <v>0.12381565369198244</v>
      </c>
      <c r="L2282" s="304">
        <f t="shared" si="2182"/>
        <v>0.8110020786183002</v>
      </c>
      <c r="M2282" s="304">
        <f t="shared" si="2182"/>
        <v>0.55491159883785679</v>
      </c>
      <c r="N2282" s="304">
        <f t="shared" si="2182"/>
        <v>0.55313982315486354</v>
      </c>
      <c r="O2282" s="304">
        <f t="shared" si="2182"/>
        <v>8.5140043303245363E-4</v>
      </c>
      <c r="P2282" s="251">
        <f t="shared" si="2182"/>
        <v>8.89896982580714E-4</v>
      </c>
    </row>
    <row r="2283" spans="1:16" x14ac:dyDescent="0.3">
      <c r="A2283" s="247" t="s">
        <v>2170</v>
      </c>
      <c r="B2283" s="248">
        <v>2028</v>
      </c>
      <c r="C2283" s="248" t="s">
        <v>2659</v>
      </c>
      <c r="D2283" s="300">
        <v>1.0578295087879106E-2</v>
      </c>
      <c r="E2283" s="300">
        <v>5.2860188978897819E-2</v>
      </c>
      <c r="F2283" s="300">
        <v>1.9079159969506727E-2</v>
      </c>
      <c r="G2283" s="300">
        <v>1.897445774370729E-2</v>
      </c>
      <c r="H2283" s="301">
        <v>6.0154831318662841E-5</v>
      </c>
      <c r="I2283" s="302">
        <v>6.2874765857782243E-5</v>
      </c>
      <c r="J2283" s="303">
        <v>7</v>
      </c>
      <c r="K2283" s="304">
        <f t="shared" ref="K2283:P2283" si="2183">SUM(D2283:D2305)+$J2283*D2305</f>
        <v>0.1139226086905005</v>
      </c>
      <c r="L2283" s="304">
        <f t="shared" si="2183"/>
        <v>0.77137388491345904</v>
      </c>
      <c r="M2283" s="304">
        <f t="shared" si="2183"/>
        <v>0.55402243889493141</v>
      </c>
      <c r="N2283" s="304">
        <f t="shared" si="2183"/>
        <v>0.55232022063846098</v>
      </c>
      <c r="O2283" s="304">
        <f t="shared" si="2183"/>
        <v>7.987151427215649E-4</v>
      </c>
      <c r="P2283" s="251">
        <f t="shared" si="2183"/>
        <v>8.3482949722948039E-4</v>
      </c>
    </row>
    <row r="2284" spans="1:16" x14ac:dyDescent="0.3">
      <c r="A2284" s="247" t="s">
        <v>2170</v>
      </c>
      <c r="B2284" s="248">
        <v>2029</v>
      </c>
      <c r="C2284" s="248" t="s">
        <v>2660</v>
      </c>
      <c r="D2284" s="300">
        <v>9.3800921985538362E-3</v>
      </c>
      <c r="E2284" s="300">
        <v>4.777896300949365E-2</v>
      </c>
      <c r="F2284" s="300">
        <v>1.8993154321657067E-2</v>
      </c>
      <c r="G2284" s="300">
        <v>1.889509192863292E-2</v>
      </c>
      <c r="H2284" s="301">
        <v>5.2794065364152347E-5</v>
      </c>
      <c r="I2284" s="302">
        <v>5.5181178729723871E-5</v>
      </c>
      <c r="J2284" s="303">
        <v>8</v>
      </c>
      <c r="K2284" s="304">
        <f t="shared" ref="K2284:P2284" si="2184">SUM(D2284:D2305)+$J2284*D2305</f>
        <v>0.10535499601566543</v>
      </c>
      <c r="L2284" s="304">
        <f t="shared" si="2184"/>
        <v>0.73750570275169725</v>
      </c>
      <c r="M2284" s="304">
        <f t="shared" si="2184"/>
        <v>0.55322463282527479</v>
      </c>
      <c r="N2284" s="304">
        <f t="shared" si="2184"/>
        <v>0.55158504937992558</v>
      </c>
      <c r="O2284" s="304">
        <f t="shared" si="2184"/>
        <v>7.5718774444987391E-4</v>
      </c>
      <c r="P2284" s="251">
        <f t="shared" si="2184"/>
        <v>7.9142441428304395E-4</v>
      </c>
    </row>
    <row r="2285" spans="1:16" x14ac:dyDescent="0.3">
      <c r="A2285" s="247" t="s">
        <v>2170</v>
      </c>
      <c r="B2285" s="248">
        <v>2030</v>
      </c>
      <c r="C2285" s="248" t="s">
        <v>2661</v>
      </c>
      <c r="D2285" s="300">
        <v>8.3787978861529621E-3</v>
      </c>
      <c r="E2285" s="300">
        <v>4.3458435647712651E-2</v>
      </c>
      <c r="F2285" s="300">
        <v>1.8911773307670448E-2</v>
      </c>
      <c r="G2285" s="300">
        <v>1.8820015478167206E-2</v>
      </c>
      <c r="H2285" s="301">
        <v>4.6387656150842598E-5</v>
      </c>
      <c r="I2285" s="302">
        <v>4.8485100119808136E-5</v>
      </c>
      <c r="J2285" s="303">
        <v>9</v>
      </c>
      <c r="K2285" s="304">
        <f t="shared" ref="K2285:P2285" si="2185">SUM(D2285:D2305)+$J2285*D2305</f>
        <v>9.7985586230155644E-2</v>
      </c>
      <c r="L2285" s="304">
        <f t="shared" si="2185"/>
        <v>0.7087187465593392</v>
      </c>
      <c r="M2285" s="304">
        <f t="shared" si="2185"/>
        <v>0.55251283240346782</v>
      </c>
      <c r="N2285" s="304">
        <f t="shared" si="2185"/>
        <v>0.55092924393646459</v>
      </c>
      <c r="O2285" s="304">
        <f t="shared" si="2185"/>
        <v>7.2302111213269323E-4</v>
      </c>
      <c r="P2285" s="251">
        <f t="shared" si="2185"/>
        <v>7.5571291846466572E-4</v>
      </c>
    </row>
    <row r="2286" spans="1:16" x14ac:dyDescent="0.3">
      <c r="A2286" s="247" t="s">
        <v>2170</v>
      </c>
      <c r="B2286" s="248">
        <v>2031</v>
      </c>
      <c r="C2286" s="248" t="s">
        <v>2662</v>
      </c>
      <c r="D2286" s="300">
        <v>7.4801355189127372E-3</v>
      </c>
      <c r="E2286" s="300">
        <v>3.9635278306816707E-2</v>
      </c>
      <c r="F2286" s="300">
        <v>1.8836052703928161E-2</v>
      </c>
      <c r="G2286" s="300">
        <v>1.8750230602754405E-2</v>
      </c>
      <c r="H2286" s="301">
        <v>4.2215085720360939E-5</v>
      </c>
      <c r="I2286" s="302">
        <v>4.4123864569967157E-5</v>
      </c>
      <c r="J2286" s="303">
        <v>10</v>
      </c>
      <c r="K2286" s="304">
        <f t="shared" ref="K2286:P2286" si="2186">SUM(D2286:D2305)+$J2286*D2305</f>
        <v>9.1617470757046723E-2</v>
      </c>
      <c r="L2286" s="304">
        <f t="shared" si="2186"/>
        <v>0.68425231772876249</v>
      </c>
      <c r="M2286" s="304">
        <f t="shared" si="2186"/>
        <v>0.55188241299564766</v>
      </c>
      <c r="N2286" s="304">
        <f t="shared" si="2186"/>
        <v>0.55034851494346926</v>
      </c>
      <c r="O2286" s="304">
        <f t="shared" si="2186"/>
        <v>6.952608890288223E-4</v>
      </c>
      <c r="P2286" s="251">
        <f t="shared" si="2186"/>
        <v>7.2669750125620343E-4</v>
      </c>
    </row>
    <row r="2287" spans="1:16" x14ac:dyDescent="0.3">
      <c r="A2287" s="247" t="s">
        <v>2170</v>
      </c>
      <c r="B2287" s="248">
        <v>2032</v>
      </c>
      <c r="C2287" s="248" t="s">
        <v>2663</v>
      </c>
      <c r="D2287" s="300">
        <v>6.7152871345473441E-3</v>
      </c>
      <c r="E2287" s="300">
        <v>3.6484070551536844E-2</v>
      </c>
      <c r="F2287" s="300">
        <v>1.8766490923404457E-2</v>
      </c>
      <c r="G2287" s="300">
        <v>1.868611859754471E-2</v>
      </c>
      <c r="H2287" s="301">
        <v>3.8300699356133486E-5</v>
      </c>
      <c r="I2287" s="302">
        <v>4.0032487024181636E-5</v>
      </c>
      <c r="J2287" s="303">
        <v>11</v>
      </c>
      <c r="K2287" s="304">
        <f t="shared" ref="K2287:P2287" si="2187">SUM(D2287:D2305)+$J2287*D2305</f>
        <v>8.6148017651178022E-2</v>
      </c>
      <c r="L2287" s="304">
        <f t="shared" si="2187"/>
        <v>0.66360904623908168</v>
      </c>
      <c r="M2287" s="304">
        <f t="shared" si="2187"/>
        <v>0.55132771419156956</v>
      </c>
      <c r="N2287" s="304">
        <f t="shared" si="2187"/>
        <v>0.5498375708258868</v>
      </c>
      <c r="O2287" s="304">
        <f t="shared" si="2187"/>
        <v>6.7167323635543307E-4</v>
      </c>
      <c r="P2287" s="251">
        <f t="shared" si="2187"/>
        <v>7.0204331959758197E-4</v>
      </c>
    </row>
    <row r="2288" spans="1:16" x14ac:dyDescent="0.3">
      <c r="A2288" s="247" t="s">
        <v>2170</v>
      </c>
      <c r="B2288" s="248">
        <v>2033</v>
      </c>
      <c r="C2288" s="248" t="s">
        <v>2664</v>
      </c>
      <c r="D2288" s="300">
        <v>6.0462062510588605E-3</v>
      </c>
      <c r="E2288" s="300">
        <v>3.3800767210935528E-2</v>
      </c>
      <c r="F2288" s="300">
        <v>1.8702855600632409E-2</v>
      </c>
      <c r="G2288" s="300">
        <v>1.8627498453886938E-2</v>
      </c>
      <c r="H2288" s="301">
        <v>3.5482289980809374E-5</v>
      </c>
      <c r="I2288" s="302">
        <v>3.7086641683411651E-5</v>
      </c>
      <c r="J2288" s="303">
        <v>12</v>
      </c>
      <c r="K2288" s="304">
        <f t="shared" ref="K2288:P2288" si="2188">SUM(D2288:D2305)+$J2288*D2305</f>
        <v>8.1443412929674747E-2</v>
      </c>
      <c r="L2288" s="304">
        <f t="shared" si="2188"/>
        <v>0.64611698250468053</v>
      </c>
      <c r="M2288" s="304">
        <f t="shared" si="2188"/>
        <v>0.55084257716801532</v>
      </c>
      <c r="N2288" s="304">
        <f t="shared" si="2188"/>
        <v>0.54939073871351407</v>
      </c>
      <c r="O2288" s="304">
        <f t="shared" si="2188"/>
        <v>6.5199997004627118E-4</v>
      </c>
      <c r="P2288" s="251">
        <f t="shared" si="2188"/>
        <v>6.8148051548474608E-4</v>
      </c>
    </row>
    <row r="2289" spans="1:16" x14ac:dyDescent="0.3">
      <c r="A2289" s="247" t="s">
        <v>2170</v>
      </c>
      <c r="B2289" s="248">
        <v>2034</v>
      </c>
      <c r="C2289" s="248" t="s">
        <v>2665</v>
      </c>
      <c r="D2289" s="300">
        <v>5.4326795975412571E-3</v>
      </c>
      <c r="E2289" s="300">
        <v>3.1415327978457856E-2</v>
      </c>
      <c r="F2289" s="300">
        <v>1.8643472946598048E-2</v>
      </c>
      <c r="G2289" s="300">
        <v>1.8572801005039698E-2</v>
      </c>
      <c r="H2289" s="301">
        <v>3.2985286171784867E-5</v>
      </c>
      <c r="I2289" s="302">
        <v>3.4476734442433411E-5</v>
      </c>
      <c r="J2289" s="303">
        <v>13</v>
      </c>
      <c r="K2289" s="304">
        <f t="shared" ref="K2289:P2289" si="2189">SUM(D2289:D2305)+$J2289*D2305</f>
        <v>7.7407889091659951E-2</v>
      </c>
      <c r="L2289" s="304">
        <f t="shared" si="2189"/>
        <v>0.63130822211088078</v>
      </c>
      <c r="M2289" s="304">
        <f t="shared" si="2189"/>
        <v>0.55042107546723318</v>
      </c>
      <c r="N2289" s="304">
        <f t="shared" si="2189"/>
        <v>0.5490025267447991</v>
      </c>
      <c r="O2289" s="304">
        <f t="shared" si="2189"/>
        <v>6.3514511311243342E-4</v>
      </c>
      <c r="P2289" s="251">
        <f t="shared" si="2189"/>
        <v>6.6386355671268018E-4</v>
      </c>
    </row>
    <row r="2290" spans="1:16" x14ac:dyDescent="0.3">
      <c r="A2290" s="247" t="s">
        <v>2170</v>
      </c>
      <c r="B2290" s="248">
        <v>2035</v>
      </c>
      <c r="C2290" s="248" t="s">
        <v>2666</v>
      </c>
      <c r="D2290" s="300">
        <v>4.88987464515671E-3</v>
      </c>
      <c r="E2290" s="300">
        <v>2.9381949227296925E-2</v>
      </c>
      <c r="F2290" s="300">
        <v>1.8588998987942935E-2</v>
      </c>
      <c r="G2290" s="300">
        <v>1.8522627637739514E-2</v>
      </c>
      <c r="H2290" s="301">
        <v>3.076334779643418E-5</v>
      </c>
      <c r="I2290" s="302">
        <v>3.215432987345487E-5</v>
      </c>
      <c r="J2290" s="303">
        <v>14</v>
      </c>
      <c r="K2290" s="304">
        <f t="shared" ref="K2290:P2290" si="2190">SUM(D2290:D2305)+$J2290*D2305</f>
        <v>7.3985891907162746E-2</v>
      </c>
      <c r="L2290" s="304">
        <f t="shared" si="2190"/>
        <v>0.61888490094955884</v>
      </c>
      <c r="M2290" s="304">
        <f t="shared" si="2190"/>
        <v>0.55005895642048519</v>
      </c>
      <c r="N2290" s="304">
        <f t="shared" si="2190"/>
        <v>0.54866901222493125</v>
      </c>
      <c r="O2290" s="304">
        <f t="shared" si="2190"/>
        <v>6.2078725998762022E-4</v>
      </c>
      <c r="P2290" s="251">
        <f t="shared" si="2190"/>
        <v>6.4885650518159269E-4</v>
      </c>
    </row>
    <row r="2291" spans="1:16" x14ac:dyDescent="0.3">
      <c r="A2291" s="247" t="s">
        <v>2170</v>
      </c>
      <c r="B2291" s="248">
        <v>2036</v>
      </c>
      <c r="C2291" s="248" t="s">
        <v>2667</v>
      </c>
      <c r="D2291" s="300">
        <v>4.4259996847852085E-3</v>
      </c>
      <c r="E2291" s="300">
        <v>2.7678886017732107E-2</v>
      </c>
      <c r="F2291" s="300">
        <v>1.8542831338924173E-2</v>
      </c>
      <c r="G2291" s="300">
        <v>1.8480097506410099E-2</v>
      </c>
      <c r="H2291" s="301">
        <v>2.869260127615351E-5</v>
      </c>
      <c r="I2291" s="302">
        <v>2.9989953384328695E-5</v>
      </c>
      <c r="J2291" s="303">
        <v>15</v>
      </c>
      <c r="K2291" s="304">
        <f t="shared" ref="K2291:P2291" si="2191">SUM(D2291:D2305)+$J2291*D2305</f>
        <v>7.1106699675050095E-2</v>
      </c>
      <c r="L2291" s="304">
        <f t="shared" si="2191"/>
        <v>0.60849495853939761</v>
      </c>
      <c r="M2291" s="304">
        <f t="shared" si="2191"/>
        <v>0.54975131133239241</v>
      </c>
      <c r="N2291" s="304">
        <f t="shared" si="2191"/>
        <v>0.54838567107236358</v>
      </c>
      <c r="O2291" s="304">
        <f t="shared" si="2191"/>
        <v>6.0865134523815771E-4</v>
      </c>
      <c r="P2291" s="251">
        <f t="shared" si="2191"/>
        <v>6.3617185821948359E-4</v>
      </c>
    </row>
    <row r="2292" spans="1:16" x14ac:dyDescent="0.3">
      <c r="A2292" s="247" t="s">
        <v>2170</v>
      </c>
      <c r="B2292" s="248">
        <v>2037</v>
      </c>
      <c r="C2292" s="248" t="s">
        <v>2668</v>
      </c>
      <c r="D2292" s="300">
        <v>4.0175280571120931E-3</v>
      </c>
      <c r="E2292" s="300">
        <v>2.6210805874345353E-2</v>
      </c>
      <c r="F2292" s="300">
        <v>1.8501294517165662E-2</v>
      </c>
      <c r="G2292" s="300">
        <v>1.8441830911335323E-2</v>
      </c>
      <c r="H2292" s="301">
        <v>2.6767160404817934E-5</v>
      </c>
      <c r="I2292" s="302">
        <v>2.7977452620808648E-5</v>
      </c>
      <c r="J2292" s="303">
        <v>16</v>
      </c>
      <c r="K2292" s="304">
        <f t="shared" ref="K2292:P2292" si="2192">SUM(D2292:D2305)+$J2292*D2305</f>
        <v>6.8691382403308937E-2</v>
      </c>
      <c r="L2292" s="304">
        <f t="shared" si="2192"/>
        <v>0.59980807933880143</v>
      </c>
      <c r="M2292" s="304">
        <f t="shared" si="2192"/>
        <v>0.5494898338933184</v>
      </c>
      <c r="N2292" s="304">
        <f t="shared" si="2192"/>
        <v>0.54814486005112539</v>
      </c>
      <c r="O2292" s="304">
        <f t="shared" si="2192"/>
        <v>5.9858617700897575E-4</v>
      </c>
      <c r="P2292" s="251">
        <f t="shared" si="2192"/>
        <v>6.2565158774650063E-4</v>
      </c>
    </row>
    <row r="2293" spans="1:16" x14ac:dyDescent="0.3">
      <c r="A2293" s="247" t="s">
        <v>2170</v>
      </c>
      <c r="B2293" s="248">
        <v>2038</v>
      </c>
      <c r="C2293" s="248" t="s">
        <v>2669</v>
      </c>
      <c r="D2293" s="300">
        <v>3.647333970573749E-3</v>
      </c>
      <c r="E2293" s="300">
        <v>2.487878611941121E-2</v>
      </c>
      <c r="F2293" s="300">
        <v>1.8464356511110749E-2</v>
      </c>
      <c r="G2293" s="300">
        <v>1.8407814914390364E-2</v>
      </c>
      <c r="H2293" s="301">
        <v>2.541038514189902E-5</v>
      </c>
      <c r="I2293" s="302">
        <v>2.6559330001101679E-5</v>
      </c>
      <c r="J2293" s="303">
        <v>17</v>
      </c>
      <c r="K2293" s="304">
        <f t="shared" ref="K2293:P2293" si="2193">SUM(D2293:D2305)+$J2293*D2305</f>
        <v>6.6684536759240909E-2</v>
      </c>
      <c r="L2293" s="304">
        <f t="shared" si="2193"/>
        <v>0.59258928028159175</v>
      </c>
      <c r="M2293" s="304">
        <f t="shared" si="2193"/>
        <v>0.54926989327600284</v>
      </c>
      <c r="N2293" s="304">
        <f t="shared" si="2193"/>
        <v>0.5479423156249621</v>
      </c>
      <c r="O2293" s="304">
        <f t="shared" si="2193"/>
        <v>5.9044644965112949E-4</v>
      </c>
      <c r="P2293" s="251">
        <f t="shared" si="2193"/>
        <v>6.1714381803703775E-4</v>
      </c>
    </row>
    <row r="2294" spans="1:16" x14ac:dyDescent="0.3">
      <c r="A2294" s="247" t="s">
        <v>2170</v>
      </c>
      <c r="B2294" s="248">
        <v>2039</v>
      </c>
      <c r="C2294" s="248" t="s">
        <v>2670</v>
      </c>
      <c r="D2294" s="300">
        <v>3.2977052245783344E-3</v>
      </c>
      <c r="E2294" s="300">
        <v>2.362726270243188E-2</v>
      </c>
      <c r="F2294" s="300">
        <v>1.8431216218973624E-2</v>
      </c>
      <c r="G2294" s="300">
        <v>1.8377298220459078E-2</v>
      </c>
      <c r="H2294" s="301">
        <v>2.4244695647228708E-5</v>
      </c>
      <c r="I2294" s="302">
        <v>2.5340933200152791E-5</v>
      </c>
      <c r="J2294" s="303">
        <v>18</v>
      </c>
      <c r="K2294" s="304">
        <f t="shared" ref="K2294:P2294" si="2194">SUM(D2294:D2305)+$J2294*D2305</f>
        <v>6.5047885201711203E-2</v>
      </c>
      <c r="L2294" s="304">
        <f t="shared" si="2194"/>
        <v>0.58670250097931631</v>
      </c>
      <c r="M2294" s="304">
        <f t="shared" si="2194"/>
        <v>0.54908689066474226</v>
      </c>
      <c r="N2294" s="304">
        <f t="shared" si="2194"/>
        <v>0.54777378719574354</v>
      </c>
      <c r="O2294" s="304">
        <f t="shared" si="2194"/>
        <v>5.8366349755620208E-4</v>
      </c>
      <c r="P2294" s="251">
        <f t="shared" si="2194"/>
        <v>6.10054170947282E-4</v>
      </c>
    </row>
    <row r="2295" spans="1:16" x14ac:dyDescent="0.3">
      <c r="A2295" s="247" t="s">
        <v>2170</v>
      </c>
      <c r="B2295" s="248">
        <v>2040</v>
      </c>
      <c r="C2295" s="248" t="s">
        <v>2671</v>
      </c>
      <c r="D2295" s="300">
        <v>2.9884186677401185E-3</v>
      </c>
      <c r="E2295" s="300">
        <v>2.2588461487139506E-2</v>
      </c>
      <c r="F2295" s="300">
        <v>1.8401784118235363E-2</v>
      </c>
      <c r="G2295" s="300">
        <v>1.8350196788084527E-2</v>
      </c>
      <c r="H2295" s="301">
        <v>2.3225721339024637E-5</v>
      </c>
      <c r="I2295" s="302">
        <v>2.4275885395363241E-5</v>
      </c>
      <c r="J2295" s="303">
        <v>19</v>
      </c>
      <c r="K2295" s="304">
        <f t="shared" ref="K2295:P2295" si="2195">SUM(D2295:D2305)+$J2295*D2305</f>
        <v>6.376086239017692E-2</v>
      </c>
      <c r="L2295" s="304">
        <f t="shared" si="2195"/>
        <v>0.58206724509402019</v>
      </c>
      <c r="M2295" s="304">
        <f t="shared" si="2195"/>
        <v>0.54893702834561875</v>
      </c>
      <c r="N2295" s="304">
        <f t="shared" si="2195"/>
        <v>0.54763577546045639</v>
      </c>
      <c r="O2295" s="304">
        <f t="shared" si="2195"/>
        <v>5.7804623495594514E-4</v>
      </c>
      <c r="P2295" s="251">
        <f t="shared" si="2195"/>
        <v>6.04182920658475E-4</v>
      </c>
    </row>
    <row r="2296" spans="1:16" x14ac:dyDescent="0.3">
      <c r="A2296" s="247" t="s">
        <v>2170</v>
      </c>
      <c r="B2296" s="248">
        <v>2041</v>
      </c>
      <c r="C2296" s="248" t="s">
        <v>2672</v>
      </c>
      <c r="D2296" s="300">
        <v>2.7611305419058337E-3</v>
      </c>
      <c r="E2296" s="300">
        <v>2.178506737637639E-2</v>
      </c>
      <c r="F2296" s="300">
        <v>1.8379553280116478E-2</v>
      </c>
      <c r="G2296" s="300">
        <v>1.8329721899086351E-2</v>
      </c>
      <c r="H2296" s="301">
        <v>2.2341444911445615E-5</v>
      </c>
      <c r="I2296" s="302">
        <v>2.335162591164767E-5</v>
      </c>
      <c r="J2296" s="303">
        <v>20</v>
      </c>
      <c r="K2296" s="304">
        <f t="shared" ref="K2296:P2296" si="2196">SUM(D2296:D2305)+$J2296*D2305</f>
        <v>6.2783126135480843E-2</v>
      </c>
      <c r="L2296" s="304">
        <f t="shared" si="2196"/>
        <v>0.5784707904240165</v>
      </c>
      <c r="M2296" s="304">
        <f t="shared" si="2196"/>
        <v>0.54881659812723349</v>
      </c>
      <c r="N2296" s="304">
        <f t="shared" si="2196"/>
        <v>0.54752486515754384</v>
      </c>
      <c r="O2296" s="304">
        <f t="shared" si="2196"/>
        <v>5.7344794666389217E-4</v>
      </c>
      <c r="P2296" s="251">
        <f t="shared" si="2196"/>
        <v>5.993767181744575E-4</v>
      </c>
    </row>
    <row r="2297" spans="1:16" x14ac:dyDescent="0.3">
      <c r="A2297" s="247" t="s">
        <v>2170</v>
      </c>
      <c r="B2297" s="248">
        <v>2042</v>
      </c>
      <c r="C2297" s="248" t="s">
        <v>2673</v>
      </c>
      <c r="D2297" s="300">
        <v>2.5627293434685823E-3</v>
      </c>
      <c r="E2297" s="300">
        <v>2.1045273918403346E-2</v>
      </c>
      <c r="F2297" s="300">
        <v>1.8360187617638905E-2</v>
      </c>
      <c r="G2297" s="300">
        <v>1.8311886041120374E-2</v>
      </c>
      <c r="H2297" s="301">
        <v>2.1575429568855865E-5</v>
      </c>
      <c r="I2297" s="302">
        <v>2.2550974754408733E-5</v>
      </c>
      <c r="J2297" s="303">
        <v>21</v>
      </c>
      <c r="K2297" s="304">
        <f t="shared" ref="K2297:P2297" si="2197">SUM(D2297:D2305)+$J2297*D2305</f>
        <v>6.2032678006619074E-2</v>
      </c>
      <c r="L2297" s="304">
        <f t="shared" si="2197"/>
        <v>0.57567772986477594</v>
      </c>
      <c r="M2297" s="304">
        <f t="shared" si="2197"/>
        <v>0.54871839874696726</v>
      </c>
      <c r="N2297" s="304">
        <f t="shared" si="2197"/>
        <v>0.54743442974362932</v>
      </c>
      <c r="O2297" s="304">
        <f t="shared" si="2197"/>
        <v>5.6973393479941821E-4</v>
      </c>
      <c r="P2297" s="251">
        <f t="shared" si="2197"/>
        <v>5.9549477517415557E-4</v>
      </c>
    </row>
    <row r="2298" spans="1:16" x14ac:dyDescent="0.3">
      <c r="A2298" s="247" t="s">
        <v>2170</v>
      </c>
      <c r="B2298" s="248">
        <v>2043</v>
      </c>
      <c r="C2298" s="248" t="s">
        <v>2674</v>
      </c>
      <c r="D2298" s="300">
        <v>2.4115943912063481E-3</v>
      </c>
      <c r="E2298" s="300">
        <v>2.0474894583282322E-2</v>
      </c>
      <c r="F2298" s="300">
        <v>1.8343509339560988E-2</v>
      </c>
      <c r="G2298" s="300">
        <v>1.829652580995968E-2</v>
      </c>
      <c r="H2298" s="301">
        <v>2.09294271598371E-5</v>
      </c>
      <c r="I2298" s="302">
        <v>2.1875762983047402E-5</v>
      </c>
      <c r="J2298" s="303">
        <v>22</v>
      </c>
      <c r="K2298" s="304">
        <f t="shared" ref="K2298:P2298" si="2198">SUM(D2298:D2305)+$J2298*D2305</f>
        <v>6.1480631076194545E-2</v>
      </c>
      <c r="L2298" s="304">
        <f t="shared" si="2198"/>
        <v>0.57362446276350831</v>
      </c>
      <c r="M2298" s="304">
        <f t="shared" si="2198"/>
        <v>0.54863956502917854</v>
      </c>
      <c r="N2298" s="304">
        <f t="shared" si="2198"/>
        <v>0.54736183018768092</v>
      </c>
      <c r="O2298" s="304">
        <f t="shared" si="2198"/>
        <v>5.66785938277534E-4</v>
      </c>
      <c r="P2298" s="251">
        <f t="shared" si="2198"/>
        <v>5.9241348333109267E-4</v>
      </c>
    </row>
    <row r="2299" spans="1:16" x14ac:dyDescent="0.3">
      <c r="A2299" s="247" t="s">
        <v>2170</v>
      </c>
      <c r="B2299" s="248">
        <v>2044</v>
      </c>
      <c r="C2299" s="248" t="s">
        <v>2675</v>
      </c>
      <c r="D2299" s="300">
        <v>2.2955928238213939E-3</v>
      </c>
      <c r="E2299" s="300">
        <v>2.000774453340087E-2</v>
      </c>
      <c r="F2299" s="300">
        <v>1.8329129228213524E-2</v>
      </c>
      <c r="G2299" s="300">
        <v>1.8283284229176404E-2</v>
      </c>
      <c r="H2299" s="301">
        <v>2.0426404467609657E-5</v>
      </c>
      <c r="I2299" s="302">
        <v>2.1349995836807535E-5</v>
      </c>
      <c r="J2299" s="303">
        <v>23</v>
      </c>
      <c r="K2299" s="304">
        <f t="shared" ref="K2299:P2299" si="2199">SUM(D2299:D2305)+$J2299*D2305</f>
        <v>6.1079719098032247E-2</v>
      </c>
      <c r="L2299" s="304">
        <f t="shared" si="2199"/>
        <v>0.57214157499736185</v>
      </c>
      <c r="M2299" s="304">
        <f t="shared" si="2199"/>
        <v>0.54857740958946777</v>
      </c>
      <c r="N2299" s="304">
        <f t="shared" si="2199"/>
        <v>0.54730459086289307</v>
      </c>
      <c r="O2299" s="304">
        <f t="shared" si="2199"/>
        <v>5.644839441646685E-4</v>
      </c>
      <c r="P2299" s="251">
        <f t="shared" si="2199"/>
        <v>5.9000740325939097E-4</v>
      </c>
    </row>
    <row r="2300" spans="1:16" x14ac:dyDescent="0.3">
      <c r="A2300" s="247" t="s">
        <v>2170</v>
      </c>
      <c r="B2300" s="248">
        <v>2045</v>
      </c>
      <c r="C2300" s="248" t="s">
        <v>2676</v>
      </c>
      <c r="D2300" s="300">
        <v>2.2176926266381193E-3</v>
      </c>
      <c r="E2300" s="300">
        <v>1.9689252206568846E-2</v>
      </c>
      <c r="F2300" s="300">
        <v>1.8316831632727116E-2</v>
      </c>
      <c r="G2300" s="300">
        <v>1.8271961788671309E-2</v>
      </c>
      <c r="H2300" s="301">
        <v>2.0034867790647421E-5</v>
      </c>
      <c r="I2300" s="302">
        <v>2.0940755608731396E-5</v>
      </c>
      <c r="J2300" s="303">
        <v>24</v>
      </c>
      <c r="K2300" s="304">
        <f t="shared" ref="K2300:P2300" si="2200">SUM(D2300:D2305)+$J2300*D2305</f>
        <v>6.0794808687254911E-2</v>
      </c>
      <c r="L2300" s="304">
        <f t="shared" si="2200"/>
        <v>0.57112583728109678</v>
      </c>
      <c r="M2300" s="304">
        <f t="shared" si="2200"/>
        <v>0.54852963426110435</v>
      </c>
      <c r="N2300" s="304">
        <f t="shared" si="2200"/>
        <v>0.54726059311888864</v>
      </c>
      <c r="O2300" s="304">
        <f t="shared" si="2200"/>
        <v>5.6268497274403054E-4</v>
      </c>
      <c r="P2300" s="251">
        <f t="shared" si="2200"/>
        <v>5.8812709033392928E-4</v>
      </c>
    </row>
    <row r="2301" spans="1:16" x14ac:dyDescent="0.3">
      <c r="A2301" s="247" t="s">
        <v>2170</v>
      </c>
      <c r="B2301" s="248">
        <v>2046</v>
      </c>
      <c r="C2301" s="248" t="s">
        <v>2677</v>
      </c>
      <c r="D2301" s="300">
        <v>2.1504605001377271E-3</v>
      </c>
      <c r="E2301" s="300">
        <v>1.9430122864474379E-2</v>
      </c>
      <c r="F2301" s="300">
        <v>1.8306306313519614E-2</v>
      </c>
      <c r="G2301" s="300">
        <v>1.8262269193875764E-2</v>
      </c>
      <c r="H2301" s="301">
        <v>1.9651110075308201E-5</v>
      </c>
      <c r="I2301" s="302">
        <v>2.0539646072404181E-5</v>
      </c>
      <c r="J2301" s="303">
        <v>25</v>
      </c>
      <c r="K2301" s="304">
        <f t="shared" ref="K2301:P2301" si="2201">SUM(D2301:D2305)+$J2301*D2305</f>
        <v>6.0587798473660845E-2</v>
      </c>
      <c r="L2301" s="304">
        <f t="shared" si="2201"/>
        <v>0.57042859189166373</v>
      </c>
      <c r="M2301" s="304">
        <f t="shared" si="2201"/>
        <v>0.54849415652822731</v>
      </c>
      <c r="N2301" s="304">
        <f t="shared" si="2201"/>
        <v>0.54722791781538926</v>
      </c>
      <c r="O2301" s="304">
        <f t="shared" si="2201"/>
        <v>5.6127753800035466E-4</v>
      </c>
      <c r="P2301" s="251">
        <f t="shared" si="2201"/>
        <v>5.8665601763654355E-4</v>
      </c>
    </row>
    <row r="2302" spans="1:16" x14ac:dyDescent="0.3">
      <c r="A2302" s="247" t="s">
        <v>2170</v>
      </c>
      <c r="B2302" s="248">
        <v>2047</v>
      </c>
      <c r="C2302" s="248" t="s">
        <v>2678</v>
      </c>
      <c r="D2302" s="300">
        <v>2.0908884579138279E-3</v>
      </c>
      <c r="E2302" s="300">
        <v>1.9198002892389567E-2</v>
      </c>
      <c r="F2302" s="300">
        <v>1.8297452926409118E-2</v>
      </c>
      <c r="G2302" s="300">
        <v>1.825411804294548E-2</v>
      </c>
      <c r="H2302" s="301">
        <v>1.9374223785641999E-5</v>
      </c>
      <c r="I2302" s="302">
        <v>2.0250240213383938E-5</v>
      </c>
      <c r="J2302" s="303">
        <v>26</v>
      </c>
      <c r="K2302" s="304">
        <f t="shared" ref="K2302:P2302" si="2202">SUM(D2302:D2305)+$J2302*D2305</f>
        <v>6.0448020386567172E-2</v>
      </c>
      <c r="L2302" s="304">
        <f t="shared" si="2202"/>
        <v>0.56999047584432516</v>
      </c>
      <c r="M2302" s="304">
        <f t="shared" si="2202"/>
        <v>0.54846920411455791</v>
      </c>
      <c r="N2302" s="304">
        <f t="shared" si="2202"/>
        <v>0.54720493510668544</v>
      </c>
      <c r="O2302" s="304">
        <f t="shared" si="2202"/>
        <v>5.6025386097201821E-4</v>
      </c>
      <c r="P2302" s="251">
        <f t="shared" si="2202"/>
        <v>5.8558605447548524E-4</v>
      </c>
    </row>
    <row r="2303" spans="1:16" x14ac:dyDescent="0.3">
      <c r="A2303" s="247" t="s">
        <v>2170</v>
      </c>
      <c r="B2303" s="248">
        <v>2048</v>
      </c>
      <c r="C2303" s="248" t="s">
        <v>2679</v>
      </c>
      <c r="D2303" s="300">
        <v>2.0431817055911899E-3</v>
      </c>
      <c r="E2303" s="300">
        <v>1.9008775161022867E-2</v>
      </c>
      <c r="F2303" s="300">
        <v>1.82899260535824E-2</v>
      </c>
      <c r="G2303" s="300">
        <v>1.8247185566034833E-2</v>
      </c>
      <c r="H2303" s="301">
        <v>1.9071494970697324E-5</v>
      </c>
      <c r="I2303" s="302">
        <v>1.9933823344766704E-5</v>
      </c>
      <c r="J2303" s="303">
        <v>27</v>
      </c>
      <c r="K2303" s="304">
        <f t="shared" ref="K2303:P2303" si="2203">SUM(D2303:D2305)+$J2303*D2305</f>
        <v>6.0367814341697398E-2</v>
      </c>
      <c r="L2303" s="304">
        <f t="shared" si="2203"/>
        <v>0.56978447976907132</v>
      </c>
      <c r="M2303" s="304">
        <f t="shared" si="2203"/>
        <v>0.54845310508799894</v>
      </c>
      <c r="N2303" s="304">
        <f t="shared" si="2203"/>
        <v>0.54719010354891184</v>
      </c>
      <c r="O2303" s="304">
        <f t="shared" si="2203"/>
        <v>5.5950707023334778E-4</v>
      </c>
      <c r="P2303" s="251">
        <f t="shared" si="2203"/>
        <v>5.8480549717344703E-4</v>
      </c>
    </row>
    <row r="2304" spans="1:16" x14ac:dyDescent="0.3">
      <c r="A2304" s="247" t="s">
        <v>2170</v>
      </c>
      <c r="B2304" s="248">
        <v>2049</v>
      </c>
      <c r="C2304" s="248" t="s">
        <v>2680</v>
      </c>
      <c r="D2304" s="300">
        <v>2.0255250708726951E-3</v>
      </c>
      <c r="E2304" s="300">
        <v>1.8999513728246313E-2</v>
      </c>
      <c r="F2304" s="300">
        <v>1.8285269838612242E-2</v>
      </c>
      <c r="G2304" s="300">
        <v>1.8242896398063355E-2</v>
      </c>
      <c r="H2304" s="301">
        <v>1.8867449947444199E-5</v>
      </c>
      <c r="I2304" s="302">
        <v>1.9720552310998471E-5</v>
      </c>
      <c r="J2304" s="303">
        <v>28</v>
      </c>
      <c r="K2304" s="304">
        <f t="shared" ref="K2304:P2304" si="2204">SUM(D2304:D2305)+$J2304*D2305</f>
        <v>6.0335315049150261E-2</v>
      </c>
      <c r="L2304" s="304">
        <f t="shared" si="2204"/>
        <v>0.56976771142518434</v>
      </c>
      <c r="M2304" s="304">
        <f t="shared" si="2204"/>
        <v>0.54844453293426676</v>
      </c>
      <c r="N2304" s="304">
        <f t="shared" si="2204"/>
        <v>0.54718220446804888</v>
      </c>
      <c r="O2304" s="304">
        <f t="shared" si="2204"/>
        <v>5.5906300830962214E-4</v>
      </c>
      <c r="P2304" s="251">
        <f t="shared" si="2204"/>
        <v>5.8434135674002613E-4</v>
      </c>
    </row>
    <row r="2305" spans="1:16" x14ac:dyDescent="0.3">
      <c r="A2305" s="247" t="s">
        <v>2170</v>
      </c>
      <c r="B2305" s="248">
        <v>2050</v>
      </c>
      <c r="C2305" s="248" t="s">
        <v>2681</v>
      </c>
      <c r="D2305" s="300">
        <v>2.010682413044054E-3</v>
      </c>
      <c r="E2305" s="300">
        <v>1.8992006817135792E-2</v>
      </c>
      <c r="F2305" s="300">
        <v>1.8281353899850153E-2</v>
      </c>
      <c r="G2305" s="300">
        <v>1.8239286485171917E-2</v>
      </c>
      <c r="H2305" s="301">
        <v>1.8627433046971654E-5</v>
      </c>
      <c r="I2305" s="302">
        <v>1.9469682911345782E-5</v>
      </c>
      <c r="J2305" s="303">
        <v>29</v>
      </c>
      <c r="K2305" s="304">
        <f t="shared" ref="K2305:P2305" si="2205">SUM(D2305:D2305)+$J2305*D2305</f>
        <v>6.0320472391321621E-2</v>
      </c>
      <c r="L2305" s="304">
        <f t="shared" si="2205"/>
        <v>0.56976020451407372</v>
      </c>
      <c r="M2305" s="304">
        <f t="shared" si="2205"/>
        <v>0.54844061699550462</v>
      </c>
      <c r="N2305" s="304">
        <f t="shared" si="2205"/>
        <v>0.54717859455515749</v>
      </c>
      <c r="O2305" s="304">
        <f t="shared" si="2205"/>
        <v>5.588229914091496E-4</v>
      </c>
      <c r="P2305" s="251">
        <f t="shared" si="2205"/>
        <v>5.8409048734037346E-4</v>
      </c>
    </row>
    <row r="2306" spans="1:16" x14ac:dyDescent="0.3">
      <c r="A2306" s="247" t="s">
        <v>2171</v>
      </c>
      <c r="B2306" s="248">
        <v>2015</v>
      </c>
      <c r="C2306" s="248" t="s">
        <v>2682</v>
      </c>
      <c r="D2306" s="300">
        <v>7.6780313796834004E-2</v>
      </c>
      <c r="E2306" s="300">
        <v>0.27468382803117986</v>
      </c>
      <c r="F2306" s="300">
        <v>2.0667815583787122E-2</v>
      </c>
      <c r="G2306" s="300">
        <v>2.045046320461566E-2</v>
      </c>
      <c r="H2306" s="301">
        <v>3.2821423405999438E-4</v>
      </c>
      <c r="I2306" s="302">
        <v>3.4305462529509378E-4</v>
      </c>
      <c r="J2306" s="305">
        <v>0</v>
      </c>
      <c r="K2306" s="304">
        <f>SUM(D2306:D2335)</f>
        <v>0.51294762403107907</v>
      </c>
      <c r="L2306" s="304">
        <f t="shared" ref="L2306:L2312" si="2206">SUM(E2306:E2335)</f>
        <v>2.1494978103702533</v>
      </c>
      <c r="M2306" s="304">
        <f t="shared" ref="M2306:M2312" si="2207">SUM(F2306:F2335)</f>
        <v>0.57700666893170205</v>
      </c>
      <c r="N2306" s="304">
        <f t="shared" ref="N2306:N2312" si="2208">SUM(G2306:G2335)</f>
        <v>0.57354384957638782</v>
      </c>
      <c r="O2306" s="304">
        <f t="shared" ref="O2306:O2312" si="2209">SUM(H2306:H2335)</f>
        <v>2.8022364332367863E-3</v>
      </c>
      <c r="P2306" s="251">
        <f t="shared" ref="P2306:P2312" si="2210">SUM(I2306:I2335)</f>
        <v>2.9289411300077437E-3</v>
      </c>
    </row>
    <row r="2307" spans="1:16" x14ac:dyDescent="0.3">
      <c r="A2307" s="247" t="s">
        <v>2171</v>
      </c>
      <c r="B2307" s="248">
        <v>2016</v>
      </c>
      <c r="C2307" s="248" t="s">
        <v>2683</v>
      </c>
      <c r="D2307" s="300">
        <v>6.2885536929820574E-2</v>
      </c>
      <c r="E2307" s="300">
        <v>0.23357232723711174</v>
      </c>
      <c r="F2307" s="300">
        <v>2.0393927022973511E-2</v>
      </c>
      <c r="G2307" s="300">
        <v>2.0194298913088656E-2</v>
      </c>
      <c r="H2307" s="301">
        <v>2.6224229831735496E-4</v>
      </c>
      <c r="I2307" s="302">
        <v>2.7409973136430167E-4</v>
      </c>
      <c r="J2307" s="303">
        <v>0</v>
      </c>
      <c r="K2307" s="304">
        <f t="shared" ref="K2307:K2312" si="2211">SUM(D2307:D2336)</f>
        <v>0.43865293354216001</v>
      </c>
      <c r="L2307" s="304">
        <f t="shared" si="2206"/>
        <v>1.8946700029510763</v>
      </c>
      <c r="M2307" s="304">
        <f t="shared" si="2207"/>
        <v>0.57473508510462967</v>
      </c>
      <c r="N2307" s="304">
        <f t="shared" si="2208"/>
        <v>0.57143836516719138</v>
      </c>
      <c r="O2307" s="304">
        <f t="shared" si="2209"/>
        <v>2.494352825927196E-3</v>
      </c>
      <c r="P2307" s="251">
        <f t="shared" si="2210"/>
        <v>2.6071363921888872E-3</v>
      </c>
    </row>
    <row r="2308" spans="1:16" x14ac:dyDescent="0.3">
      <c r="A2308" s="247" t="s">
        <v>2171</v>
      </c>
      <c r="B2308" s="248">
        <v>2017</v>
      </c>
      <c r="C2308" s="248" t="s">
        <v>2684</v>
      </c>
      <c r="D2308" s="300">
        <v>5.2588789068691473E-2</v>
      </c>
      <c r="E2308" s="300">
        <v>0.20042512703619839</v>
      </c>
      <c r="F2308" s="300">
        <v>2.0252253758068835E-2</v>
      </c>
      <c r="G2308" s="300">
        <v>2.0062002678018585E-2</v>
      </c>
      <c r="H2308" s="301">
        <v>2.3730432226912816E-4</v>
      </c>
      <c r="I2308" s="302">
        <v>2.4803417069980391E-4</v>
      </c>
      <c r="J2308" s="303">
        <v>0</v>
      </c>
      <c r="K2308" s="304">
        <f t="shared" si="2211"/>
        <v>0.3781842023441071</v>
      </c>
      <c r="L2308" s="304">
        <f t="shared" si="2206"/>
        <v>1.6807476606962808</v>
      </c>
      <c r="M2308" s="304">
        <f t="shared" si="2207"/>
        <v>0.57272469272778304</v>
      </c>
      <c r="N2308" s="304">
        <f t="shared" si="2208"/>
        <v>0.56957735978266644</v>
      </c>
      <c r="O2308" s="304">
        <f t="shared" si="2209"/>
        <v>2.2521654468805057E-3</v>
      </c>
      <c r="P2308" s="251">
        <f t="shared" si="2210"/>
        <v>2.3539983745522837E-3</v>
      </c>
    </row>
    <row r="2309" spans="1:16" x14ac:dyDescent="0.3">
      <c r="A2309" s="247" t="s">
        <v>2171</v>
      </c>
      <c r="B2309" s="248">
        <v>2018</v>
      </c>
      <c r="C2309" s="248" t="s">
        <v>2685</v>
      </c>
      <c r="D2309" s="300">
        <v>4.3651289210871407E-2</v>
      </c>
      <c r="E2309" s="300">
        <v>0.17136721645030495</v>
      </c>
      <c r="F2309" s="300">
        <v>2.0158186569476755E-2</v>
      </c>
      <c r="G2309" s="300">
        <v>1.9973810334361936E-2</v>
      </c>
      <c r="H2309" s="301">
        <v>2.156677746895669E-4</v>
      </c>
      <c r="I2309" s="302">
        <v>2.2541931444945308E-4</v>
      </c>
      <c r="J2309" s="303">
        <v>0</v>
      </c>
      <c r="K2309" s="304">
        <f t="shared" si="2211"/>
        <v>0.32795417291026546</v>
      </c>
      <c r="L2309" s="304">
        <f t="shared" si="2206"/>
        <v>1.4997993296232817</v>
      </c>
      <c r="M2309" s="304">
        <f t="shared" si="2207"/>
        <v>0.57084541062699634</v>
      </c>
      <c r="N2309" s="304">
        <f t="shared" si="2208"/>
        <v>0.5678389282733094</v>
      </c>
      <c r="O2309" s="304">
        <f t="shared" si="2209"/>
        <v>2.0346572957959243E-3</v>
      </c>
      <c r="P2309" s="251">
        <f t="shared" si="2210"/>
        <v>2.1266554700537827E-3</v>
      </c>
    </row>
    <row r="2310" spans="1:16" x14ac:dyDescent="0.3">
      <c r="A2310" s="247" t="s">
        <v>2171</v>
      </c>
      <c r="B2310" s="248">
        <v>2019</v>
      </c>
      <c r="C2310" s="248" t="s">
        <v>2686</v>
      </c>
      <c r="D2310" s="300">
        <v>3.6147631876126643E-2</v>
      </c>
      <c r="E2310" s="300">
        <v>0.14647695284190468</v>
      </c>
      <c r="F2310" s="300">
        <v>2.00891155435142E-2</v>
      </c>
      <c r="G2310" s="300">
        <v>1.9908947489832574E-2</v>
      </c>
      <c r="H2310" s="301">
        <v>1.9699662654840727E-4</v>
      </c>
      <c r="I2310" s="302">
        <v>2.0590393984134205E-4</v>
      </c>
      <c r="J2310" s="303">
        <v>0</v>
      </c>
      <c r="K2310" s="304">
        <f t="shared" si="2211"/>
        <v>0.28661463156867162</v>
      </c>
      <c r="L2310" s="304">
        <f t="shared" si="2206"/>
        <v>1.3477652101232367</v>
      </c>
      <c r="M2310" s="304">
        <f t="shared" si="2207"/>
        <v>0.5690513651771939</v>
      </c>
      <c r="N2310" s="304">
        <f t="shared" si="2208"/>
        <v>0.56618055977925497</v>
      </c>
      <c r="O2310" s="304">
        <f t="shared" si="2209"/>
        <v>1.8385296797737232E-3</v>
      </c>
      <c r="P2310" s="251">
        <f t="shared" si="2210"/>
        <v>1.9216598335384642E-3</v>
      </c>
    </row>
    <row r="2311" spans="1:16" x14ac:dyDescent="0.3">
      <c r="A2311" s="247" t="s">
        <v>2171</v>
      </c>
      <c r="B2311" s="248">
        <v>2020</v>
      </c>
      <c r="C2311" s="248" t="s">
        <v>2687</v>
      </c>
      <c r="D2311" s="300">
        <v>3.0601494316673993E-2</v>
      </c>
      <c r="E2311" s="300">
        <v>0.12562365567221465</v>
      </c>
      <c r="F2311" s="300">
        <v>2.0003088212245505E-2</v>
      </c>
      <c r="G2311" s="300">
        <v>1.9829041436168912E-2</v>
      </c>
      <c r="H2311" s="301">
        <v>1.810972025372135E-4</v>
      </c>
      <c r="I2311" s="302">
        <v>1.8928561442901106E-4</v>
      </c>
      <c r="J2311" s="303">
        <v>0</v>
      </c>
      <c r="K2311" s="304">
        <f t="shared" si="2211"/>
        <v>0.25276142316652028</v>
      </c>
      <c r="L2311" s="304">
        <f t="shared" si="2206"/>
        <v>1.2206264534186315</v>
      </c>
      <c r="M2311" s="304">
        <f t="shared" si="2207"/>
        <v>0.56732081454783079</v>
      </c>
      <c r="N2311" s="304">
        <f t="shared" si="2208"/>
        <v>0.56458192082452974</v>
      </c>
      <c r="O2311" s="304">
        <f t="shared" si="2209"/>
        <v>1.6609143412919874E-3</v>
      </c>
      <c r="P2311" s="251">
        <f t="shared" si="2210"/>
        <v>1.7360135176069757E-3</v>
      </c>
    </row>
    <row r="2312" spans="1:16" x14ac:dyDescent="0.3">
      <c r="A2312" s="247" t="s">
        <v>2171</v>
      </c>
      <c r="B2312" s="248">
        <v>2021</v>
      </c>
      <c r="C2312" s="248" t="s">
        <v>2688</v>
      </c>
      <c r="D2312" s="300">
        <v>2.6345248533956298E-2</v>
      </c>
      <c r="E2312" s="300">
        <v>0.10817046941297635</v>
      </c>
      <c r="F2312" s="300">
        <v>1.9900667658517765E-2</v>
      </c>
      <c r="G2312" s="300">
        <v>1.9734188844411447E-2</v>
      </c>
      <c r="H2312" s="301">
        <v>1.6621198990508443E-4</v>
      </c>
      <c r="I2312" s="302">
        <v>1.7372735853381048E-4</v>
      </c>
      <c r="J2312" s="303">
        <v>0</v>
      </c>
      <c r="K2312" s="304">
        <f t="shared" si="2211"/>
        <v>0.22444072020476552</v>
      </c>
      <c r="L2312" s="304">
        <f t="shared" si="2206"/>
        <v>1.1143494133732064</v>
      </c>
      <c r="M2312" s="304">
        <f t="shared" si="2207"/>
        <v>0.56567177613086939</v>
      </c>
      <c r="N2312" s="304">
        <f t="shared" si="2208"/>
        <v>0.56305903024122583</v>
      </c>
      <c r="O2312" s="304">
        <f t="shared" si="2209"/>
        <v>1.4990393751586042E-3</v>
      </c>
      <c r="P2312" s="251">
        <f t="shared" si="2210"/>
        <v>1.5668192838145655E-3</v>
      </c>
    </row>
    <row r="2313" spans="1:16" x14ac:dyDescent="0.3">
      <c r="A2313" s="247" t="s">
        <v>2171</v>
      </c>
      <c r="B2313" s="248">
        <v>2022</v>
      </c>
      <c r="C2313" s="248" t="s">
        <v>2689</v>
      </c>
      <c r="D2313" s="300">
        <v>2.2219392453026877E-2</v>
      </c>
      <c r="E2313" s="300">
        <v>9.3082924276014598E-2</v>
      </c>
      <c r="F2313" s="300">
        <v>1.9786089736078715E-2</v>
      </c>
      <c r="G2313" s="300">
        <v>1.9628083195378572E-2</v>
      </c>
      <c r="H2313" s="301">
        <v>1.5131364639937113E-4</v>
      </c>
      <c r="I2313" s="302">
        <v>1.5815537804518938E-4</v>
      </c>
      <c r="J2313" s="303">
        <v>1</v>
      </c>
      <c r="K2313" s="304">
        <f t="shared" ref="K2313:P2313" si="2212">SUM(D2313:D2341)+$J2313*D2341</f>
        <v>0.20037626302572842</v>
      </c>
      <c r="L2313" s="304">
        <f t="shared" si="2212"/>
        <v>1.0255255595870192</v>
      </c>
      <c r="M2313" s="304">
        <f t="shared" si="2212"/>
        <v>0.56412515826763554</v>
      </c>
      <c r="N2313" s="304">
        <f t="shared" si="2212"/>
        <v>0.56163099224967927</v>
      </c>
      <c r="O2313" s="304">
        <f t="shared" si="2212"/>
        <v>1.3520496216573503E-3</v>
      </c>
      <c r="P2313" s="251">
        <f t="shared" si="2212"/>
        <v>1.4131833059173558E-3</v>
      </c>
    </row>
    <row r="2314" spans="1:16" x14ac:dyDescent="0.3">
      <c r="A2314" s="247" t="s">
        <v>2171</v>
      </c>
      <c r="B2314" s="248">
        <v>2023</v>
      </c>
      <c r="C2314" s="248" t="s">
        <v>2690</v>
      </c>
      <c r="D2314" s="300">
        <v>1.9146548142205445E-2</v>
      </c>
      <c r="E2314" s="300">
        <v>8.0746407824190111E-2</v>
      </c>
      <c r="F2314" s="300">
        <v>1.967948883572131E-2</v>
      </c>
      <c r="G2314" s="300">
        <v>1.9529398845611556E-2</v>
      </c>
      <c r="H2314" s="301">
        <v>1.350099692073807E-4</v>
      </c>
      <c r="I2314" s="302">
        <v>1.4111452091707252E-4</v>
      </c>
      <c r="J2314" s="303">
        <v>2</v>
      </c>
      <c r="K2314" s="304">
        <f t="shared" ref="K2314:P2314" si="2213">SUM(D2314:D2341)+$J2314*D2341</f>
        <v>0.18043766192762067</v>
      </c>
      <c r="L2314" s="304">
        <f t="shared" si="2213"/>
        <v>0.95178925093779376</v>
      </c>
      <c r="M2314" s="304">
        <f t="shared" si="2213"/>
        <v>0.56269311832684088</v>
      </c>
      <c r="N2314" s="304">
        <f t="shared" si="2213"/>
        <v>0.56030905990716551</v>
      </c>
      <c r="O2314" s="304">
        <f t="shared" si="2213"/>
        <v>1.2199582116618095E-3</v>
      </c>
      <c r="P2314" s="251">
        <f t="shared" si="2213"/>
        <v>1.2751193085087675E-3</v>
      </c>
    </row>
    <row r="2315" spans="1:16" x14ac:dyDescent="0.3">
      <c r="A2315" s="247" t="s">
        <v>2171</v>
      </c>
      <c r="B2315" s="248">
        <v>2024</v>
      </c>
      <c r="C2315" s="248" t="s">
        <v>2691</v>
      </c>
      <c r="D2315" s="300">
        <v>1.6548018030360444E-2</v>
      </c>
      <c r="E2315" s="300">
        <v>7.0416688314215534E-2</v>
      </c>
      <c r="F2315" s="300">
        <v>1.958064316714412E-2</v>
      </c>
      <c r="G2315" s="300">
        <v>1.943778829587231E-2</v>
      </c>
      <c r="H2315" s="301">
        <v>1.1724927626631057E-4</v>
      </c>
      <c r="I2315" s="302">
        <v>1.2255076825311526E-4</v>
      </c>
      <c r="J2315" s="303">
        <v>3</v>
      </c>
      <c r="K2315" s="304">
        <f t="shared" ref="K2315:P2315" si="2214">SUM(D2315:D2341)+$J2315*D2341</f>
        <v>0.16357190514033443</v>
      </c>
      <c r="L2315" s="304">
        <f t="shared" si="2214"/>
        <v>0.89038945874039288</v>
      </c>
      <c r="M2315" s="304">
        <f t="shared" si="2214"/>
        <v>0.56136767928640363</v>
      </c>
      <c r="N2315" s="304">
        <f t="shared" si="2214"/>
        <v>0.55908581191441886</v>
      </c>
      <c r="O2315" s="304">
        <f t="shared" si="2214"/>
        <v>1.1041704788582593E-3</v>
      </c>
      <c r="P2315" s="251">
        <f t="shared" si="2214"/>
        <v>1.1540961682282962E-3</v>
      </c>
    </row>
    <row r="2316" spans="1:16" x14ac:dyDescent="0.3">
      <c r="A2316" s="247" t="s">
        <v>2171</v>
      </c>
      <c r="B2316" s="248">
        <v>2025</v>
      </c>
      <c r="C2316" s="248" t="s">
        <v>2692</v>
      </c>
      <c r="D2316" s="300">
        <v>1.4457614878053287E-2</v>
      </c>
      <c r="E2316" s="300">
        <v>6.2095681672829854E-2</v>
      </c>
      <c r="F2316" s="300">
        <v>1.9500526735054174E-2</v>
      </c>
      <c r="G2316" s="300">
        <v>1.936363249550847E-2</v>
      </c>
      <c r="H2316" s="301">
        <v>1.0487226824990056E-4</v>
      </c>
      <c r="I2316" s="302">
        <v>1.0961412685636307E-4</v>
      </c>
      <c r="J2316" s="303">
        <v>4</v>
      </c>
      <c r="K2316" s="304">
        <f t="shared" ref="K2316:P2316" si="2215">SUM(D2316:D2341)+$J2316*D2341</f>
        <v>0.14930467846489315</v>
      </c>
      <c r="L2316" s="304">
        <f t="shared" si="2215"/>
        <v>0.83931938605296641</v>
      </c>
      <c r="M2316" s="304">
        <f t="shared" si="2215"/>
        <v>0.56014108591454348</v>
      </c>
      <c r="N2316" s="304">
        <f t="shared" si="2215"/>
        <v>0.55795417447141138</v>
      </c>
      <c r="O2316" s="304">
        <f t="shared" si="2215"/>
        <v>1.0061434389957791E-3</v>
      </c>
      <c r="P2316" s="251">
        <f t="shared" si="2215"/>
        <v>1.0516367806117821E-3</v>
      </c>
    </row>
    <row r="2317" spans="1:16" x14ac:dyDescent="0.3">
      <c r="A2317" s="247" t="s">
        <v>2171</v>
      </c>
      <c r="B2317" s="248">
        <v>2026</v>
      </c>
      <c r="C2317" s="248" t="s">
        <v>2693</v>
      </c>
      <c r="D2317" s="300">
        <v>1.2639852865778329E-2</v>
      </c>
      <c r="E2317" s="300">
        <v>5.5217087302656731E-2</v>
      </c>
      <c r="F2317" s="300">
        <v>1.9407962020855818E-2</v>
      </c>
      <c r="G2317" s="300">
        <v>1.9277951306884953E-2</v>
      </c>
      <c r="H2317" s="301">
        <v>9.0227216856098171E-5</v>
      </c>
      <c r="I2317" s="302">
        <v>9.4306891224985807E-5</v>
      </c>
      <c r="J2317" s="303">
        <v>5</v>
      </c>
      <c r="K2317" s="304">
        <f t="shared" ref="K2317:P2317" si="2216">SUM(D2317:D2341)+$J2317*D2341</f>
        <v>0.13712785494175903</v>
      </c>
      <c r="L2317" s="304">
        <f t="shared" si="2216"/>
        <v>0.79657032000692585</v>
      </c>
      <c r="M2317" s="304">
        <f t="shared" si="2216"/>
        <v>0.55899460897477327</v>
      </c>
      <c r="N2317" s="304">
        <f t="shared" si="2216"/>
        <v>0.55689669282876775</v>
      </c>
      <c r="O2317" s="304">
        <f t="shared" si="2216"/>
        <v>9.2049340714970911E-4</v>
      </c>
      <c r="P2317" s="251">
        <f t="shared" si="2216"/>
        <v>9.6211403439201996E-4</v>
      </c>
    </row>
    <row r="2318" spans="1:16" x14ac:dyDescent="0.3">
      <c r="A2318" s="247" t="s">
        <v>2171</v>
      </c>
      <c r="B2318" s="248">
        <v>2027</v>
      </c>
      <c r="C2318" s="248" t="s">
        <v>2694</v>
      </c>
      <c r="D2318" s="300">
        <v>1.1184755444063691E-2</v>
      </c>
      <c r="E2318" s="300">
        <v>4.9531647049920677E-2</v>
      </c>
      <c r="F2318" s="300">
        <v>1.9318223634472911E-2</v>
      </c>
      <c r="G2318" s="300">
        <v>1.9194778922456142E-2</v>
      </c>
      <c r="H2318" s="301">
        <v>7.3268939285538079E-5</v>
      </c>
      <c r="I2318" s="302">
        <v>7.6581835593927361E-5</v>
      </c>
      <c r="J2318" s="303">
        <v>6</v>
      </c>
      <c r="K2318" s="304">
        <f t="shared" ref="K2318:P2318" si="2217">SUM(D2318:D2341)+$J2318*D2341</f>
        <v>0.12676879343089983</v>
      </c>
      <c r="L2318" s="304">
        <f t="shared" si="2217"/>
        <v>0.76069984833105808</v>
      </c>
      <c r="M2318" s="304">
        <f t="shared" si="2217"/>
        <v>0.55794069674920155</v>
      </c>
      <c r="N2318" s="304">
        <f t="shared" si="2217"/>
        <v>0.55592489237474774</v>
      </c>
      <c r="O2318" s="304">
        <f t="shared" si="2217"/>
        <v>8.4948842669744129E-4</v>
      </c>
      <c r="P2318" s="251">
        <f t="shared" si="2217"/>
        <v>8.8789852380363504E-4</v>
      </c>
    </row>
    <row r="2319" spans="1:16" x14ac:dyDescent="0.3">
      <c r="A2319" s="247" t="s">
        <v>2171</v>
      </c>
      <c r="B2319" s="248">
        <v>2028</v>
      </c>
      <c r="C2319" s="248" t="s">
        <v>2695</v>
      </c>
      <c r="D2319" s="300">
        <v>9.9763536951652972E-3</v>
      </c>
      <c r="E2319" s="300">
        <v>4.4839215996649771E-2</v>
      </c>
      <c r="F2319" s="300">
        <v>1.922531125924281E-2</v>
      </c>
      <c r="G2319" s="300">
        <v>1.9108837584634362E-2</v>
      </c>
      <c r="H2319" s="301">
        <v>6.013237047460706E-5</v>
      </c>
      <c r="I2319" s="302">
        <v>6.2851289434026752E-5</v>
      </c>
      <c r="J2319" s="303">
        <v>7</v>
      </c>
      <c r="K2319" s="304">
        <f t="shared" ref="K2319:P2319" si="2218">SUM(D2319:D2341)+$J2319*D2341</f>
        <v>0.11786482934175532</v>
      </c>
      <c r="L2319" s="304">
        <f t="shared" si="2218"/>
        <v>0.73051481690792675</v>
      </c>
      <c r="M2319" s="304">
        <f t="shared" si="2218"/>
        <v>0.55697652291001265</v>
      </c>
      <c r="N2319" s="304">
        <f t="shared" si="2218"/>
        <v>0.55503626430515651</v>
      </c>
      <c r="O2319" s="304">
        <f t="shared" si="2218"/>
        <v>7.9544172381573362E-4</v>
      </c>
      <c r="P2319" s="251">
        <f t="shared" si="2218"/>
        <v>8.3140806884630838E-4</v>
      </c>
    </row>
    <row r="2320" spans="1:16" x14ac:dyDescent="0.3">
      <c r="A2320" s="247" t="s">
        <v>2171</v>
      </c>
      <c r="B2320" s="248">
        <v>2029</v>
      </c>
      <c r="C2320" s="248" t="s">
        <v>2696</v>
      </c>
      <c r="D2320" s="300">
        <v>8.9140354820538888E-3</v>
      </c>
      <c r="E2320" s="300">
        <v>4.0817400067948928E-2</v>
      </c>
      <c r="F2320" s="300">
        <v>1.9137523757269341E-2</v>
      </c>
      <c r="G2320" s="300">
        <v>1.90277827294754E-2</v>
      </c>
      <c r="H2320" s="301">
        <v>5.1470596963921004E-5</v>
      </c>
      <c r="I2320" s="302">
        <v>5.3797868961238136E-5</v>
      </c>
      <c r="J2320" s="303">
        <v>8</v>
      </c>
      <c r="K2320" s="304">
        <f t="shared" ref="K2320:P2320" si="2219">SUM(D2320:D2341)+$J2320*D2341</f>
        <v>0.1101692670015092</v>
      </c>
      <c r="L2320" s="304">
        <f t="shared" si="2219"/>
        <v>0.70502221653806618</v>
      </c>
      <c r="M2320" s="304">
        <f t="shared" si="2219"/>
        <v>0.55610526144605377</v>
      </c>
      <c r="N2320" s="304">
        <f t="shared" si="2219"/>
        <v>0.55423357757338698</v>
      </c>
      <c r="O2320" s="304">
        <f t="shared" si="2219"/>
        <v>7.5453158974495699E-4</v>
      </c>
      <c r="P2320" s="251">
        <f t="shared" si="2219"/>
        <v>7.8864816004888254E-4</v>
      </c>
    </row>
    <row r="2321" spans="1:16" x14ac:dyDescent="0.3">
      <c r="A2321" s="247" t="s">
        <v>2171</v>
      </c>
      <c r="B2321" s="248">
        <v>2030</v>
      </c>
      <c r="C2321" s="248" t="s">
        <v>2697</v>
      </c>
      <c r="D2321" s="300">
        <v>8.0273854387635877E-3</v>
      </c>
      <c r="E2321" s="300">
        <v>3.749465754714415E-2</v>
      </c>
      <c r="F2321" s="300">
        <v>1.9054213602115289E-2</v>
      </c>
      <c r="G2321" s="300">
        <v>1.8950905273962745E-2</v>
      </c>
      <c r="H2321" s="301">
        <v>4.4365292828540373E-5</v>
      </c>
      <c r="I2321" s="302">
        <v>4.6371294502175759E-5</v>
      </c>
      <c r="J2321" s="303">
        <v>9</v>
      </c>
      <c r="K2321" s="304">
        <f t="shared" ref="K2321:P2321" si="2220">SUM(D2321:D2341)+$J2321*D2341</f>
        <v>0.10353602287437448</v>
      </c>
      <c r="L2321" s="304">
        <f t="shared" si="2220"/>
        <v>0.68355143209690628</v>
      </c>
      <c r="M2321" s="304">
        <f t="shared" si="2220"/>
        <v>0.55532178748406846</v>
      </c>
      <c r="N2321" s="304">
        <f t="shared" si="2220"/>
        <v>0.55351194569677653</v>
      </c>
      <c r="O2321" s="304">
        <f t="shared" si="2220"/>
        <v>7.2228322918486639E-4</v>
      </c>
      <c r="P2321" s="251">
        <f t="shared" si="2220"/>
        <v>7.549416717242452E-4</v>
      </c>
    </row>
    <row r="2322" spans="1:16" x14ac:dyDescent="0.3">
      <c r="A2322" s="247" t="s">
        <v>2171</v>
      </c>
      <c r="B2322" s="248">
        <v>2031</v>
      </c>
      <c r="C2322" s="248" t="s">
        <v>2698</v>
      </c>
      <c r="D2322" s="300">
        <v>7.2450837452150479E-3</v>
      </c>
      <c r="E2322" s="300">
        <v>3.4614710412360673E-2</v>
      </c>
      <c r="F2322" s="300">
        <v>1.8977184251024886E-2</v>
      </c>
      <c r="G2322" s="300">
        <v>1.8879941003007675E-2</v>
      </c>
      <c r="H2322" s="301">
        <v>4.080739307368639E-5</v>
      </c>
      <c r="I2322" s="302">
        <v>4.2652522308353676E-5</v>
      </c>
      <c r="J2322" s="303">
        <v>10</v>
      </c>
      <c r="K2322" s="304">
        <f t="shared" ref="K2322:P2322" si="2221">SUM(D2322:D2341)+$J2322*D2341</f>
        <v>9.778942879053007E-2</v>
      </c>
      <c r="L2322" s="304">
        <f t="shared" si="2221"/>
        <v>0.66540339017655148</v>
      </c>
      <c r="M2322" s="304">
        <f t="shared" si="2221"/>
        <v>0.55462162367723722</v>
      </c>
      <c r="N2322" s="304">
        <f t="shared" si="2221"/>
        <v>0.55286719127567874</v>
      </c>
      <c r="O2322" s="304">
        <f t="shared" si="2221"/>
        <v>6.971401727601564E-4</v>
      </c>
      <c r="P2322" s="251">
        <f t="shared" si="2221"/>
        <v>7.2866175785867016E-4</v>
      </c>
    </row>
    <row r="2323" spans="1:16" x14ac:dyDescent="0.3">
      <c r="A2323" s="247" t="s">
        <v>2171</v>
      </c>
      <c r="B2323" s="248">
        <v>2032</v>
      </c>
      <c r="C2323" s="248" t="s">
        <v>2699</v>
      </c>
      <c r="D2323" s="300">
        <v>6.5749279432076998E-3</v>
      </c>
      <c r="E2323" s="300">
        <v>3.2238823077119373E-2</v>
      </c>
      <c r="F2323" s="300">
        <v>1.8904182137387534E-2</v>
      </c>
      <c r="G2323" s="300">
        <v>1.8812658403608736E-2</v>
      </c>
      <c r="H2323" s="301">
        <v>3.6704753558845111E-5</v>
      </c>
      <c r="I2323" s="302">
        <v>3.8364379639844403E-5</v>
      </c>
      <c r="J2323" s="303">
        <v>11</v>
      </c>
      <c r="K2323" s="304">
        <f t="shared" ref="K2323:P2323" si="2222">SUM(D2323:D2341)+$J2323*D2341</f>
        <v>9.2825136400234196E-2</v>
      </c>
      <c r="L2323" s="304">
        <f t="shared" si="2222"/>
        <v>0.65013529539098003</v>
      </c>
      <c r="M2323" s="304">
        <f t="shared" si="2222"/>
        <v>0.55399848922149642</v>
      </c>
      <c r="N2323" s="304">
        <f t="shared" si="2222"/>
        <v>0.55229340112553582</v>
      </c>
      <c r="O2323" s="304">
        <f t="shared" si="2222"/>
        <v>6.7555501609030053E-4</v>
      </c>
      <c r="P2323" s="251">
        <f t="shared" si="2222"/>
        <v>7.0610061618691744E-4</v>
      </c>
    </row>
    <row r="2324" spans="1:16" x14ac:dyDescent="0.3">
      <c r="A2324" s="247" t="s">
        <v>2171</v>
      </c>
      <c r="B2324" s="248">
        <v>2033</v>
      </c>
      <c r="C2324" s="248" t="s">
        <v>2700</v>
      </c>
      <c r="D2324" s="300">
        <v>5.9945375602115866E-3</v>
      </c>
      <c r="E2324" s="300">
        <v>3.026483739488663E-2</v>
      </c>
      <c r="F2324" s="300">
        <v>1.8837051908399689E-2</v>
      </c>
      <c r="G2324" s="300">
        <v>1.8750835915263636E-2</v>
      </c>
      <c r="H2324" s="301">
        <v>3.4171040124109861E-5</v>
      </c>
      <c r="I2324" s="302">
        <v>3.5716102926777264E-5</v>
      </c>
      <c r="J2324" s="303">
        <v>12</v>
      </c>
      <c r="K2324" s="304">
        <f t="shared" ref="K2324:P2324" si="2223">SUM(D2324:D2341)+$J2324*D2341</f>
        <v>8.8530999811945676E-2</v>
      </c>
      <c r="L2324" s="304">
        <f t="shared" si="2223"/>
        <v>0.63724308794064966</v>
      </c>
      <c r="M2324" s="304">
        <f t="shared" si="2223"/>
        <v>0.55344835687939276</v>
      </c>
      <c r="N2324" s="304">
        <f t="shared" si="2223"/>
        <v>0.55178689357479205</v>
      </c>
      <c r="O2324" s="304">
        <f t="shared" si="2223"/>
        <v>6.5807249893528577E-4</v>
      </c>
      <c r="P2324" s="251">
        <f t="shared" si="2223"/>
        <v>6.8782761718367386E-4</v>
      </c>
    </row>
    <row r="2325" spans="1:16" x14ac:dyDescent="0.3">
      <c r="A2325" s="247" t="s">
        <v>2171</v>
      </c>
      <c r="B2325" s="248">
        <v>2034</v>
      </c>
      <c r="C2325" s="248" t="s">
        <v>2701</v>
      </c>
      <c r="D2325" s="300">
        <v>5.4677635982847599E-3</v>
      </c>
      <c r="E2325" s="300">
        <v>2.8540166443818047E-2</v>
      </c>
      <c r="F2325" s="300">
        <v>1.8773771190202394E-2</v>
      </c>
      <c r="G2325" s="300">
        <v>1.8692568491122635E-2</v>
      </c>
      <c r="H2325" s="301">
        <v>3.2037223499541518E-5</v>
      </c>
      <c r="I2325" s="302">
        <v>3.3485804583116998E-5</v>
      </c>
      <c r="J2325" s="303">
        <v>13</v>
      </c>
      <c r="K2325" s="304">
        <f t="shared" ref="K2325:P2325" si="2224">SUM(D2325:D2341)+$J2325*D2341</f>
        <v>8.4817253606653265E-2</v>
      </c>
      <c r="L2325" s="304">
        <f t="shared" si="2224"/>
        <v>0.62632486617255212</v>
      </c>
      <c r="M2325" s="304">
        <f t="shared" si="2224"/>
        <v>0.55296535476627706</v>
      </c>
      <c r="N2325" s="304">
        <f t="shared" si="2224"/>
        <v>0.55134220851239324</v>
      </c>
      <c r="O2325" s="304">
        <f t="shared" si="2224"/>
        <v>6.4312369521500623E-4</v>
      </c>
      <c r="P2325" s="251">
        <f t="shared" si="2224"/>
        <v>6.7220289489349741E-4</v>
      </c>
    </row>
    <row r="2326" spans="1:16" x14ac:dyDescent="0.3">
      <c r="A2326" s="247" t="s">
        <v>2171</v>
      </c>
      <c r="B2326" s="248">
        <v>2035</v>
      </c>
      <c r="C2326" s="248" t="s">
        <v>2702</v>
      </c>
      <c r="D2326" s="300">
        <v>4.9948783872316663E-3</v>
      </c>
      <c r="E2326" s="300">
        <v>2.7072405791300339E-2</v>
      </c>
      <c r="F2326" s="300">
        <v>1.8714417289957812E-2</v>
      </c>
      <c r="G2326" s="300">
        <v>1.8637917363474116E-2</v>
      </c>
      <c r="H2326" s="301">
        <v>3.0050529874931345E-5</v>
      </c>
      <c r="I2326" s="302">
        <v>3.1409281488624338E-5</v>
      </c>
      <c r="J2326" s="303">
        <v>14</v>
      </c>
      <c r="K2326" s="304">
        <f t="shared" ref="K2326:P2326" si="2225">SUM(D2326:D2341)+$J2326*D2341</f>
        <v>8.1630281363287677E-2</v>
      </c>
      <c r="L2326" s="304">
        <f t="shared" si="2225"/>
        <v>0.61713131535552335</v>
      </c>
      <c r="M2326" s="304">
        <f t="shared" si="2225"/>
        <v>0.55254563337135876</v>
      </c>
      <c r="N2326" s="304">
        <f t="shared" si="2225"/>
        <v>0.5509557908741356</v>
      </c>
      <c r="O2326" s="304">
        <f t="shared" si="2225"/>
        <v>6.3030870811929519E-4</v>
      </c>
      <c r="P2326" s="251">
        <f t="shared" si="2225"/>
        <v>6.5880847094698138E-4</v>
      </c>
    </row>
    <row r="2327" spans="1:16" x14ac:dyDescent="0.3">
      <c r="A2327" s="247" t="s">
        <v>2171</v>
      </c>
      <c r="B2327" s="248">
        <v>2036</v>
      </c>
      <c r="C2327" s="248" t="s">
        <v>2703</v>
      </c>
      <c r="D2327" s="300">
        <v>4.5713298041518491E-3</v>
      </c>
      <c r="E2327" s="300">
        <v>2.5800127988121369E-2</v>
      </c>
      <c r="F2327" s="300">
        <v>1.8662372320046677E-2</v>
      </c>
      <c r="G2327" s="300">
        <v>1.8589988704130957E-2</v>
      </c>
      <c r="H2327" s="301">
        <v>2.8119701138370991E-5</v>
      </c>
      <c r="I2327" s="302">
        <v>2.9391149244522418E-5</v>
      </c>
      <c r="J2327" s="303">
        <v>15</v>
      </c>
      <c r="K2327" s="304">
        <f t="shared" ref="K2327:P2327" si="2226">SUM(D2327:D2341)+$J2327*D2341</f>
        <v>7.8916194330975187E-2</v>
      </c>
      <c r="L2327" s="304">
        <f t="shared" si="2226"/>
        <v>0.60940552519101199</v>
      </c>
      <c r="M2327" s="304">
        <f t="shared" si="2226"/>
        <v>0.55218526587668493</v>
      </c>
      <c r="N2327" s="304">
        <f t="shared" si="2226"/>
        <v>0.55062402436352631</v>
      </c>
      <c r="O2327" s="304">
        <f t="shared" si="2226"/>
        <v>6.194804146481943E-4</v>
      </c>
      <c r="P2327" s="251">
        <f t="shared" si="2226"/>
        <v>6.474905700949577E-4</v>
      </c>
    </row>
    <row r="2328" spans="1:16" x14ac:dyDescent="0.3">
      <c r="A2328" s="247" t="s">
        <v>2171</v>
      </c>
      <c r="B2328" s="248">
        <v>2037</v>
      </c>
      <c r="C2328" s="248" t="s">
        <v>2704</v>
      </c>
      <c r="D2328" s="300">
        <v>4.2091883073667163E-3</v>
      </c>
      <c r="E2328" s="300">
        <v>2.4757853925975314E-2</v>
      </c>
      <c r="F2328" s="300">
        <v>1.8615322091651555E-2</v>
      </c>
      <c r="G2328" s="300">
        <v>1.8546663641560619E-2</v>
      </c>
      <c r="H2328" s="301">
        <v>2.6474177820235327E-5</v>
      </c>
      <c r="I2328" s="302">
        <v>2.7671222663842188E-5</v>
      </c>
      <c r="J2328" s="303">
        <v>16</v>
      </c>
      <c r="K2328" s="304">
        <f t="shared" ref="K2328:P2328" si="2227">SUM(D2328:D2341)+$J2328*D2341</f>
        <v>7.6625655881742513E-2</v>
      </c>
      <c r="L2328" s="304">
        <f t="shared" si="2227"/>
        <v>0.60295201282967992</v>
      </c>
      <c r="M2328" s="304">
        <f t="shared" si="2227"/>
        <v>0.55187694335192228</v>
      </c>
      <c r="N2328" s="304">
        <f t="shared" si="2227"/>
        <v>0.55034018651226013</v>
      </c>
      <c r="O2328" s="304">
        <f t="shared" si="2227"/>
        <v>6.1058294991365363E-4</v>
      </c>
      <c r="P2328" s="251">
        <f t="shared" si="2227"/>
        <v>6.381908014870362E-4</v>
      </c>
    </row>
    <row r="2329" spans="1:16" x14ac:dyDescent="0.3">
      <c r="A2329" s="247" t="s">
        <v>2171</v>
      </c>
      <c r="B2329" s="248">
        <v>2038</v>
      </c>
      <c r="C2329" s="248" t="s">
        <v>2705</v>
      </c>
      <c r="D2329" s="300">
        <v>3.8709336851528585E-3</v>
      </c>
      <c r="E2329" s="300">
        <v>2.3784371496511764E-2</v>
      </c>
      <c r="F2329" s="300">
        <v>1.8572601716218488E-2</v>
      </c>
      <c r="G2329" s="300">
        <v>1.8507333648671638E-2</v>
      </c>
      <c r="H2329" s="301">
        <v>2.5186166893392907E-5</v>
      </c>
      <c r="I2329" s="302">
        <v>2.6324973598351872E-5</v>
      </c>
      <c r="J2329" s="303">
        <v>17</v>
      </c>
      <c r="K2329" s="304">
        <f t="shared" ref="K2329:P2329" si="2228">SUM(D2329:D2341)+$J2329*D2341</f>
        <v>7.4697258929294963E-2</v>
      </c>
      <c r="L2329" s="304">
        <f t="shared" si="2228"/>
        <v>0.5975407745304937</v>
      </c>
      <c r="M2329" s="304">
        <f t="shared" si="2228"/>
        <v>0.55161567105555465</v>
      </c>
      <c r="N2329" s="304">
        <f t="shared" si="2228"/>
        <v>0.5500996737235645</v>
      </c>
      <c r="O2329" s="304">
        <f t="shared" si="2228"/>
        <v>6.0333100849724872E-4</v>
      </c>
      <c r="P2329" s="251">
        <f t="shared" si="2228"/>
        <v>6.306109594597948E-4</v>
      </c>
    </row>
    <row r="2330" spans="1:16" x14ac:dyDescent="0.3">
      <c r="A2330" s="247" t="s">
        <v>2171</v>
      </c>
      <c r="B2330" s="248">
        <v>2039</v>
      </c>
      <c r="C2330" s="248" t="s">
        <v>2706</v>
      </c>
      <c r="D2330" s="300">
        <v>3.5492797862006834E-3</v>
      </c>
      <c r="E2330" s="300">
        <v>2.2864135042246599E-2</v>
      </c>
      <c r="F2330" s="300">
        <v>1.8533973674032797E-2</v>
      </c>
      <c r="G2330" s="300">
        <v>1.8471773661636704E-2</v>
      </c>
      <c r="H2330" s="301">
        <v>2.4084397174783668E-5</v>
      </c>
      <c r="I2330" s="302">
        <v>2.5173386742097719E-5</v>
      </c>
      <c r="J2330" s="303">
        <v>18</v>
      </c>
      <c r="K2330" s="304">
        <f t="shared" ref="K2330:P2330" si="2229">SUM(D2330:D2341)+$J2330*D2341</f>
        <v>7.3107116599061273E-2</v>
      </c>
      <c r="L2330" s="304">
        <f t="shared" si="2229"/>
        <v>0.59310301866077109</v>
      </c>
      <c r="M2330" s="304">
        <f t="shared" si="2229"/>
        <v>0.55139711913462031</v>
      </c>
      <c r="N2330" s="304">
        <f t="shared" si="2229"/>
        <v>0.54989849092775778</v>
      </c>
      <c r="O2330" s="304">
        <f t="shared" si="2229"/>
        <v>5.9736707800768615E-4</v>
      </c>
      <c r="P2330" s="251">
        <f t="shared" si="2229"/>
        <v>6.243773664980439E-4</v>
      </c>
    </row>
    <row r="2331" spans="1:16" x14ac:dyDescent="0.3">
      <c r="A2331" s="247" t="s">
        <v>2171</v>
      </c>
      <c r="B2331" s="248">
        <v>2040</v>
      </c>
      <c r="C2331" s="248" t="s">
        <v>2707</v>
      </c>
      <c r="D2331" s="300">
        <v>3.2605264976982261E-3</v>
      </c>
      <c r="E2331" s="300">
        <v>2.2103194677117008E-2</v>
      </c>
      <c r="F2331" s="300">
        <v>1.8499448633848257E-2</v>
      </c>
      <c r="G2331" s="300">
        <v>1.8439992658498112E-2</v>
      </c>
      <c r="H2331" s="301">
        <v>2.3147528272083345E-5</v>
      </c>
      <c r="I2331" s="302">
        <v>2.4194156784911465E-5</v>
      </c>
      <c r="J2331" s="303">
        <v>19</v>
      </c>
      <c r="K2331" s="304">
        <f t="shared" ref="K2331:P2331" si="2230">SUM(D2331:D2341)+$J2331*D2341</f>
        <v>7.1838628167779778E-2</v>
      </c>
      <c r="L2331" s="304">
        <f t="shared" si="2230"/>
        <v>0.58958549924531367</v>
      </c>
      <c r="M2331" s="304">
        <f t="shared" si="2230"/>
        <v>0.55121719525587154</v>
      </c>
      <c r="N2331" s="304">
        <f t="shared" si="2230"/>
        <v>0.54973286811898592</v>
      </c>
      <c r="O2331" s="304">
        <f t="shared" si="2230"/>
        <v>5.9250491723673296E-4</v>
      </c>
      <c r="P2331" s="251">
        <f t="shared" si="2230"/>
        <v>6.1929536039254693E-4</v>
      </c>
    </row>
    <row r="2332" spans="1:16" x14ac:dyDescent="0.3">
      <c r="A2332" s="247" t="s">
        <v>2171</v>
      </c>
      <c r="B2332" s="248">
        <v>2041</v>
      </c>
      <c r="C2332" s="248" t="s">
        <v>2708</v>
      </c>
      <c r="D2332" s="300">
        <v>3.0285368234148216E-3</v>
      </c>
      <c r="E2332" s="300">
        <v>2.1469808205019626E-2</v>
      </c>
      <c r="F2332" s="300">
        <v>1.8472492292824678E-2</v>
      </c>
      <c r="G2332" s="300">
        <v>1.8415176083497034E-2</v>
      </c>
      <c r="H2332" s="301">
        <v>2.2346394756658649E-5</v>
      </c>
      <c r="I2332" s="302">
        <v>2.3356799566896638E-5</v>
      </c>
      <c r="J2332" s="303">
        <v>20</v>
      </c>
      <c r="K2332" s="304">
        <f t="shared" ref="K2332:P2332" si="2231">SUM(D2332:D2341)+$J2332*D2341</f>
        <v>7.085889302500073E-2</v>
      </c>
      <c r="L2332" s="304">
        <f t="shared" si="2231"/>
        <v>0.58682892019498578</v>
      </c>
      <c r="M2332" s="304">
        <f t="shared" si="2231"/>
        <v>0.55107179641730719</v>
      </c>
      <c r="N2332" s="304">
        <f t="shared" si="2231"/>
        <v>0.54959902631335267</v>
      </c>
      <c r="O2332" s="304">
        <f t="shared" si="2231"/>
        <v>5.8857962536847997E-4</v>
      </c>
      <c r="P2332" s="251">
        <f t="shared" si="2231"/>
        <v>6.151925842442363E-4</v>
      </c>
    </row>
    <row r="2333" spans="1:16" x14ac:dyDescent="0.3">
      <c r="A2333" s="247" t="s">
        <v>2171</v>
      </c>
      <c r="B2333" s="248">
        <v>2042</v>
      </c>
      <c r="C2333" s="248" t="s">
        <v>2709</v>
      </c>
      <c r="D2333" s="300">
        <v>2.8276541720852863E-3</v>
      </c>
      <c r="E2333" s="300">
        <v>2.0884620462003074E-2</v>
      </c>
      <c r="F2333" s="300">
        <v>1.844895346795325E-2</v>
      </c>
      <c r="G2333" s="300">
        <v>1.8393506689982356E-2</v>
      </c>
      <c r="H2333" s="301">
        <v>2.1671061372723455E-5</v>
      </c>
      <c r="I2333" s="302">
        <v>2.26509306040874E-5</v>
      </c>
      <c r="J2333" s="303">
        <v>21</v>
      </c>
      <c r="K2333" s="304">
        <f t="shared" ref="K2333:P2333" si="2232">SUM(D2333:D2341)+$J2333*D2341</f>
        <v>7.0111147556505077E-2</v>
      </c>
      <c r="L2333" s="304">
        <f t="shared" si="2232"/>
        <v>0.58470572761675532</v>
      </c>
      <c r="M2333" s="304">
        <f t="shared" si="2232"/>
        <v>0.55095335391976652</v>
      </c>
      <c r="N2333" s="304">
        <f t="shared" si="2232"/>
        <v>0.5494900010827205</v>
      </c>
      <c r="O2333" s="304">
        <f t="shared" si="2232"/>
        <v>5.8545546701565176E-4</v>
      </c>
      <c r="P2333" s="251">
        <f t="shared" si="2232"/>
        <v>6.1192716531394055E-4</v>
      </c>
    </row>
    <row r="2334" spans="1:16" x14ac:dyDescent="0.3">
      <c r="A2334" s="247" t="s">
        <v>2171</v>
      </c>
      <c r="B2334" s="248">
        <v>2043</v>
      </c>
      <c r="C2334" s="248" t="s">
        <v>2710</v>
      </c>
      <c r="D2334" s="300">
        <v>2.6763101496233089E-3</v>
      </c>
      <c r="E2334" s="300">
        <v>2.0446214165820684E-2</v>
      </c>
      <c r="F2334" s="300">
        <v>1.8428670631554001E-2</v>
      </c>
      <c r="G2334" s="300">
        <v>1.8374835912309005E-2</v>
      </c>
      <c r="H2334" s="301">
        <v>2.1120324262129955E-5</v>
      </c>
      <c r="I2334" s="302">
        <v>2.20752916052126E-5</v>
      </c>
      <c r="J2334" s="303">
        <v>22</v>
      </c>
      <c r="K2334" s="304">
        <f t="shared" ref="K2334:P2334" si="2233">SUM(D2334:D2341)+$J2334*D2341</f>
        <v>6.9564284739338955E-2</v>
      </c>
      <c r="L2334" s="304">
        <f t="shared" si="2233"/>
        <v>0.5831677227815415</v>
      </c>
      <c r="M2334" s="304">
        <f t="shared" si="2233"/>
        <v>0.55085845024709734</v>
      </c>
      <c r="N2334" s="304">
        <f t="shared" si="2233"/>
        <v>0.54940264524560301</v>
      </c>
      <c r="O2334" s="304">
        <f t="shared" si="2233"/>
        <v>5.830066420467587E-4</v>
      </c>
      <c r="P2334" s="251">
        <f t="shared" si="2233"/>
        <v>6.0936761534645389E-4</v>
      </c>
    </row>
    <row r="2335" spans="1:16" x14ac:dyDescent="0.3">
      <c r="A2335" s="247" t="s">
        <v>2171</v>
      </c>
      <c r="B2335" s="248">
        <v>2044</v>
      </c>
      <c r="C2335" s="248" t="s">
        <v>2711</v>
      </c>
      <c r="D2335" s="300">
        <v>2.5624134087892264E-3</v>
      </c>
      <c r="E2335" s="300">
        <v>2.0095254554491598E-2</v>
      </c>
      <c r="F2335" s="300">
        <v>1.8411190230061766E-2</v>
      </c>
      <c r="G2335" s="300">
        <v>1.8358745849342013E-2</v>
      </c>
      <c r="H2335" s="301">
        <v>2.0671716556877089E-5</v>
      </c>
      <c r="I2335" s="302">
        <v>2.160639985019538E-5</v>
      </c>
      <c r="J2335" s="303">
        <v>23</v>
      </c>
      <c r="K2335" s="304">
        <f t="shared" ref="K2335:P2335" si="2234">SUM(D2335:D2341)+$J2335*D2341</f>
        <v>6.9168765944634822E-2</v>
      </c>
      <c r="L2335" s="304">
        <f t="shared" si="2234"/>
        <v>0.58206812424250998</v>
      </c>
      <c r="M2335" s="304">
        <f t="shared" si="2234"/>
        <v>0.55078382941082737</v>
      </c>
      <c r="N2335" s="304">
        <f t="shared" si="2234"/>
        <v>0.54933396018615888</v>
      </c>
      <c r="O2335" s="304">
        <f t="shared" si="2234"/>
        <v>5.8110855418845911E-4</v>
      </c>
      <c r="P2335" s="251">
        <f t="shared" si="2234"/>
        <v>6.0738370437784215E-4</v>
      </c>
    </row>
    <row r="2336" spans="1:16" x14ac:dyDescent="0.3">
      <c r="A2336" s="247" t="s">
        <v>2171</v>
      </c>
      <c r="B2336" s="248">
        <v>2045</v>
      </c>
      <c r="C2336" s="248" t="s">
        <v>2712</v>
      </c>
      <c r="D2336" s="300">
        <v>2.4856233079150599E-3</v>
      </c>
      <c r="E2336" s="300">
        <v>1.9856020612003623E-2</v>
      </c>
      <c r="F2336" s="300">
        <v>1.8396231756714794E-2</v>
      </c>
      <c r="G2336" s="300">
        <v>1.8344978795419416E-2</v>
      </c>
      <c r="H2336" s="301">
        <v>2.0330626750404045E-5</v>
      </c>
      <c r="I2336" s="302">
        <v>2.1249887476237226E-5</v>
      </c>
      <c r="J2336" s="303">
        <v>24</v>
      </c>
      <c r="K2336" s="304">
        <f t="shared" ref="K2336:P2336" si="2235">SUM(D2336:D2341)+$J2336*D2341</f>
        <v>6.8887143890764779E-2</v>
      </c>
      <c r="L2336" s="304">
        <f t="shared" si="2235"/>
        <v>0.58131948531480759</v>
      </c>
      <c r="M2336" s="304">
        <f t="shared" si="2235"/>
        <v>0.55072668897604959</v>
      </c>
      <c r="N2336" s="304">
        <f t="shared" si="2235"/>
        <v>0.54928136518968174</v>
      </c>
      <c r="O2336" s="304">
        <f t="shared" si="2235"/>
        <v>5.7965907403541251E-4</v>
      </c>
      <c r="P2336" s="251">
        <f t="shared" si="2235"/>
        <v>6.0586868516424768E-4</v>
      </c>
    </row>
    <row r="2337" spans="1:16" x14ac:dyDescent="0.3">
      <c r="A2337" s="247" t="s">
        <v>2171</v>
      </c>
      <c r="B2337" s="248">
        <v>2046</v>
      </c>
      <c r="C2337" s="248" t="s">
        <v>2713</v>
      </c>
      <c r="D2337" s="300">
        <v>2.4168057317676987E-3</v>
      </c>
      <c r="E2337" s="300">
        <v>1.964998498231563E-2</v>
      </c>
      <c r="F2337" s="300">
        <v>1.8383534646126829E-2</v>
      </c>
      <c r="G2337" s="300">
        <v>1.8333293528563829E-2</v>
      </c>
      <c r="H2337" s="301">
        <v>2.0054919270664186E-5</v>
      </c>
      <c r="I2337" s="302">
        <v>2.0961713727697367E-5</v>
      </c>
      <c r="J2337" s="303">
        <v>25</v>
      </c>
      <c r="K2337" s="304">
        <f t="shared" ref="K2337:P2337" si="2236">SUM(D2337:D2341)+$J2337*D2341</f>
        <v>6.8682311937768886E-2</v>
      </c>
      <c r="L2337" s="304">
        <f t="shared" si="2236"/>
        <v>0.58081008032959314</v>
      </c>
      <c r="M2337" s="304">
        <f t="shared" si="2236"/>
        <v>0.5506845070146188</v>
      </c>
      <c r="N2337" s="304">
        <f t="shared" si="2236"/>
        <v>0.54924253724712724</v>
      </c>
      <c r="O2337" s="304">
        <f t="shared" si="2236"/>
        <v>5.7855068368883877E-4</v>
      </c>
      <c r="P2337" s="251">
        <f t="shared" si="2236"/>
        <v>6.0471017832461132E-4</v>
      </c>
    </row>
    <row r="2338" spans="1:16" x14ac:dyDescent="0.3">
      <c r="A2338" s="247" t="s">
        <v>2171</v>
      </c>
      <c r="B2338" s="248">
        <v>2047</v>
      </c>
      <c r="C2338" s="248" t="s">
        <v>2714</v>
      </c>
      <c r="D2338" s="300">
        <v>2.3587596348498148E-3</v>
      </c>
      <c r="E2338" s="300">
        <v>1.9476795963199435E-2</v>
      </c>
      <c r="F2338" s="300">
        <v>1.8372971657282161E-2</v>
      </c>
      <c r="G2338" s="300">
        <v>1.8323571168661578E-2</v>
      </c>
      <c r="H2338" s="301">
        <v>1.9796171184546476E-5</v>
      </c>
      <c r="I2338" s="302">
        <v>2.0691266201303014E-5</v>
      </c>
      <c r="J2338" s="303">
        <v>26</v>
      </c>
      <c r="K2338" s="304">
        <f t="shared" ref="K2338:P2338" si="2237">SUM(D2338:D2341)+$J2338*D2341</f>
        <v>6.8546297560920372E-2</v>
      </c>
      <c r="L2338" s="304">
        <f t="shared" si="2237"/>
        <v>0.58050671097406659</v>
      </c>
      <c r="M2338" s="304">
        <f t="shared" si="2237"/>
        <v>0.55065502216377604</v>
      </c>
      <c r="N2338" s="304">
        <f t="shared" si="2237"/>
        <v>0.54921539457142821</v>
      </c>
      <c r="O2338" s="304">
        <f t="shared" si="2237"/>
        <v>5.7771800082200497E-4</v>
      </c>
      <c r="P2338" s="251">
        <f t="shared" si="2237"/>
        <v>6.038398452335148E-4</v>
      </c>
    </row>
    <row r="2339" spans="1:16" x14ac:dyDescent="0.3">
      <c r="A2339" s="247" t="s">
        <v>2171</v>
      </c>
      <c r="B2339" s="248">
        <v>2048</v>
      </c>
      <c r="C2339" s="248" t="s">
        <v>2715</v>
      </c>
      <c r="D2339" s="300">
        <v>2.3117478692775049E-3</v>
      </c>
      <c r="E2339" s="300">
        <v>1.9333096950259809E-2</v>
      </c>
      <c r="F2339" s="300">
        <v>1.8364141119674222E-2</v>
      </c>
      <c r="G2339" s="300">
        <v>1.8315441840307579E-2</v>
      </c>
      <c r="H2339" s="301">
        <v>1.9540158667366398E-5</v>
      </c>
      <c r="I2339" s="302">
        <v>2.0423677934134805E-5</v>
      </c>
      <c r="J2339" s="303">
        <v>27</v>
      </c>
      <c r="K2339" s="304">
        <f t="shared" ref="K2339:P2339" si="2238">SUM(D2339:D2341)+$J2339*D2341</f>
        <v>6.8468329280989726E-2</v>
      </c>
      <c r="L2339" s="304">
        <f t="shared" si="2238"/>
        <v>0.58037653063765637</v>
      </c>
      <c r="M2339" s="304">
        <f t="shared" si="2238"/>
        <v>0.5506361003017779</v>
      </c>
      <c r="N2339" s="304">
        <f t="shared" si="2238"/>
        <v>0.54919797425563155</v>
      </c>
      <c r="O2339" s="304">
        <f t="shared" si="2238"/>
        <v>5.77144066041289E-4</v>
      </c>
      <c r="P2339" s="251">
        <f t="shared" si="2238"/>
        <v>6.0323995966881261E-4</v>
      </c>
    </row>
    <row r="2340" spans="1:16" x14ac:dyDescent="0.3">
      <c r="A2340" s="247" t="s">
        <v>2171</v>
      </c>
      <c r="B2340" s="248">
        <v>2049</v>
      </c>
      <c r="C2340" s="248" t="s">
        <v>2716</v>
      </c>
      <c r="D2340" s="300">
        <v>2.2944234739753501E-3</v>
      </c>
      <c r="E2340" s="300">
        <v>1.9338196137299871E-2</v>
      </c>
      <c r="F2340" s="300">
        <v>1.8358564914151197E-2</v>
      </c>
      <c r="G2340" s="300">
        <v>1.8310308535107372E-2</v>
      </c>
      <c r="H2340" s="301">
        <v>1.9381288066671268E-5</v>
      </c>
      <c r="I2340" s="302">
        <v>2.0257623909854091E-5</v>
      </c>
      <c r="J2340" s="303">
        <v>28</v>
      </c>
      <c r="K2340" s="304">
        <f t="shared" ref="K2340:P2340" si="2239">SUM(D2340:D2341)+$J2340*D2341</f>
        <v>6.8437372766631394E-2</v>
      </c>
      <c r="L2340" s="304">
        <f t="shared" si="2239"/>
        <v>0.5803900493141857</v>
      </c>
      <c r="M2340" s="304">
        <f t="shared" si="2239"/>
        <v>0.55062600897738767</v>
      </c>
      <c r="N2340" s="304">
        <f t="shared" si="2239"/>
        <v>0.54918868326818893</v>
      </c>
      <c r="O2340" s="304">
        <f t="shared" si="2239"/>
        <v>5.7682614377775295E-4</v>
      </c>
      <c r="P2340" s="251">
        <f t="shared" si="2239"/>
        <v>6.0290766237127867E-4</v>
      </c>
    </row>
    <row r="2341" spans="1:16" x14ac:dyDescent="0.3">
      <c r="A2341" s="247" t="s">
        <v>2171</v>
      </c>
      <c r="B2341" s="248">
        <v>2050</v>
      </c>
      <c r="C2341" s="248" t="s">
        <v>2717</v>
      </c>
      <c r="D2341" s="300">
        <v>2.2807913549191738E-3</v>
      </c>
      <c r="E2341" s="300">
        <v>1.9346615626789167E-2</v>
      </c>
      <c r="F2341" s="300">
        <v>1.8354049795284016E-2</v>
      </c>
      <c r="G2341" s="300">
        <v>1.830615085286488E-2</v>
      </c>
      <c r="H2341" s="301">
        <v>1.9222236403830404E-5</v>
      </c>
      <c r="I2341" s="302">
        <v>2.0091380636600846E-5</v>
      </c>
      <c r="J2341" s="303">
        <v>29</v>
      </c>
      <c r="K2341" s="304">
        <f t="shared" ref="K2341:P2341" si="2240">SUM(D2341:D2341)+$J2341*D2341</f>
        <v>6.8423740647575212E-2</v>
      </c>
      <c r="L2341" s="304">
        <f t="shared" si="2240"/>
        <v>0.58039846880367507</v>
      </c>
      <c r="M2341" s="304">
        <f t="shared" si="2240"/>
        <v>0.55062149385852044</v>
      </c>
      <c r="N2341" s="304">
        <f t="shared" si="2240"/>
        <v>0.54918452558594644</v>
      </c>
      <c r="O2341" s="304">
        <f t="shared" si="2240"/>
        <v>5.7666709211491205E-4</v>
      </c>
      <c r="P2341" s="251">
        <f t="shared" si="2240"/>
        <v>6.0274141909802544E-4</v>
      </c>
    </row>
    <row r="2342" spans="1:16" x14ac:dyDescent="0.3">
      <c r="A2342" s="247" t="s">
        <v>144</v>
      </c>
      <c r="B2342" s="248">
        <v>2015</v>
      </c>
      <c r="C2342" s="248" t="s">
        <v>2718</v>
      </c>
      <c r="D2342" s="300">
        <v>8.7181056628329368E-2</v>
      </c>
      <c r="E2342" s="300">
        <v>0.32038221536393491</v>
      </c>
      <c r="F2342" s="300">
        <v>2.107052750336038E-2</v>
      </c>
      <c r="G2342" s="300">
        <v>2.0828416492679774E-2</v>
      </c>
      <c r="H2342" s="301">
        <v>4.882647415497917E-4</v>
      </c>
      <c r="I2342" s="302">
        <v>5.103419065199717E-4</v>
      </c>
      <c r="J2342" s="305">
        <v>0</v>
      </c>
      <c r="K2342" s="304">
        <f>SUM(D2342:D2371)</f>
        <v>0.58623248170948805</v>
      </c>
      <c r="L2342" s="304">
        <f t="shared" ref="L2342:L2348" si="2241">SUM(E2342:E2371)</f>
        <v>2.5567622388150246</v>
      </c>
      <c r="M2342" s="304">
        <f t="shared" ref="M2342:M2348" si="2242">SUM(F2342:F2371)</f>
        <v>0.57828455740067275</v>
      </c>
      <c r="N2342" s="304">
        <f t="shared" ref="N2342:N2348" si="2243">SUM(G2342:G2371)</f>
        <v>0.57477410215188696</v>
      </c>
      <c r="O2342" s="304">
        <f t="shared" ref="O2342:O2348" si="2244">SUM(H2342:H2371)</f>
        <v>4.0830250692884939E-3</v>
      </c>
      <c r="P2342" s="251">
        <f t="shared" ref="P2342:P2348" si="2245">SUM(I2342:I2371)</f>
        <v>4.2676413447663136E-3</v>
      </c>
    </row>
    <row r="2343" spans="1:16" x14ac:dyDescent="0.3">
      <c r="A2343" s="247" t="s">
        <v>144</v>
      </c>
      <c r="B2343" s="248">
        <v>2016</v>
      </c>
      <c r="C2343" s="248" t="s">
        <v>2719</v>
      </c>
      <c r="D2343" s="300">
        <v>7.2826425364687669E-2</v>
      </c>
      <c r="E2343" s="300">
        <v>0.27748080180333567</v>
      </c>
      <c r="F2343" s="300">
        <v>2.0756811844975451E-2</v>
      </c>
      <c r="G2343" s="300">
        <v>2.0535343229885938E-2</v>
      </c>
      <c r="H2343" s="301">
        <v>4.1869630855659751E-4</v>
      </c>
      <c r="I2343" s="302">
        <v>4.376278976921744E-4</v>
      </c>
      <c r="J2343" s="303">
        <v>0</v>
      </c>
      <c r="K2343" s="304">
        <f t="shared" ref="K2343:K2348" si="2246">SUM(D2343:D2372)</f>
        <v>0.50139476222584423</v>
      </c>
      <c r="L2343" s="304">
        <f t="shared" si="2241"/>
        <v>2.2565257874085543</v>
      </c>
      <c r="M2343" s="304">
        <f t="shared" si="2242"/>
        <v>0.57557388222422068</v>
      </c>
      <c r="N2343" s="304">
        <f t="shared" si="2243"/>
        <v>0.57225723978997745</v>
      </c>
      <c r="O2343" s="304">
        <f t="shared" si="2244"/>
        <v>3.6157294647348515E-3</v>
      </c>
      <c r="P2343" s="251">
        <f t="shared" si="2245"/>
        <v>3.7792167065682893E-3</v>
      </c>
    </row>
    <row r="2344" spans="1:16" x14ac:dyDescent="0.3">
      <c r="A2344" s="247" t="s">
        <v>144</v>
      </c>
      <c r="B2344" s="248">
        <v>2017</v>
      </c>
      <c r="C2344" s="248" t="s">
        <v>2720</v>
      </c>
      <c r="D2344" s="300">
        <v>6.1196059255623117E-2</v>
      </c>
      <c r="E2344" s="300">
        <v>0.24062070035999511</v>
      </c>
      <c r="F2344" s="300">
        <v>2.055898298831442E-2</v>
      </c>
      <c r="G2344" s="300">
        <v>2.0350460454859769E-2</v>
      </c>
      <c r="H2344" s="301">
        <v>3.783732720073202E-4</v>
      </c>
      <c r="I2344" s="302">
        <v>3.9548163236096295E-4</v>
      </c>
      <c r="J2344" s="303">
        <v>0</v>
      </c>
      <c r="K2344" s="304">
        <f t="shared" si="2246"/>
        <v>0.43084638432266431</v>
      </c>
      <c r="L2344" s="304">
        <f t="shared" si="2241"/>
        <v>1.9989667166451179</v>
      </c>
      <c r="M2344" s="304">
        <f t="shared" si="2242"/>
        <v>0.57316466476009742</v>
      </c>
      <c r="N2344" s="304">
        <f t="shared" si="2243"/>
        <v>0.57002216005971063</v>
      </c>
      <c r="O2344" s="304">
        <f t="shared" si="2244"/>
        <v>3.2174914933795996E-3</v>
      </c>
      <c r="P2344" s="251">
        <f t="shared" si="2245"/>
        <v>3.3629721813031783E-3</v>
      </c>
    </row>
    <row r="2345" spans="1:16" x14ac:dyDescent="0.3">
      <c r="A2345" s="247" t="s">
        <v>144</v>
      </c>
      <c r="B2345" s="248">
        <v>2018</v>
      </c>
      <c r="C2345" s="248" t="s">
        <v>2721</v>
      </c>
      <c r="D2345" s="300">
        <v>5.0936779263881932E-2</v>
      </c>
      <c r="E2345" s="300">
        <v>0.20762494859214478</v>
      </c>
      <c r="F2345" s="300">
        <v>2.0407988065179981E-2</v>
      </c>
      <c r="G2345" s="300">
        <v>2.0209046761888155E-2</v>
      </c>
      <c r="H2345" s="301">
        <v>3.420764291172751E-4</v>
      </c>
      <c r="I2345" s="302">
        <v>3.5754360730028595E-4</v>
      </c>
      <c r="J2345" s="303">
        <v>0</v>
      </c>
      <c r="K2345" s="304">
        <f t="shared" si="2246"/>
        <v>0.37187172306041244</v>
      </c>
      <c r="L2345" s="304">
        <f t="shared" si="2241"/>
        <v>1.7780662509007701</v>
      </c>
      <c r="M2345" s="304">
        <f t="shared" si="2242"/>
        <v>0.57094293509328964</v>
      </c>
      <c r="N2345" s="304">
        <f t="shared" si="2243"/>
        <v>0.56796243632137056</v>
      </c>
      <c r="O2345" s="304">
        <f t="shared" si="2244"/>
        <v>2.8591001884545305E-3</v>
      </c>
      <c r="P2345" s="251">
        <f t="shared" si="2245"/>
        <v>2.9883760119072604E-3</v>
      </c>
    </row>
    <row r="2346" spans="1:16" x14ac:dyDescent="0.3">
      <c r="A2346" s="247" t="s">
        <v>144</v>
      </c>
      <c r="B2346" s="248">
        <v>2019</v>
      </c>
      <c r="C2346" s="248" t="s">
        <v>2722</v>
      </c>
      <c r="D2346" s="300">
        <v>4.2353432013145648E-2</v>
      </c>
      <c r="E2346" s="300">
        <v>0.17903749836061739</v>
      </c>
      <c r="F2346" s="300">
        <v>2.0286803625663857E-2</v>
      </c>
      <c r="G2346" s="300">
        <v>2.009548620885122E-2</v>
      </c>
      <c r="H2346" s="301">
        <v>3.0886915184070388E-4</v>
      </c>
      <c r="I2346" s="302">
        <v>3.2283484430037818E-4</v>
      </c>
      <c r="J2346" s="303">
        <v>0</v>
      </c>
      <c r="K2346" s="304">
        <f t="shared" si="2246"/>
        <v>0.3231096569041953</v>
      </c>
      <c r="L2346" s="304">
        <f t="shared" si="2241"/>
        <v>1.5899887291518682</v>
      </c>
      <c r="M2346" s="304">
        <f t="shared" si="2242"/>
        <v>0.56886351307728289</v>
      </c>
      <c r="N2346" s="304">
        <f t="shared" si="2243"/>
        <v>0.56603612211759191</v>
      </c>
      <c r="O2346" s="304">
        <f t="shared" si="2244"/>
        <v>2.5365814206601243E-3</v>
      </c>
      <c r="P2346" s="251">
        <f t="shared" si="2245"/>
        <v>2.6512743765890259E-3</v>
      </c>
    </row>
    <row r="2347" spans="1:16" x14ac:dyDescent="0.3">
      <c r="A2347" s="247" t="s">
        <v>144</v>
      </c>
      <c r="B2347" s="248">
        <v>2020</v>
      </c>
      <c r="C2347" s="248" t="s">
        <v>2723</v>
      </c>
      <c r="D2347" s="300">
        <v>3.6017050906265155E-2</v>
      </c>
      <c r="E2347" s="300">
        <v>0.15481490207460627</v>
      </c>
      <c r="F2347" s="300">
        <v>2.0157107835345089E-2</v>
      </c>
      <c r="G2347" s="300">
        <v>1.9974755735302857E-2</v>
      </c>
      <c r="H2347" s="301">
        <v>2.7807731597407883E-4</v>
      </c>
      <c r="I2347" s="302">
        <v>2.9065073825261214E-4</v>
      </c>
      <c r="J2347" s="303">
        <v>0</v>
      </c>
      <c r="K2347" s="304">
        <f t="shared" si="2246"/>
        <v>0.28291358809602873</v>
      </c>
      <c r="L2347" s="304">
        <f t="shared" si="2241"/>
        <v>1.4304995239155085</v>
      </c>
      <c r="M2347" s="304">
        <f t="shared" si="2242"/>
        <v>0.56689982121184812</v>
      </c>
      <c r="N2347" s="304">
        <f t="shared" si="2243"/>
        <v>0.56421834121295789</v>
      </c>
      <c r="O2347" s="304">
        <f t="shared" si="2244"/>
        <v>2.2469558736970636E-3</v>
      </c>
      <c r="P2347" s="251">
        <f t="shared" si="2245"/>
        <v>2.3485532475866263E-3</v>
      </c>
    </row>
    <row r="2348" spans="1:16" x14ac:dyDescent="0.3">
      <c r="A2348" s="247" t="s">
        <v>144</v>
      </c>
      <c r="B2348" s="248">
        <v>2021</v>
      </c>
      <c r="C2348" s="248" t="s">
        <v>2724</v>
      </c>
      <c r="D2348" s="300">
        <v>3.0754145616987888E-2</v>
      </c>
      <c r="E2348" s="300">
        <v>0.13361294180031902</v>
      </c>
      <c r="F2348" s="300">
        <v>1.9999238840514678E-2</v>
      </c>
      <c r="G2348" s="300">
        <v>1.9828281887871922E-2</v>
      </c>
      <c r="H2348" s="301">
        <v>2.4937051452769823E-4</v>
      </c>
      <c r="I2348" s="302">
        <v>2.6064594262937066E-4</v>
      </c>
      <c r="J2348" s="303">
        <v>0</v>
      </c>
      <c r="K2348" s="304">
        <f t="shared" si="2246"/>
        <v>0.24903964021705685</v>
      </c>
      <c r="L2348" s="304">
        <f t="shared" si="2241"/>
        <v>1.295231875362268</v>
      </c>
      <c r="M2348" s="304">
        <f t="shared" si="2242"/>
        <v>0.56506125686559472</v>
      </c>
      <c r="N2348" s="304">
        <f t="shared" si="2243"/>
        <v>0.56251707429108011</v>
      </c>
      <c r="O2348" s="304">
        <f t="shared" si="2244"/>
        <v>1.9877080733012834E-3</v>
      </c>
      <c r="P2348" s="251">
        <f t="shared" si="2245"/>
        <v>2.0775834120520236E-3</v>
      </c>
    </row>
    <row r="2349" spans="1:16" x14ac:dyDescent="0.3">
      <c r="A2349" s="247" t="s">
        <v>144</v>
      </c>
      <c r="B2349" s="248">
        <v>2022</v>
      </c>
      <c r="C2349" s="248" t="s">
        <v>2725</v>
      </c>
      <c r="D2349" s="300">
        <v>2.5688289599867232E-2</v>
      </c>
      <c r="E2349" s="300">
        <v>0.11502174745698227</v>
      </c>
      <c r="F2349" s="300">
        <v>1.9852143206665222E-2</v>
      </c>
      <c r="G2349" s="300">
        <v>1.9691674936535314E-2</v>
      </c>
      <c r="H2349" s="301">
        <v>2.2265461488047789E-4</v>
      </c>
      <c r="I2349" s="302">
        <v>2.3272206855015284E-4</v>
      </c>
      <c r="J2349" s="303">
        <v>1</v>
      </c>
      <c r="K2349" s="304">
        <f t="shared" ref="K2349:P2349" si="2247">SUM(D2349:D2377)+$J2349*D2377</f>
        <v>0.22042859762736225</v>
      </c>
      <c r="L2349" s="304">
        <f t="shared" si="2247"/>
        <v>1.1811661870833146</v>
      </c>
      <c r="M2349" s="304">
        <f t="shared" si="2247"/>
        <v>0.56338056151417182</v>
      </c>
      <c r="N2349" s="304">
        <f t="shared" si="2247"/>
        <v>0.56096228121663327</v>
      </c>
      <c r="O2349" s="304">
        <f t="shared" si="2247"/>
        <v>1.7571670743518823E-3</v>
      </c>
      <c r="P2349" s="251">
        <f t="shared" si="2247"/>
        <v>1.8366183721406637E-3</v>
      </c>
    </row>
    <row r="2350" spans="1:16" x14ac:dyDescent="0.3">
      <c r="A2350" s="247" t="s">
        <v>144</v>
      </c>
      <c r="B2350" s="248">
        <v>2023</v>
      </c>
      <c r="C2350" s="248" t="s">
        <v>2726</v>
      </c>
      <c r="D2350" s="300">
        <v>2.209339721554535E-2</v>
      </c>
      <c r="E2350" s="300">
        <v>9.9809873924600556E-2</v>
      </c>
      <c r="F2350" s="300">
        <v>1.9718377455873026E-2</v>
      </c>
      <c r="G2350" s="300">
        <v>1.9567572594808222E-2</v>
      </c>
      <c r="H2350" s="301">
        <v>1.9595807401468662E-4</v>
      </c>
      <c r="I2350" s="302">
        <v>2.0481842857055511E-4</v>
      </c>
      <c r="J2350" s="303">
        <v>2</v>
      </c>
      <c r="K2350" s="304">
        <f t="shared" ref="K2350:P2350" si="2248">SUM(D2350:D2377)+$J2350*D2377</f>
        <v>0.19688341105478829</v>
      </c>
      <c r="L2350" s="304">
        <f t="shared" si="2248"/>
        <v>1.0856916931476976</v>
      </c>
      <c r="M2350" s="304">
        <f t="shared" si="2248"/>
        <v>0.56184696179659832</v>
      </c>
      <c r="N2350" s="304">
        <f t="shared" si="2248"/>
        <v>0.55954409509352332</v>
      </c>
      <c r="O2350" s="304">
        <f t="shared" si="2248"/>
        <v>1.553341975049702E-3</v>
      </c>
      <c r="P2350" s="251">
        <f t="shared" si="2248"/>
        <v>1.623577206308521E-3</v>
      </c>
    </row>
    <row r="2351" spans="1:16" x14ac:dyDescent="0.3">
      <c r="A2351" s="247" t="s">
        <v>144</v>
      </c>
      <c r="B2351" s="248">
        <v>2024</v>
      </c>
      <c r="C2351" s="248" t="s">
        <v>2727</v>
      </c>
      <c r="D2351" s="300">
        <v>1.9028476074365142E-2</v>
      </c>
      <c r="E2351" s="300">
        <v>8.6906742352655372E-2</v>
      </c>
      <c r="F2351" s="300">
        <v>1.9596525459759269E-2</v>
      </c>
      <c r="G2351" s="300">
        <v>1.9454407289401416E-2</v>
      </c>
      <c r="H2351" s="301">
        <v>1.6869475431620021E-4</v>
      </c>
      <c r="I2351" s="302">
        <v>1.7632238253449334E-4</v>
      </c>
      <c r="J2351" s="303">
        <v>3</v>
      </c>
      <c r="K2351" s="304">
        <f t="shared" ref="K2351:P2351" si="2249">SUM(D2351:D2377)+$J2351*D2377</f>
        <v>0.17693311686653618</v>
      </c>
      <c r="L2351" s="304">
        <f t="shared" si="2249"/>
        <v>1.005429072744463</v>
      </c>
      <c r="M2351" s="304">
        <f t="shared" si="2249"/>
        <v>0.56044712782981698</v>
      </c>
      <c r="N2351" s="304">
        <f t="shared" si="2249"/>
        <v>0.55825001131214025</v>
      </c>
      <c r="O2351" s="304">
        <f t="shared" si="2249"/>
        <v>1.3762134166133125E-3</v>
      </c>
      <c r="P2351" s="251">
        <f t="shared" si="2249"/>
        <v>1.438439680455976E-3</v>
      </c>
    </row>
    <row r="2352" spans="1:16" x14ac:dyDescent="0.3">
      <c r="A2352" s="247" t="s">
        <v>144</v>
      </c>
      <c r="B2352" s="248">
        <v>2025</v>
      </c>
      <c r="C2352" s="248" t="s">
        <v>2728</v>
      </c>
      <c r="D2352" s="300">
        <v>1.6606456864859662E-2</v>
      </c>
      <c r="E2352" s="300">
        <v>7.6580406288605241E-2</v>
      </c>
      <c r="F2352" s="300">
        <v>1.9502356137492564E-2</v>
      </c>
      <c r="G2352" s="300">
        <v>1.9367063153562746E-2</v>
      </c>
      <c r="H2352" s="301">
        <v>1.4971913305302027E-4</v>
      </c>
      <c r="I2352" s="302">
        <v>1.5648876788086483E-4</v>
      </c>
      <c r="J2352" s="303">
        <v>4</v>
      </c>
      <c r="K2352" s="304">
        <f t="shared" ref="K2352:P2352" si="2250">SUM(D2352:D2377)+$J2352*D2377</f>
        <v>0.16004774381946429</v>
      </c>
      <c r="L2352" s="304">
        <f t="shared" si="2250"/>
        <v>0.9380695839131733</v>
      </c>
      <c r="M2352" s="304">
        <f t="shared" si="2250"/>
        <v>0.55916914585914934</v>
      </c>
      <c r="N2352" s="304">
        <f t="shared" si="2250"/>
        <v>0.55706909283616413</v>
      </c>
      <c r="O2352" s="304">
        <f t="shared" si="2250"/>
        <v>1.2263481778754092E-3</v>
      </c>
      <c r="P2352" s="251">
        <f t="shared" si="2250"/>
        <v>1.2817982006394927E-3</v>
      </c>
    </row>
    <row r="2353" spans="1:16" x14ac:dyDescent="0.3">
      <c r="A2353" s="247" t="s">
        <v>144</v>
      </c>
      <c r="B2353" s="248">
        <v>2026</v>
      </c>
      <c r="C2353" s="248" t="s">
        <v>2729</v>
      </c>
      <c r="D2353" s="300">
        <v>1.4576935763662625E-2</v>
      </c>
      <c r="E2353" s="300">
        <v>6.8060262305071867E-2</v>
      </c>
      <c r="F2353" s="300">
        <v>1.9407940461970329E-2</v>
      </c>
      <c r="G2353" s="300">
        <v>1.9279364172937859E-2</v>
      </c>
      <c r="H2353" s="301">
        <v>1.2698930127034508E-4</v>
      </c>
      <c r="I2353" s="302">
        <v>1.3273119396711142E-4</v>
      </c>
      <c r="J2353" s="303">
        <v>5</v>
      </c>
      <c r="K2353" s="304">
        <f t="shared" ref="K2353:P2353" si="2251">SUM(D2353:D2377)+$J2353*D2377</f>
        <v>0.1455843899818979</v>
      </c>
      <c r="L2353" s="304">
        <f t="shared" si="2251"/>
        <v>0.88103643114593377</v>
      </c>
      <c r="M2353" s="304">
        <f t="shared" si="2251"/>
        <v>0.5579853332107485</v>
      </c>
      <c r="N2353" s="304">
        <f t="shared" si="2251"/>
        <v>0.55597551849602656</v>
      </c>
      <c r="O2353" s="304">
        <f t="shared" si="2251"/>
        <v>1.0954585604006865E-3</v>
      </c>
      <c r="P2353" s="251">
        <f t="shared" si="2251"/>
        <v>1.1449903354766376E-3</v>
      </c>
    </row>
    <row r="2354" spans="1:16" x14ac:dyDescent="0.3">
      <c r="A2354" s="247" t="s">
        <v>144</v>
      </c>
      <c r="B2354" s="248">
        <v>2027</v>
      </c>
      <c r="C2354" s="248" t="s">
        <v>2730</v>
      </c>
      <c r="D2354" s="300">
        <v>1.2859041621451212E-2</v>
      </c>
      <c r="E2354" s="300">
        <v>6.0803149302274581E-2</v>
      </c>
      <c r="F2354" s="300">
        <v>1.9305147825787409E-2</v>
      </c>
      <c r="G2354" s="300">
        <v>1.9183785649693964E-2</v>
      </c>
      <c r="H2354" s="301">
        <v>9.9690263154250224E-5</v>
      </c>
      <c r="I2354" s="302">
        <v>1.0419781448509436E-4</v>
      </c>
      <c r="J2354" s="303">
        <v>6</v>
      </c>
      <c r="K2354" s="304">
        <f t="shared" ref="K2354:P2354" si="2252">SUM(D2354:D2377)+$J2354*D2377</f>
        <v>0.13315055724552852</v>
      </c>
      <c r="L2354" s="304">
        <f t="shared" si="2252"/>
        <v>0.83252342236222754</v>
      </c>
      <c r="M2354" s="304">
        <f t="shared" si="2252"/>
        <v>0.55689593623786982</v>
      </c>
      <c r="N2354" s="304">
        <f t="shared" si="2252"/>
        <v>0.55496964313651398</v>
      </c>
      <c r="O2354" s="304">
        <f t="shared" si="2252"/>
        <v>9.8729877470863877E-4</v>
      </c>
      <c r="P2354" s="251">
        <f t="shared" si="2252"/>
        <v>1.0319400442275364E-3</v>
      </c>
    </row>
    <row r="2355" spans="1:16" x14ac:dyDescent="0.3">
      <c r="A2355" s="247" t="s">
        <v>144</v>
      </c>
      <c r="B2355" s="248">
        <v>2028</v>
      </c>
      <c r="C2355" s="248" t="s">
        <v>2731</v>
      </c>
      <c r="D2355" s="300">
        <v>1.1418692436975412E-2</v>
      </c>
      <c r="E2355" s="300">
        <v>5.4678630594318559E-2</v>
      </c>
      <c r="F2355" s="300">
        <v>1.9206511780549596E-2</v>
      </c>
      <c r="G2355" s="300">
        <v>1.9092420390396499E-2</v>
      </c>
      <c r="H2355" s="301">
        <v>8.241595572935334E-5</v>
      </c>
      <c r="I2355" s="302">
        <v>8.6142439532047548E-5</v>
      </c>
      <c r="J2355" s="303">
        <v>7</v>
      </c>
      <c r="K2355" s="304">
        <f t="shared" ref="K2355:P2355" si="2253">SUM(D2355:D2377)+$J2355*D2377</f>
        <v>0.12243461865137056</v>
      </c>
      <c r="L2355" s="304">
        <f t="shared" si="2253"/>
        <v>0.7912675265813186</v>
      </c>
      <c r="M2355" s="304">
        <f t="shared" si="2253"/>
        <v>0.55590933190117409</v>
      </c>
      <c r="N2355" s="304">
        <f t="shared" si="2253"/>
        <v>0.55405934630024523</v>
      </c>
      <c r="O2355" s="304">
        <f t="shared" si="2253"/>
        <v>9.0643802713268593E-4</v>
      </c>
      <c r="P2355" s="251">
        <f t="shared" si="2253"/>
        <v>9.4742313246045187E-4</v>
      </c>
    </row>
    <row r="2356" spans="1:16" x14ac:dyDescent="0.3">
      <c r="A2356" s="247" t="s">
        <v>144</v>
      </c>
      <c r="B2356" s="248">
        <v>2029</v>
      </c>
      <c r="C2356" s="248" t="s">
        <v>2732</v>
      </c>
      <c r="D2356" s="300">
        <v>1.0141296558745849E-2</v>
      </c>
      <c r="E2356" s="300">
        <v>4.9347056039746824E-2</v>
      </c>
      <c r="F2356" s="300">
        <v>1.9113409487981764E-2</v>
      </c>
      <c r="G2356" s="300">
        <v>1.9006298607059005E-2</v>
      </c>
      <c r="H2356" s="301">
        <v>6.9129923243678809E-5</v>
      </c>
      <c r="I2356" s="302">
        <v>7.225567161326685E-5</v>
      </c>
      <c r="J2356" s="303">
        <v>8</v>
      </c>
      <c r="K2356" s="304">
        <f t="shared" ref="K2356:P2356" si="2254">SUM(D2356:D2377)+$J2356*D2377</f>
        <v>0.11315902924168839</v>
      </c>
      <c r="L2356" s="304">
        <f t="shared" si="2254"/>
        <v>0.75613614950836572</v>
      </c>
      <c r="M2356" s="304">
        <f t="shared" si="2254"/>
        <v>0.5550213636097161</v>
      </c>
      <c r="N2356" s="304">
        <f t="shared" si="2254"/>
        <v>0.5532404147232739</v>
      </c>
      <c r="O2356" s="304">
        <f t="shared" si="2254"/>
        <v>8.4285158698162968E-4</v>
      </c>
      <c r="P2356" s="251">
        <f t="shared" si="2254"/>
        <v>8.8096159564641434E-4</v>
      </c>
    </row>
    <row r="2357" spans="1:16" x14ac:dyDescent="0.3">
      <c r="A2357" s="247" t="s">
        <v>144</v>
      </c>
      <c r="B2357" s="248">
        <v>2030</v>
      </c>
      <c r="C2357" s="248" t="s">
        <v>2733</v>
      </c>
      <c r="D2357" s="300">
        <v>9.0574900359676955E-3</v>
      </c>
      <c r="E2357" s="300">
        <v>4.479400941258236E-2</v>
      </c>
      <c r="F2357" s="300">
        <v>1.9025037014264584E-2</v>
      </c>
      <c r="G2357" s="300">
        <v>1.8924600779415126E-2</v>
      </c>
      <c r="H2357" s="301">
        <v>5.7770387630470417E-5</v>
      </c>
      <c r="I2357" s="302">
        <v>6.0382508206821948E-5</v>
      </c>
      <c r="J2357" s="303">
        <v>9</v>
      </c>
      <c r="K2357" s="304">
        <f t="shared" ref="K2357:P2357" si="2255">SUM(D2357:D2377)+$J2357*D2377</f>
        <v>0.10516083571023579</v>
      </c>
      <c r="L2357" s="304">
        <f t="shared" si="2255"/>
        <v>0.72633634698998484</v>
      </c>
      <c r="M2357" s="304">
        <f t="shared" si="2255"/>
        <v>0.5542264976108261</v>
      </c>
      <c r="N2357" s="304">
        <f t="shared" si="2255"/>
        <v>0.55250760492964013</v>
      </c>
      <c r="O2357" s="304">
        <f t="shared" si="2255"/>
        <v>7.9255117931624811E-4</v>
      </c>
      <c r="P2357" s="251">
        <f t="shared" si="2255"/>
        <v>8.2838682675115763E-4</v>
      </c>
    </row>
    <row r="2358" spans="1:16" x14ac:dyDescent="0.3">
      <c r="A2358" s="247" t="s">
        <v>144</v>
      </c>
      <c r="B2358" s="248">
        <v>2031</v>
      </c>
      <c r="C2358" s="248" t="s">
        <v>2734</v>
      </c>
      <c r="D2358" s="300">
        <v>8.0838717798422249E-3</v>
      </c>
      <c r="E2358" s="300">
        <v>4.0726695821710082E-2</v>
      </c>
      <c r="F2358" s="300">
        <v>1.8944015091985591E-2</v>
      </c>
      <c r="G2358" s="300">
        <v>1.8849847892529026E-2</v>
      </c>
      <c r="H2358" s="301">
        <v>5.1194381307297265E-5</v>
      </c>
      <c r="I2358" s="302">
        <v>5.3509164058310752E-5</v>
      </c>
      <c r="J2358" s="303">
        <v>10</v>
      </c>
      <c r="K2358" s="304">
        <f t="shared" ref="K2358:P2358" si="2256">SUM(D2358:D2377)+$J2358*D2377</f>
        <v>9.8246448701561351E-2</v>
      </c>
      <c r="L2358" s="304">
        <f t="shared" si="2256"/>
        <v>0.70108959109876812</v>
      </c>
      <c r="M2358" s="304">
        <f t="shared" si="2256"/>
        <v>0.55352000408565316</v>
      </c>
      <c r="N2358" s="304">
        <f t="shared" si="2256"/>
        <v>0.55185649296365025</v>
      </c>
      <c r="O2358" s="304">
        <f t="shared" si="2256"/>
        <v>7.5361030726407501E-4</v>
      </c>
      <c r="P2358" s="251">
        <f t="shared" si="2256"/>
        <v>7.8768522126234568E-4</v>
      </c>
    </row>
    <row r="2359" spans="1:16" x14ac:dyDescent="0.3">
      <c r="A2359" s="247" t="s">
        <v>144</v>
      </c>
      <c r="B2359" s="248">
        <v>2032</v>
      </c>
      <c r="C2359" s="248" t="s">
        <v>2735</v>
      </c>
      <c r="D2359" s="300">
        <v>7.2498315237448747E-3</v>
      </c>
      <c r="E2359" s="300">
        <v>3.735581203290305E-2</v>
      </c>
      <c r="F2359" s="300">
        <v>1.886896756914299E-2</v>
      </c>
      <c r="G2359" s="300">
        <v>1.8780624380385823E-2</v>
      </c>
      <c r="H2359" s="301">
        <v>4.5545796162175092E-5</v>
      </c>
      <c r="I2359" s="302">
        <v>4.7605174958151518E-5</v>
      </c>
      <c r="J2359" s="303">
        <v>11</v>
      </c>
      <c r="K2359" s="304">
        <f t="shared" ref="K2359:P2359" si="2257">SUM(D2359:D2377)+$J2359*D2377</f>
        <v>9.2305679949012384E-2</v>
      </c>
      <c r="L2359" s="304">
        <f t="shared" si="2257"/>
        <v>0.67991014879842382</v>
      </c>
      <c r="M2359" s="304">
        <f t="shared" si="2257"/>
        <v>0.55289453248275922</v>
      </c>
      <c r="N2359" s="304">
        <f t="shared" si="2257"/>
        <v>0.55128013388454644</v>
      </c>
      <c r="O2359" s="304">
        <f t="shared" si="2257"/>
        <v>7.2124544153507513E-4</v>
      </c>
      <c r="P2359" s="251">
        <f t="shared" si="2257"/>
        <v>7.5385695992204486E-4</v>
      </c>
    </row>
    <row r="2360" spans="1:16" x14ac:dyDescent="0.3">
      <c r="A2360" s="247" t="s">
        <v>144</v>
      </c>
      <c r="B2360" s="248">
        <v>2033</v>
      </c>
      <c r="C2360" s="248" t="s">
        <v>2736</v>
      </c>
      <c r="D2360" s="300">
        <v>6.5251170780409361E-3</v>
      </c>
      <c r="E2360" s="300">
        <v>3.4522278005607206E-2</v>
      </c>
      <c r="F2360" s="300">
        <v>1.8799958998040486E-2</v>
      </c>
      <c r="G2360" s="300">
        <v>1.8717022565727433E-2</v>
      </c>
      <c r="H2360" s="301">
        <v>4.1670803942102708E-5</v>
      </c>
      <c r="I2360" s="302">
        <v>4.3554972784910754E-5</v>
      </c>
      <c r="J2360" s="303">
        <v>12</v>
      </c>
      <c r="K2360" s="304">
        <f t="shared" ref="K2360:P2360" si="2258">SUM(D2360:D2377)+$J2360*D2377</f>
        <v>8.719895145256075E-2</v>
      </c>
      <c r="L2360" s="304">
        <f t="shared" si="2258"/>
        <v>0.66210159028688653</v>
      </c>
      <c r="M2360" s="304">
        <f t="shared" si="2258"/>
        <v>0.55234410840270787</v>
      </c>
      <c r="N2360" s="304">
        <f t="shared" si="2258"/>
        <v>0.55077299831758575</v>
      </c>
      <c r="O2360" s="304">
        <f t="shared" si="2258"/>
        <v>6.945291609511974E-4</v>
      </c>
      <c r="P2360" s="251">
        <f t="shared" si="2258"/>
        <v>7.2593268768190338E-4</v>
      </c>
    </row>
    <row r="2361" spans="1:16" x14ac:dyDescent="0.3">
      <c r="A2361" s="247" t="s">
        <v>144</v>
      </c>
      <c r="B2361" s="248">
        <v>2034</v>
      </c>
      <c r="C2361" s="248" t="s">
        <v>2737</v>
      </c>
      <c r="D2361" s="300">
        <v>5.8707012291139985E-3</v>
      </c>
      <c r="E2361" s="300">
        <v>3.206573834343808E-2</v>
      </c>
      <c r="F2361" s="300">
        <v>1.8734934938120673E-2</v>
      </c>
      <c r="G2361" s="300">
        <v>1.865710471038378E-2</v>
      </c>
      <c r="H2361" s="301">
        <v>3.8318061763655654E-5</v>
      </c>
      <c r="I2361" s="302">
        <v>4.0050634482727341E-5</v>
      </c>
      <c r="J2361" s="303">
        <v>13</v>
      </c>
      <c r="K2361" s="304">
        <f t="shared" ref="K2361:P2361" si="2259">SUM(D2361:D2377)+$J2361*D2377</f>
        <v>8.2816937401813062E-2</v>
      </c>
      <c r="L2361" s="304">
        <f t="shared" si="2259"/>
        <v>0.64712656580264505</v>
      </c>
      <c r="M2361" s="304">
        <f t="shared" si="2259"/>
        <v>0.55186269289375911</v>
      </c>
      <c r="N2361" s="304">
        <f t="shared" si="2259"/>
        <v>0.55032946456528364</v>
      </c>
      <c r="O2361" s="304">
        <f t="shared" si="2259"/>
        <v>6.716878725873919E-4</v>
      </c>
      <c r="P2361" s="251">
        <f t="shared" si="2259"/>
        <v>7.0205861761500274E-4</v>
      </c>
    </row>
    <row r="2362" spans="1:16" x14ac:dyDescent="0.3">
      <c r="A2362" s="247" t="s">
        <v>144</v>
      </c>
      <c r="B2362" s="248">
        <v>2035</v>
      </c>
      <c r="C2362" s="248" t="s">
        <v>2738</v>
      </c>
      <c r="D2362" s="300">
        <v>5.2979899996780377E-3</v>
      </c>
      <c r="E2362" s="300">
        <v>3.0027344145915583E-2</v>
      </c>
      <c r="F2362" s="300">
        <v>1.8674793606177083E-2</v>
      </c>
      <c r="G2362" s="300">
        <v>1.8601693764863963E-2</v>
      </c>
      <c r="H2362" s="301">
        <v>3.5412455120241135E-5</v>
      </c>
      <c r="I2362" s="302">
        <v>3.7013649200336209E-5</v>
      </c>
      <c r="J2362" s="303">
        <v>14</v>
      </c>
      <c r="K2362" s="304">
        <f t="shared" ref="K2362:P2362" si="2260">SUM(D2362:D2377)+$J2362*D2377</f>
        <v>7.9089339199992309E-2</v>
      </c>
      <c r="L2362" s="304">
        <f t="shared" si="2260"/>
        <v>0.63460808098057264</v>
      </c>
      <c r="M2362" s="304">
        <f t="shared" si="2260"/>
        <v>0.55144630144473006</v>
      </c>
      <c r="N2362" s="304">
        <f t="shared" si="2260"/>
        <v>0.54994584866832508</v>
      </c>
      <c r="O2362" s="304">
        <f t="shared" si="2260"/>
        <v>6.5219932640203356E-4</v>
      </c>
      <c r="P2362" s="251">
        <f t="shared" si="2260"/>
        <v>6.8168888585028544E-4</v>
      </c>
    </row>
    <row r="2363" spans="1:16" x14ac:dyDescent="0.3">
      <c r="A2363" s="247" t="s">
        <v>144</v>
      </c>
      <c r="B2363" s="248">
        <v>2036</v>
      </c>
      <c r="C2363" s="248" t="s">
        <v>2739</v>
      </c>
      <c r="D2363" s="300">
        <v>4.779322772062806E-3</v>
      </c>
      <c r="E2363" s="300">
        <v>2.8226838705422582E-2</v>
      </c>
      <c r="F2363" s="300">
        <v>1.8622517403576722E-2</v>
      </c>
      <c r="G2363" s="300">
        <v>1.855351681031633E-2</v>
      </c>
      <c r="H2363" s="301">
        <v>3.2565747231837113E-5</v>
      </c>
      <c r="I2363" s="302">
        <v>3.4038225813297709E-5</v>
      </c>
      <c r="J2363" s="303">
        <v>15</v>
      </c>
      <c r="K2363" s="304">
        <f t="shared" ref="K2363:P2363" si="2261">SUM(D2363:D2377)+$J2363*D2377</f>
        <v>7.593445222760753E-2</v>
      </c>
      <c r="L2363" s="304">
        <f t="shared" si="2261"/>
        <v>0.62412799035602273</v>
      </c>
      <c r="M2363" s="304">
        <f t="shared" si="2261"/>
        <v>0.55109005132764466</v>
      </c>
      <c r="N2363" s="304">
        <f t="shared" si="2261"/>
        <v>0.54961764371688626</v>
      </c>
      <c r="O2363" s="304">
        <f t="shared" si="2261"/>
        <v>6.3561638686008962E-4</v>
      </c>
      <c r="P2363" s="251">
        <f t="shared" si="2261"/>
        <v>6.6435613936795918E-4</v>
      </c>
    </row>
    <row r="2364" spans="1:16" x14ac:dyDescent="0.3">
      <c r="A2364" s="247" t="s">
        <v>144</v>
      </c>
      <c r="B2364" s="248">
        <v>2037</v>
      </c>
      <c r="C2364" s="248" t="s">
        <v>2740</v>
      </c>
      <c r="D2364" s="300">
        <v>4.3494248695630537E-3</v>
      </c>
      <c r="E2364" s="300">
        <v>2.6790330609403841E-2</v>
      </c>
      <c r="F2364" s="300">
        <v>1.8575915665833546E-2</v>
      </c>
      <c r="G2364" s="300">
        <v>1.8510577210624244E-2</v>
      </c>
      <c r="H2364" s="301">
        <v>3.0229624894620043E-5</v>
      </c>
      <c r="I2364" s="302">
        <v>3.1596474390381009E-5</v>
      </c>
      <c r="J2364" s="303">
        <v>16</v>
      </c>
      <c r="K2364" s="304">
        <f t="shared" ref="K2364:P2364" si="2262">SUM(D2364:D2377)+$J2364*D2377</f>
        <v>7.3298232482837969E-2</v>
      </c>
      <c r="L2364" s="304">
        <f t="shared" si="2262"/>
        <v>0.61544840517196586</v>
      </c>
      <c r="M2364" s="304">
        <f t="shared" si="2262"/>
        <v>0.55078607741315966</v>
      </c>
      <c r="N2364" s="304">
        <f t="shared" si="2262"/>
        <v>0.54933761571999518</v>
      </c>
      <c r="O2364" s="304">
        <f t="shared" si="2262"/>
        <v>6.2188015520654987E-4</v>
      </c>
      <c r="P2364" s="251">
        <f t="shared" si="2262"/>
        <v>6.4999881627267146E-4</v>
      </c>
    </row>
    <row r="2365" spans="1:16" x14ac:dyDescent="0.3">
      <c r="A2365" s="247" t="s">
        <v>144</v>
      </c>
      <c r="B2365" s="248">
        <v>2038</v>
      </c>
      <c r="C2365" s="248" t="s">
        <v>2741</v>
      </c>
      <c r="D2365" s="300">
        <v>3.9430750858853829E-3</v>
      </c>
      <c r="E2365" s="300">
        <v>2.5408632339039422E-2</v>
      </c>
      <c r="F2365" s="300">
        <v>1.8533303315604818E-2</v>
      </c>
      <c r="G2365" s="300">
        <v>1.8471322953909203E-2</v>
      </c>
      <c r="H2365" s="301">
        <v>2.8336191093823068E-5</v>
      </c>
      <c r="I2365" s="302">
        <v>2.9617427915099969E-5</v>
      </c>
      <c r="J2365" s="303">
        <v>17</v>
      </c>
      <c r="K2365" s="304">
        <f t="shared" ref="K2365:P2365" si="2263">SUM(D2365:D2377)+$J2365*D2377</f>
        <v>7.1091910640568162E-2</v>
      </c>
      <c r="L2365" s="304">
        <f t="shared" si="2263"/>
        <v>0.60820532808392769</v>
      </c>
      <c r="M2365" s="304">
        <f t="shared" si="2263"/>
        <v>0.55052870523641773</v>
      </c>
      <c r="N2365" s="304">
        <f t="shared" si="2263"/>
        <v>0.54910052732279613</v>
      </c>
      <c r="O2365" s="304">
        <f t="shared" si="2263"/>
        <v>6.1048004589022722E-4</v>
      </c>
      <c r="P2365" s="251">
        <f t="shared" si="2263"/>
        <v>6.3808324460030053E-4</v>
      </c>
    </row>
    <row r="2366" spans="1:16" x14ac:dyDescent="0.3">
      <c r="A2366" s="247" t="s">
        <v>144</v>
      </c>
      <c r="B2366" s="248">
        <v>2039</v>
      </c>
      <c r="C2366" s="248" t="s">
        <v>2742</v>
      </c>
      <c r="D2366" s="300">
        <v>3.5628300379294373E-3</v>
      </c>
      <c r="E2366" s="300">
        <v>2.4132865394160988E-2</v>
      </c>
      <c r="F2366" s="300">
        <v>1.8494693181408402E-2</v>
      </c>
      <c r="G2366" s="300">
        <v>1.8435758314572157E-2</v>
      </c>
      <c r="H2366" s="301">
        <v>2.6692417253674562E-5</v>
      </c>
      <c r="I2366" s="302">
        <v>2.7899329916038416E-5</v>
      </c>
      <c r="J2366" s="303">
        <v>18</v>
      </c>
      <c r="K2366" s="304">
        <f t="shared" ref="K2366:P2366" si="2264">SUM(D2366:D2377)+$J2366*D2377</f>
        <v>6.9291938581976034E-2</v>
      </c>
      <c r="L2366" s="304">
        <f t="shared" si="2264"/>
        <v>0.6023439492662539</v>
      </c>
      <c r="M2366" s="304">
        <f t="shared" si="2264"/>
        <v>0.55031394540990464</v>
      </c>
      <c r="N2366" s="304">
        <f t="shared" si="2264"/>
        <v>0.54890269318231222</v>
      </c>
      <c r="O2366" s="304">
        <f t="shared" si="2264"/>
        <v>6.0097337037470148E-4</v>
      </c>
      <c r="P2366" s="251">
        <f t="shared" si="2264"/>
        <v>6.2814671940321061E-4</v>
      </c>
    </row>
    <row r="2367" spans="1:16" x14ac:dyDescent="0.3">
      <c r="A2367" s="247" t="s">
        <v>144</v>
      </c>
      <c r="B2367" s="248">
        <v>2040</v>
      </c>
      <c r="C2367" s="248" t="s">
        <v>2743</v>
      </c>
      <c r="D2367" s="300">
        <v>3.2185745351088683E-3</v>
      </c>
      <c r="E2367" s="300">
        <v>2.3065647394537609E-2</v>
      </c>
      <c r="F2367" s="300">
        <v>1.8460084058590079E-2</v>
      </c>
      <c r="G2367" s="300">
        <v>1.8403882405787067E-2</v>
      </c>
      <c r="H2367" s="301">
        <v>2.5303970539718753E-5</v>
      </c>
      <c r="I2367" s="302">
        <v>2.6448103802818522E-5</v>
      </c>
      <c r="J2367" s="303">
        <v>19</v>
      </c>
      <c r="K2367" s="304">
        <f t="shared" ref="K2367:P2367" si="2265">SUM(D2367:D2377)+$J2367*D2377</f>
        <v>6.7872211571339852E-2</v>
      </c>
      <c r="L2367" s="304">
        <f t="shared" si="2265"/>
        <v>0.59775833739345863</v>
      </c>
      <c r="M2367" s="304">
        <f t="shared" si="2265"/>
        <v>0.55013779571758792</v>
      </c>
      <c r="N2367" s="304">
        <f t="shared" si="2265"/>
        <v>0.54874042368116527</v>
      </c>
      <c r="O2367" s="304">
        <f t="shared" si="2265"/>
        <v>5.9311046869932414E-4</v>
      </c>
      <c r="P2367" s="251">
        <f t="shared" si="2265"/>
        <v>6.1992829220518209E-4</v>
      </c>
    </row>
    <row r="2368" spans="1:16" x14ac:dyDescent="0.3">
      <c r="A2368" s="247" t="s">
        <v>144</v>
      </c>
      <c r="B2368" s="248">
        <v>2041</v>
      </c>
      <c r="C2368" s="248" t="s">
        <v>2744</v>
      </c>
      <c r="D2368" s="300">
        <v>2.9459362312896581E-3</v>
      </c>
      <c r="E2368" s="300">
        <v>2.2195393456363476E-2</v>
      </c>
      <c r="F2368" s="300">
        <v>1.8433856213246568E-2</v>
      </c>
      <c r="G2368" s="300">
        <v>1.8379719504064244E-2</v>
      </c>
      <c r="H2368" s="301">
        <v>2.4088298568592071E-5</v>
      </c>
      <c r="I2368" s="302">
        <v>2.5177464539621982E-5</v>
      </c>
      <c r="J2368" s="303">
        <v>20</v>
      </c>
      <c r="K2368" s="304">
        <f t="shared" ref="K2368:P2368" si="2266">SUM(D2368:D2377)+$J2368*D2377</f>
        <v>6.6796740063524235E-2</v>
      </c>
      <c r="L2368" s="304">
        <f t="shared" si="2266"/>
        <v>0.59423994352028675</v>
      </c>
      <c r="M2368" s="304">
        <f t="shared" si="2266"/>
        <v>0.54999625514808947</v>
      </c>
      <c r="N2368" s="304">
        <f t="shared" si="2266"/>
        <v>0.54861003008880338</v>
      </c>
      <c r="O2368" s="304">
        <f t="shared" si="2266"/>
        <v>5.8663601373790271E-4</v>
      </c>
      <c r="P2368" s="251">
        <f t="shared" si="2266"/>
        <v>6.131610911203736E-4</v>
      </c>
    </row>
    <row r="2369" spans="1:16" x14ac:dyDescent="0.3">
      <c r="A2369" s="247" t="s">
        <v>144</v>
      </c>
      <c r="B2369" s="248">
        <v>2042</v>
      </c>
      <c r="C2369" s="248" t="s">
        <v>2745</v>
      </c>
      <c r="D2369" s="300">
        <v>2.7129366333451654E-3</v>
      </c>
      <c r="E2369" s="300">
        <v>2.1417147368054217E-2</v>
      </c>
      <c r="F2369" s="300">
        <v>1.8411014015689568E-2</v>
      </c>
      <c r="G2369" s="300">
        <v>1.8358679190643892E-2</v>
      </c>
      <c r="H2369" s="301">
        <v>2.311927515965029E-5</v>
      </c>
      <c r="I2369" s="302">
        <v>2.4164626192105575E-5</v>
      </c>
      <c r="J2369" s="303">
        <v>21</v>
      </c>
      <c r="K2369" s="304">
        <f t="shared" ref="K2369:P2369" si="2267">SUM(D2369:D2377)+$J2369*D2377</f>
        <v>6.5993906859527829E-2</v>
      </c>
      <c r="L2369" s="304">
        <f t="shared" si="2267"/>
        <v>0.59159180358528896</v>
      </c>
      <c r="M2369" s="304">
        <f t="shared" si="2267"/>
        <v>0.54988094242393448</v>
      </c>
      <c r="N2369" s="304">
        <f t="shared" si="2267"/>
        <v>0.54850379939816429</v>
      </c>
      <c r="O2369" s="304">
        <f t="shared" si="2267"/>
        <v>5.8137723074760798E-4</v>
      </c>
      <c r="P2369" s="251">
        <f t="shared" si="2267"/>
        <v>6.0766452929876167E-4</v>
      </c>
    </row>
    <row r="2370" spans="1:16" x14ac:dyDescent="0.3">
      <c r="A2370" s="247" t="s">
        <v>144</v>
      </c>
      <c r="B2370" s="248">
        <v>2043</v>
      </c>
      <c r="C2370" s="248" t="s">
        <v>2746</v>
      </c>
      <c r="D2370" s="300">
        <v>2.5389145861763325E-3</v>
      </c>
      <c r="E2370" s="300">
        <v>2.0835065311293133E-2</v>
      </c>
      <c r="F2370" s="300">
        <v>1.8391254687764407E-2</v>
      </c>
      <c r="G2370" s="300">
        <v>1.8340477679878807E-2</v>
      </c>
      <c r="H2370" s="301">
        <v>2.2258504191120084E-5</v>
      </c>
      <c r="I2370" s="302">
        <v>2.3264934979993021E-5</v>
      </c>
      <c r="J2370" s="303">
        <v>22</v>
      </c>
      <c r="K2370" s="304">
        <f t="shared" ref="K2370:P2370" si="2268">SUM(D2370:D2377)+$J2370*D2377</f>
        <v>6.5424073253475906E-2</v>
      </c>
      <c r="L2370" s="304">
        <f t="shared" si="2268"/>
        <v>0.5897219097386005</v>
      </c>
      <c r="M2370" s="304">
        <f t="shared" si="2268"/>
        <v>0.54978847189733659</v>
      </c>
      <c r="N2370" s="304">
        <f t="shared" si="2268"/>
        <v>0.54841860902094575</v>
      </c>
      <c r="O2370" s="304">
        <f t="shared" si="2268"/>
        <v>5.7708747116625499E-4</v>
      </c>
      <c r="P2370" s="251">
        <f t="shared" si="2268"/>
        <v>6.0318080582466614E-4</v>
      </c>
    </row>
    <row r="2371" spans="1:16" x14ac:dyDescent="0.3">
      <c r="A2371" s="247" t="s">
        <v>144</v>
      </c>
      <c r="B2371" s="248">
        <v>2044</v>
      </c>
      <c r="C2371" s="248" t="s">
        <v>2747</v>
      </c>
      <c r="D2371" s="300">
        <v>2.4189301273461186E-3</v>
      </c>
      <c r="E2371" s="300">
        <v>2.0416563855384148E-2</v>
      </c>
      <c r="F2371" s="300">
        <v>1.8374339121794172E-2</v>
      </c>
      <c r="G2371" s="300">
        <v>1.8324896423051226E-2</v>
      </c>
      <c r="H2371" s="301">
        <v>2.15394011940375E-5</v>
      </c>
      <c r="I2371" s="302">
        <v>2.2513317336354642E-5</v>
      </c>
      <c r="J2371" s="303">
        <v>23</v>
      </c>
      <c r="K2371" s="304">
        <f t="shared" ref="K2371:P2371" si="2269">SUM(D2371:D2377)+$J2371*D2377</f>
        <v>6.5028261694592832E-2</v>
      </c>
      <c r="L2371" s="304">
        <f t="shared" si="2269"/>
        <v>0.58843409794867307</v>
      </c>
      <c r="M2371" s="304">
        <f t="shared" si="2269"/>
        <v>0.5497157606986639</v>
      </c>
      <c r="N2371" s="304">
        <f t="shared" si="2269"/>
        <v>0.54835162015449213</v>
      </c>
      <c r="O2371" s="304">
        <f t="shared" si="2269"/>
        <v>5.7365848255343222E-4</v>
      </c>
      <c r="P2371" s="251">
        <f t="shared" si="2269"/>
        <v>5.9959677356268308E-4</v>
      </c>
    </row>
    <row r="2372" spans="1:16" x14ac:dyDescent="0.3">
      <c r="A2372" s="247" t="s">
        <v>144</v>
      </c>
      <c r="B2372" s="248">
        <v>2045</v>
      </c>
      <c r="C2372" s="248" t="s">
        <v>2748</v>
      </c>
      <c r="D2372" s="300">
        <v>2.3433371446857669E-3</v>
      </c>
      <c r="E2372" s="300">
        <v>2.014576395746525E-2</v>
      </c>
      <c r="F2372" s="300">
        <v>1.8359852326908416E-2</v>
      </c>
      <c r="G2372" s="300">
        <v>1.8311554130770284E-2</v>
      </c>
      <c r="H2372" s="301">
        <v>2.0969136996150151E-5</v>
      </c>
      <c r="I2372" s="302">
        <v>2.1917268321948773E-5</v>
      </c>
      <c r="J2372" s="303">
        <v>24</v>
      </c>
      <c r="K2372" s="304">
        <f t="shared" ref="K2372:P2372" si="2270">SUM(D2372:D2377)+$J2372*D2377</f>
        <v>6.475243459453997E-2</v>
      </c>
      <c r="L2372" s="304">
        <f t="shared" si="2270"/>
        <v>0.58756478761465469</v>
      </c>
      <c r="M2372" s="304">
        <f t="shared" si="2270"/>
        <v>0.54965996506596138</v>
      </c>
      <c r="N2372" s="304">
        <f t="shared" si="2270"/>
        <v>0.54830021254486605</v>
      </c>
      <c r="O2372" s="304">
        <f t="shared" si="2270"/>
        <v>5.7094859693769204E-4</v>
      </c>
      <c r="P2372" s="251">
        <f t="shared" si="2270"/>
        <v>5.9676435894433851E-4</v>
      </c>
    </row>
    <row r="2373" spans="1:16" x14ac:dyDescent="0.3">
      <c r="A2373" s="247" t="s">
        <v>144</v>
      </c>
      <c r="B2373" s="248">
        <v>2046</v>
      </c>
      <c r="C2373" s="248" t="s">
        <v>2749</v>
      </c>
      <c r="D2373" s="300">
        <v>2.2780474615077236E-3</v>
      </c>
      <c r="E2373" s="300">
        <v>1.9921731039899075E-2</v>
      </c>
      <c r="F2373" s="300">
        <v>1.8347594380852185E-2</v>
      </c>
      <c r="G2373" s="300">
        <v>1.8300263499619072E-2</v>
      </c>
      <c r="H2373" s="301">
        <v>2.0458337201345523E-5</v>
      </c>
      <c r="I2373" s="302">
        <v>2.1383372427063573E-5</v>
      </c>
      <c r="J2373" s="303">
        <v>25</v>
      </c>
      <c r="K2373" s="304">
        <f t="shared" ref="K2373:P2373" si="2271">SUM(D2373:D2377)+$J2373*D2377</f>
        <v>6.4552200477147464E-2</v>
      </c>
      <c r="L2373" s="304">
        <f t="shared" si="2271"/>
        <v>0.5869662771785551</v>
      </c>
      <c r="M2373" s="304">
        <f t="shared" si="2271"/>
        <v>0.54961865622814465</v>
      </c>
      <c r="N2373" s="304">
        <f t="shared" si="2271"/>
        <v>0.54826214722752098</v>
      </c>
      <c r="O2373" s="304">
        <f t="shared" si="2271"/>
        <v>5.6880897551983924E-4</v>
      </c>
      <c r="P2373" s="251">
        <f t="shared" si="2271"/>
        <v>5.9452799334039981E-4</v>
      </c>
    </row>
    <row r="2374" spans="1:16" x14ac:dyDescent="0.3">
      <c r="A2374" s="247" t="s">
        <v>144</v>
      </c>
      <c r="B2374" s="248">
        <v>2047</v>
      </c>
      <c r="C2374" s="248" t="s">
        <v>2750</v>
      </c>
      <c r="D2374" s="300">
        <v>2.2213979933712541E-3</v>
      </c>
      <c r="E2374" s="300">
        <v>1.9720234615647297E-2</v>
      </c>
      <c r="F2374" s="300">
        <v>1.8337253321506587E-2</v>
      </c>
      <c r="G2374" s="300">
        <v>1.8290736716519776E-2</v>
      </c>
      <c r="H2374" s="301">
        <v>1.9981967082251296E-5</v>
      </c>
      <c r="I2374" s="302">
        <v>2.0885462965044957E-5</v>
      </c>
      <c r="J2374" s="303">
        <v>26</v>
      </c>
      <c r="K2374" s="304">
        <f t="shared" ref="K2374:P2374" si="2272">SUM(D2374:D2377)+$J2374*D2377</f>
        <v>6.4417256042932983E-2</v>
      </c>
      <c r="L2374" s="304">
        <f t="shared" si="2272"/>
        <v>0.58659179966002173</v>
      </c>
      <c r="M2374" s="304">
        <f t="shared" si="2272"/>
        <v>0.54958960533638412</v>
      </c>
      <c r="N2374" s="304">
        <f t="shared" si="2272"/>
        <v>0.54823537254132715</v>
      </c>
      <c r="O2374" s="304">
        <f t="shared" si="2272"/>
        <v>5.6718015389679096E-4</v>
      </c>
      <c r="P2374" s="251">
        <f t="shared" si="2272"/>
        <v>5.9282552363134624E-4</v>
      </c>
    </row>
    <row r="2375" spans="1:16" x14ac:dyDescent="0.3">
      <c r="A2375" s="247" t="s">
        <v>144</v>
      </c>
      <c r="B2375" s="248">
        <v>2048</v>
      </c>
      <c r="C2375" s="248" t="s">
        <v>2751</v>
      </c>
      <c r="D2375" s="300">
        <v>2.1747131076648167E-3</v>
      </c>
      <c r="E2375" s="300">
        <v>1.9547426843242642E-2</v>
      </c>
      <c r="F2375" s="300">
        <v>1.8328566049173243E-2</v>
      </c>
      <c r="G2375" s="300">
        <v>1.8282732558109402E-2</v>
      </c>
      <c r="H2375" s="301">
        <v>1.9557661322868818E-5</v>
      </c>
      <c r="I2375" s="302">
        <v>2.0441971982052136E-5</v>
      </c>
      <c r="J2375" s="303">
        <v>27</v>
      </c>
      <c r="K2375" s="304">
        <f t="shared" ref="K2375:P2375" si="2273">SUM(D2375:D2377)+$J2375*D2377</f>
        <v>6.4338961076854981E-2</v>
      </c>
      <c r="L2375" s="304">
        <f t="shared" si="2273"/>
        <v>0.58641881856574007</v>
      </c>
      <c r="M2375" s="304">
        <f t="shared" si="2273"/>
        <v>0.5495708955039692</v>
      </c>
      <c r="N2375" s="304">
        <f t="shared" si="2273"/>
        <v>0.54821812463823261</v>
      </c>
      <c r="O2375" s="304">
        <f t="shared" si="2273"/>
        <v>5.6602770239283702E-4</v>
      </c>
      <c r="P2375" s="251">
        <f t="shared" si="2273"/>
        <v>5.9162096338431119E-4</v>
      </c>
    </row>
    <row r="2376" spans="1:16" x14ac:dyDescent="0.3">
      <c r="A2376" s="247" t="s">
        <v>144</v>
      </c>
      <c r="B2376" s="248">
        <v>2049</v>
      </c>
      <c r="C2376" s="248" t="s">
        <v>2752</v>
      </c>
      <c r="D2376" s="300">
        <v>2.1573632049791138E-3</v>
      </c>
      <c r="E2376" s="300">
        <v>1.9548293124257744E-2</v>
      </c>
      <c r="F2376" s="300">
        <v>1.8323111760229216E-2</v>
      </c>
      <c r="G2376" s="300">
        <v>1.8277705304217105E-2</v>
      </c>
      <c r="H2376" s="301">
        <v>1.9243604877643533E-5</v>
      </c>
      <c r="I2376" s="302">
        <v>2.011371529797862E-5</v>
      </c>
      <c r="J2376" s="303">
        <v>28</v>
      </c>
      <c r="K2376" s="304">
        <f t="shared" ref="K2376:P2376" si="2274">SUM(D2376:D2377)+$J2376*D2377</f>
        <v>6.4307350996483423E-2</v>
      </c>
      <c r="L2376" s="304">
        <f t="shared" si="2274"/>
        <v>0.58641864524386311</v>
      </c>
      <c r="M2376" s="304">
        <f t="shared" si="2274"/>
        <v>0.54956087294388756</v>
      </c>
      <c r="N2376" s="304">
        <f t="shared" si="2274"/>
        <v>0.54820888089354836</v>
      </c>
      <c r="O2376" s="304">
        <f t="shared" si="2274"/>
        <v>5.6529955664826547E-4</v>
      </c>
      <c r="P2376" s="251">
        <f t="shared" si="2274"/>
        <v>5.9085989412026915E-4</v>
      </c>
    </row>
    <row r="2377" spans="1:16" x14ac:dyDescent="0.3">
      <c r="A2377" s="247" t="s">
        <v>144</v>
      </c>
      <c r="B2377" s="248">
        <v>2050</v>
      </c>
      <c r="C2377" s="248" t="s">
        <v>2753</v>
      </c>
      <c r="D2377" s="300">
        <v>2.1431030272932518E-3</v>
      </c>
      <c r="E2377" s="300">
        <v>1.9547253521365705E-2</v>
      </c>
      <c r="F2377" s="300">
        <v>1.831854348909167E-2</v>
      </c>
      <c r="G2377" s="300">
        <v>1.8273488813425217E-2</v>
      </c>
      <c r="H2377" s="301">
        <v>1.8829515578297309E-5</v>
      </c>
      <c r="I2377" s="302">
        <v>1.9680902718010018E-5</v>
      </c>
      <c r="J2377" s="303">
        <v>29</v>
      </c>
      <c r="K2377" s="304">
        <f t="shared" ref="K2377:P2377" si="2275">SUM(D2377:D2377)+$J2377*D2377</f>
        <v>6.4293090818797555E-2</v>
      </c>
      <c r="L2377" s="304">
        <f t="shared" si="2275"/>
        <v>0.58641760564097112</v>
      </c>
      <c r="M2377" s="304">
        <f t="shared" si="2275"/>
        <v>0.54955630467275007</v>
      </c>
      <c r="N2377" s="304">
        <f t="shared" si="2275"/>
        <v>0.5482046644027565</v>
      </c>
      <c r="O2377" s="304">
        <f t="shared" si="2275"/>
        <v>5.6488546734891933E-4</v>
      </c>
      <c r="P2377" s="251">
        <f t="shared" si="2275"/>
        <v>5.9042708154030058E-4</v>
      </c>
    </row>
    <row r="2378" spans="1:16" x14ac:dyDescent="0.3">
      <c r="A2378" s="247" t="s">
        <v>2172</v>
      </c>
      <c r="B2378" s="248">
        <v>2015</v>
      </c>
      <c r="C2378" s="248" t="s">
        <v>2754</v>
      </c>
      <c r="D2378" s="300">
        <v>9.5444159561586459E-2</v>
      </c>
      <c r="E2378" s="300">
        <v>0.31066042501225832</v>
      </c>
      <c r="F2378" s="300">
        <v>2.1049809112329725E-2</v>
      </c>
      <c r="G2378" s="300">
        <v>2.0802782562897051E-2</v>
      </c>
      <c r="H2378" s="301">
        <v>2.8785571112277574E-4</v>
      </c>
      <c r="I2378" s="302">
        <v>3.0087126903894756E-4</v>
      </c>
      <c r="J2378" s="305">
        <v>0</v>
      </c>
      <c r="K2378" s="304">
        <f>SUM(D2378:D2407)</f>
        <v>0.62889251536520507</v>
      </c>
      <c r="L2378" s="304">
        <f t="shared" ref="L2378:L2384" si="2276">SUM(E2378:E2407)</f>
        <v>2.4826803666538622</v>
      </c>
      <c r="M2378" s="304">
        <f t="shared" ref="M2378:M2384" si="2277">SUM(F2378:F2407)</f>
        <v>0.58230595960739673</v>
      </c>
      <c r="N2378" s="304">
        <f t="shared" ref="N2378:N2384" si="2278">SUM(G2378:G2407)</f>
        <v>0.57842611585778303</v>
      </c>
      <c r="O2378" s="304">
        <f t="shared" ref="O2378:O2384" si="2279">SUM(H2378:H2407)</f>
        <v>2.7654173808748066E-3</v>
      </c>
      <c r="P2378" s="251">
        <f t="shared" ref="P2378:P2384" si="2280">SUM(I2378:I2407)</f>
        <v>2.8904572834800826E-3</v>
      </c>
    </row>
    <row r="2379" spans="1:16" x14ac:dyDescent="0.3">
      <c r="A2379" s="247" t="s">
        <v>2172</v>
      </c>
      <c r="B2379" s="248">
        <v>2016</v>
      </c>
      <c r="C2379" s="248" t="s">
        <v>2755</v>
      </c>
      <c r="D2379" s="300">
        <v>8.0250904082465269E-2</v>
      </c>
      <c r="E2379" s="300">
        <v>0.26981924342991859</v>
      </c>
      <c r="F2379" s="300">
        <v>2.0823283837229624E-2</v>
      </c>
      <c r="G2379" s="300">
        <v>2.0591495462481325E-2</v>
      </c>
      <c r="H2379" s="301">
        <v>2.6123976815592648E-4</v>
      </c>
      <c r="I2379" s="302">
        <v>2.7305187123763516E-4</v>
      </c>
      <c r="J2379" s="303">
        <v>0</v>
      </c>
      <c r="K2379" s="304">
        <f t="shared" ref="K2379:K2384" si="2281">SUM(D2379:D2408)</f>
        <v>0.53618588241154508</v>
      </c>
      <c r="L2379" s="304">
        <f t="shared" si="2276"/>
        <v>2.1934734341970739</v>
      </c>
      <c r="M2379" s="304">
        <f t="shared" si="2277"/>
        <v>0.57971400484565749</v>
      </c>
      <c r="N2379" s="304">
        <f t="shared" si="2278"/>
        <v>0.5760250101352139</v>
      </c>
      <c r="O2379" s="304">
        <f t="shared" si="2279"/>
        <v>2.498876425679889E-3</v>
      </c>
      <c r="P2379" s="251">
        <f t="shared" si="2280"/>
        <v>2.6118645290492213E-3</v>
      </c>
    </row>
    <row r="2380" spans="1:16" x14ac:dyDescent="0.3">
      <c r="A2380" s="247" t="s">
        <v>2172</v>
      </c>
      <c r="B2380" s="248">
        <v>2017</v>
      </c>
      <c r="C2380" s="248" t="s">
        <v>2756</v>
      </c>
      <c r="D2380" s="300">
        <v>6.7249978789737166E-2</v>
      </c>
      <c r="E2380" s="300">
        <v>0.23296283067905252</v>
      </c>
      <c r="F2380" s="300">
        <v>2.0663019171469055E-2</v>
      </c>
      <c r="G2380" s="300">
        <v>2.0441648372025591E-2</v>
      </c>
      <c r="H2380" s="301">
        <v>2.3738964009945691E-4</v>
      </c>
      <c r="I2380" s="302">
        <v>2.4812334622382819E-4</v>
      </c>
      <c r="J2380" s="303">
        <v>0</v>
      </c>
      <c r="K2380" s="304">
        <f t="shared" si="2281"/>
        <v>0.45860151014761119</v>
      </c>
      <c r="L2380" s="304">
        <f t="shared" si="2276"/>
        <v>1.9448800347346065</v>
      </c>
      <c r="M2380" s="304">
        <f t="shared" si="2277"/>
        <v>0.57733616375196362</v>
      </c>
      <c r="N2380" s="304">
        <f t="shared" si="2278"/>
        <v>0.57382376445494909</v>
      </c>
      <c r="O2380" s="304">
        <f t="shared" si="2279"/>
        <v>2.2585653132934222E-3</v>
      </c>
      <c r="P2380" s="251">
        <f t="shared" si="2280"/>
        <v>2.3606876145254056E-3</v>
      </c>
    </row>
    <row r="2381" spans="1:16" x14ac:dyDescent="0.3">
      <c r="A2381" s="247" t="s">
        <v>2172</v>
      </c>
      <c r="B2381" s="248">
        <v>2018</v>
      </c>
      <c r="C2381" s="248" t="s">
        <v>2757</v>
      </c>
      <c r="D2381" s="300">
        <v>5.5682238527517358E-2</v>
      </c>
      <c r="E2381" s="300">
        <v>0.20011517355310654</v>
      </c>
      <c r="F2381" s="300">
        <v>2.0550280057439176E-2</v>
      </c>
      <c r="G2381" s="300">
        <v>2.033583814988147E-2</v>
      </c>
      <c r="H2381" s="301">
        <v>2.166124684804156E-4</v>
      </c>
      <c r="I2381" s="302">
        <v>2.2640672310150723E-4</v>
      </c>
      <c r="J2381" s="303">
        <v>0</v>
      </c>
      <c r="K2381" s="304">
        <f t="shared" si="2281"/>
        <v>0.3939571786396362</v>
      </c>
      <c r="L2381" s="304">
        <f t="shared" si="2276"/>
        <v>1.7329438902303675</v>
      </c>
      <c r="M2381" s="304">
        <f t="shared" si="2277"/>
        <v>0.57510831849765209</v>
      </c>
      <c r="N2381" s="304">
        <f t="shared" si="2278"/>
        <v>0.57176291307859228</v>
      </c>
      <c r="O2381" s="304">
        <f t="shared" si="2279"/>
        <v>2.0418225288072168E-3</v>
      </c>
      <c r="P2381" s="251">
        <f t="shared" si="2280"/>
        <v>2.1341446831065957E-3</v>
      </c>
    </row>
    <row r="2382" spans="1:16" x14ac:dyDescent="0.3">
      <c r="A2382" s="247" t="s">
        <v>2172</v>
      </c>
      <c r="B2382" s="248">
        <v>2019</v>
      </c>
      <c r="C2382" s="248" t="s">
        <v>2758</v>
      </c>
      <c r="D2382" s="300">
        <v>4.5900699907317107E-2</v>
      </c>
      <c r="E2382" s="300">
        <v>0.17178959455903198</v>
      </c>
      <c r="F2382" s="300">
        <v>2.045966820608985E-2</v>
      </c>
      <c r="G2382" s="300">
        <v>2.0250679347522657E-2</v>
      </c>
      <c r="H2382" s="301">
        <v>1.9614810343286497E-4</v>
      </c>
      <c r="I2382" s="302">
        <v>2.0501705027578071E-4</v>
      </c>
      <c r="J2382" s="303">
        <v>0</v>
      </c>
      <c r="K2382" s="304">
        <f t="shared" si="2281"/>
        <v>0.34083148194660112</v>
      </c>
      <c r="L2382" s="304">
        <f t="shared" si="2276"/>
        <v>1.5536899944961666</v>
      </c>
      <c r="M2382" s="304">
        <f t="shared" si="2277"/>
        <v>0.57298458429722476</v>
      </c>
      <c r="N2382" s="304">
        <f t="shared" si="2278"/>
        <v>0.56979992609276908</v>
      </c>
      <c r="O2382" s="304">
        <f t="shared" si="2279"/>
        <v>1.8455322788821227E-3</v>
      </c>
      <c r="P2382" s="251">
        <f t="shared" si="2280"/>
        <v>1.9289790591049724E-3</v>
      </c>
    </row>
    <row r="2383" spans="1:16" x14ac:dyDescent="0.3">
      <c r="A2383" s="247" t="s">
        <v>2172</v>
      </c>
      <c r="B2383" s="248">
        <v>2020</v>
      </c>
      <c r="C2383" s="248" t="s">
        <v>2759</v>
      </c>
      <c r="D2383" s="300">
        <v>3.8698496738041842E-2</v>
      </c>
      <c r="E2383" s="300">
        <v>0.14814981321279624</v>
      </c>
      <c r="F2383" s="300">
        <v>2.0344062404215563E-2</v>
      </c>
      <c r="G2383" s="300">
        <v>2.0143210111700994E-2</v>
      </c>
      <c r="H2383" s="301">
        <v>1.7740627132791864E-4</v>
      </c>
      <c r="I2383" s="302">
        <v>1.8542779568869755E-4</v>
      </c>
      <c r="J2383" s="303">
        <v>0</v>
      </c>
      <c r="K2383" s="304">
        <f t="shared" si="2281"/>
        <v>0.29746889793950926</v>
      </c>
      <c r="L2383" s="304">
        <f t="shared" si="2276"/>
        <v>1.4027555885221723</v>
      </c>
      <c r="M2383" s="304">
        <f t="shared" si="2277"/>
        <v>0.57094606232918399</v>
      </c>
      <c r="N2383" s="304">
        <f t="shared" si="2278"/>
        <v>0.56791712444003906</v>
      </c>
      <c r="O2383" s="304">
        <f t="shared" si="2279"/>
        <v>1.6694826182983619E-3</v>
      </c>
      <c r="P2383" s="251">
        <f t="shared" si="2280"/>
        <v>1.7449692140784128E-3</v>
      </c>
    </row>
    <row r="2384" spans="1:16" x14ac:dyDescent="0.3">
      <c r="A2384" s="247" t="s">
        <v>2172</v>
      </c>
      <c r="B2384" s="248">
        <v>2021</v>
      </c>
      <c r="C2384" s="248" t="s">
        <v>2760</v>
      </c>
      <c r="D2384" s="300">
        <v>3.2801831186589865E-2</v>
      </c>
      <c r="E2384" s="300">
        <v>0.1276022099543716</v>
      </c>
      <c r="F2384" s="300">
        <v>2.0186563635648132E-2</v>
      </c>
      <c r="G2384" s="300">
        <v>1.9997392256753392E-2</v>
      </c>
      <c r="H2384" s="301">
        <v>1.5985437869028762E-4</v>
      </c>
      <c r="I2384" s="302">
        <v>1.6708228435136256E-4</v>
      </c>
      <c r="J2384" s="303">
        <v>0</v>
      </c>
      <c r="K2384" s="304">
        <f t="shared" si="2281"/>
        <v>0.26129331887888813</v>
      </c>
      <c r="L2384" s="304">
        <f t="shared" si="2276"/>
        <v>1.2754554787769827</v>
      </c>
      <c r="M2384" s="304">
        <f t="shared" si="2277"/>
        <v>0.5690186670147227</v>
      </c>
      <c r="N2384" s="304">
        <f t="shared" si="2278"/>
        <v>0.56613766189539438</v>
      </c>
      <c r="O2384" s="304">
        <f t="shared" si="2279"/>
        <v>1.5118740877325349E-3</v>
      </c>
      <c r="P2384" s="251">
        <f t="shared" si="2280"/>
        <v>1.5802343251378956E-3</v>
      </c>
    </row>
    <row r="2385" spans="1:16" x14ac:dyDescent="0.3">
      <c r="A2385" s="247" t="s">
        <v>2172</v>
      </c>
      <c r="B2385" s="248">
        <v>2022</v>
      </c>
      <c r="C2385" s="248" t="s">
        <v>2761</v>
      </c>
      <c r="D2385" s="300">
        <v>2.6169409577297138E-2</v>
      </c>
      <c r="E2385" s="300">
        <v>0.10855338296509737</v>
      </c>
      <c r="F2385" s="300">
        <v>2.0034356382687253E-2</v>
      </c>
      <c r="G2385" s="300">
        <v>1.9856238096479559E-2</v>
      </c>
      <c r="H2385" s="301">
        <v>1.4516643323161821E-4</v>
      </c>
      <c r="I2385" s="302">
        <v>1.5173021517584471E-4</v>
      </c>
      <c r="J2385" s="303">
        <v>1</v>
      </c>
      <c r="K2385" s="304">
        <f t="shared" ref="K2385:P2385" si="2282">SUM(D2385:D2413)+$J2385*D2413</f>
        <v>0.23101440536971884</v>
      </c>
      <c r="L2385" s="304">
        <f t="shared" si="2282"/>
        <v>1.1687029722902178</v>
      </c>
      <c r="M2385" s="304">
        <f t="shared" si="2282"/>
        <v>0.56724877046882893</v>
      </c>
      <c r="N2385" s="304">
        <f t="shared" si="2282"/>
        <v>0.56450401720569743</v>
      </c>
      <c r="O2385" s="304">
        <f t="shared" si="2282"/>
        <v>1.3718174498043392E-3</v>
      </c>
      <c r="P2385" s="251">
        <f t="shared" si="2282"/>
        <v>1.4338449475347131E-3</v>
      </c>
    </row>
    <row r="2386" spans="1:16" x14ac:dyDescent="0.3">
      <c r="A2386" s="247" t="s">
        <v>2172</v>
      </c>
      <c r="B2386" s="248">
        <v>2023</v>
      </c>
      <c r="C2386" s="248" t="s">
        <v>2762</v>
      </c>
      <c r="D2386" s="300">
        <v>2.2428429183628459E-2</v>
      </c>
      <c r="E2386" s="300">
        <v>9.4081126994536884E-2</v>
      </c>
      <c r="F2386" s="300">
        <v>1.9900929639264587E-2</v>
      </c>
      <c r="G2386" s="300">
        <v>1.9732912401956865E-2</v>
      </c>
      <c r="H2386" s="301">
        <v>1.3100022807267499E-4</v>
      </c>
      <c r="I2386" s="302">
        <v>1.3692347708121853E-4</v>
      </c>
      <c r="J2386" s="303">
        <v>2</v>
      </c>
      <c r="K2386" s="304">
        <f t="shared" ref="K2386:P2386" si="2283">SUM(D2386:D2413)+$J2386*D2413</f>
        <v>0.2073679134698424</v>
      </c>
      <c r="L2386" s="304">
        <f t="shared" si="2283"/>
        <v>1.0809992927927272</v>
      </c>
      <c r="M2386" s="304">
        <f t="shared" si="2283"/>
        <v>0.56563108117589611</v>
      </c>
      <c r="N2386" s="304">
        <f t="shared" si="2283"/>
        <v>0.56301152667627419</v>
      </c>
      <c r="O2386" s="304">
        <f t="shared" si="2283"/>
        <v>1.2464487573348127E-3</v>
      </c>
      <c r="P2386" s="251">
        <f t="shared" si="2283"/>
        <v>1.3028076391070485E-3</v>
      </c>
    </row>
    <row r="2387" spans="1:16" x14ac:dyDescent="0.3">
      <c r="A2387" s="247" t="s">
        <v>2172</v>
      </c>
      <c r="B2387" s="248">
        <v>2024</v>
      </c>
      <c r="C2387" s="248" t="s">
        <v>2763</v>
      </c>
      <c r="D2387" s="300">
        <v>1.927884143251829E-2</v>
      </c>
      <c r="E2387" s="300">
        <v>8.1959957378714712E-2</v>
      </c>
      <c r="F2387" s="300">
        <v>1.9782667585453648E-2</v>
      </c>
      <c r="G2387" s="300">
        <v>1.9623528992651119E-2</v>
      </c>
      <c r="H2387" s="301">
        <v>1.1644041848593486E-4</v>
      </c>
      <c r="I2387" s="302">
        <v>1.2170533751316431E-4</v>
      </c>
      <c r="J2387" s="303">
        <v>3</v>
      </c>
      <c r="K2387" s="304">
        <f t="shared" ref="K2387:P2387" si="2284">SUM(D2387:D2413)+$J2387*D2413</f>
        <v>0.18746240196363456</v>
      </c>
      <c r="L2387" s="304">
        <f t="shared" si="2284"/>
        <v>1.0077678692657972</v>
      </c>
      <c r="M2387" s="304">
        <f t="shared" si="2284"/>
        <v>0.56414681862638594</v>
      </c>
      <c r="N2387" s="304">
        <f t="shared" si="2284"/>
        <v>0.56164236184137373</v>
      </c>
      <c r="O2387" s="304">
        <f t="shared" si="2284"/>
        <v>1.1352462700242292E-3</v>
      </c>
      <c r="P2387" s="251">
        <f t="shared" si="2284"/>
        <v>1.1865770687740102E-3</v>
      </c>
    </row>
    <row r="2388" spans="1:16" x14ac:dyDescent="0.3">
      <c r="A2388" s="247" t="s">
        <v>2172</v>
      </c>
      <c r="B2388" s="248">
        <v>2025</v>
      </c>
      <c r="C2388" s="248" t="s">
        <v>2764</v>
      </c>
      <c r="D2388" s="300">
        <v>1.685976137243041E-2</v>
      </c>
      <c r="E2388" s="300">
        <v>7.248711945745212E-2</v>
      </c>
      <c r="F2388" s="300">
        <v>1.9689033395515622E-2</v>
      </c>
      <c r="G2388" s="300">
        <v>1.9536948051196677E-2</v>
      </c>
      <c r="H2388" s="301">
        <v>1.0453912244410285E-4</v>
      </c>
      <c r="I2388" s="302">
        <v>1.0926591767553958E-4</v>
      </c>
      <c r="J2388" s="303">
        <v>4</v>
      </c>
      <c r="K2388" s="304">
        <f t="shared" ref="K2388:P2388" si="2285">SUM(D2388:D2413)+$J2388*D2413</f>
        <v>0.17070647820853699</v>
      </c>
      <c r="L2388" s="304">
        <f t="shared" si="2285"/>
        <v>0.94665761535468906</v>
      </c>
      <c r="M2388" s="304">
        <f t="shared" si="2285"/>
        <v>0.56278081813068681</v>
      </c>
      <c r="N2388" s="304">
        <f t="shared" si="2285"/>
        <v>0.56038258041577915</v>
      </c>
      <c r="O2388" s="304">
        <f t="shared" si="2285"/>
        <v>1.0386035923003862E-3</v>
      </c>
      <c r="P2388" s="251">
        <f t="shared" si="2285"/>
        <v>1.0855646380090261E-3</v>
      </c>
    </row>
    <row r="2389" spans="1:16" x14ac:dyDescent="0.3">
      <c r="A2389" s="247" t="s">
        <v>2172</v>
      </c>
      <c r="B2389" s="248">
        <v>2026</v>
      </c>
      <c r="C2389" s="248" t="s">
        <v>2765</v>
      </c>
      <c r="D2389" s="300">
        <v>1.4873788305559171E-2</v>
      </c>
      <c r="E2389" s="300">
        <v>6.4804227372083092E-2</v>
      </c>
      <c r="F2389" s="300">
        <v>1.9595907074200832E-2</v>
      </c>
      <c r="G2389" s="300">
        <v>1.945080428868632E-2</v>
      </c>
      <c r="H2389" s="301">
        <v>9.1335765152474914E-5</v>
      </c>
      <c r="I2389" s="302">
        <v>9.5465563156214473E-5</v>
      </c>
      <c r="J2389" s="303">
        <v>5</v>
      </c>
      <c r="K2389" s="304">
        <f t="shared" ref="K2389:P2389" si="2286">SUM(D2389:D2413)+$J2389*D2413</f>
        <v>0.15636963451352723</v>
      </c>
      <c r="L2389" s="304">
        <f t="shared" si="2286"/>
        <v>0.89502019936484367</v>
      </c>
      <c r="M2389" s="304">
        <f t="shared" si="2286"/>
        <v>0.56150845182492559</v>
      </c>
      <c r="N2389" s="304">
        <f t="shared" si="2286"/>
        <v>0.55920937993163888</v>
      </c>
      <c r="O2389" s="304">
        <f t="shared" si="2286"/>
        <v>9.5386221061837505E-4</v>
      </c>
      <c r="P2389" s="251">
        <f t="shared" si="2286"/>
        <v>9.9699162708166656E-4</v>
      </c>
    </row>
    <row r="2390" spans="1:16" x14ac:dyDescent="0.3">
      <c r="A2390" s="247" t="s">
        <v>2172</v>
      </c>
      <c r="B2390" s="248">
        <v>2027</v>
      </c>
      <c r="C2390" s="248" t="s">
        <v>2766</v>
      </c>
      <c r="D2390" s="300">
        <v>1.3163334685177381E-2</v>
      </c>
      <c r="E2390" s="300">
        <v>5.8240691680195078E-2</v>
      </c>
      <c r="F2390" s="300">
        <v>1.9489892126420719E-2</v>
      </c>
      <c r="G2390" s="300">
        <v>1.9352662163246014E-2</v>
      </c>
      <c r="H2390" s="301">
        <v>7.4305803309994276E-5</v>
      </c>
      <c r="I2390" s="302">
        <v>7.7665582008553476E-5</v>
      </c>
      <c r="J2390" s="303">
        <v>6</v>
      </c>
      <c r="K2390" s="304">
        <f t="shared" ref="K2390:P2390" si="2287">SUM(D2390:D2413)+$J2390*D2413</f>
        <v>0.14401876388538878</v>
      </c>
      <c r="L2390" s="304">
        <f t="shared" si="2287"/>
        <v>0.85106567546036738</v>
      </c>
      <c r="M2390" s="304">
        <f t="shared" si="2287"/>
        <v>0.56032921184047912</v>
      </c>
      <c r="N2390" s="304">
        <f t="shared" si="2287"/>
        <v>0.55812232321000899</v>
      </c>
      <c r="O2390" s="304">
        <f t="shared" si="2287"/>
        <v>8.8232418622799199E-4</v>
      </c>
      <c r="P2390" s="251">
        <f t="shared" si="2287"/>
        <v>9.2221897067363222E-4</v>
      </c>
    </row>
    <row r="2391" spans="1:16" x14ac:dyDescent="0.3">
      <c r="A2391" s="247" t="s">
        <v>2172</v>
      </c>
      <c r="B2391" s="248">
        <v>2028</v>
      </c>
      <c r="C2391" s="248" t="s">
        <v>2767</v>
      </c>
      <c r="D2391" s="300">
        <v>1.1729394885470657E-2</v>
      </c>
      <c r="E2391" s="300">
        <v>5.2746963286882699E-2</v>
      </c>
      <c r="F2391" s="300">
        <v>1.9380675541663766E-2</v>
      </c>
      <c r="G2391" s="300">
        <v>1.9251773611383503E-2</v>
      </c>
      <c r="H2391" s="301">
        <v>6.2296070990251466E-5</v>
      </c>
      <c r="I2391" s="302">
        <v>6.511282288570975E-5</v>
      </c>
      <c r="J2391" s="303">
        <v>7</v>
      </c>
      <c r="K2391" s="304">
        <f t="shared" ref="K2391:P2391" si="2288">SUM(D2391:D2413)+$J2391*D2413</f>
        <v>0.13337834687763209</v>
      </c>
      <c r="L2391" s="304">
        <f t="shared" si="2288"/>
        <v>0.81367468724777903</v>
      </c>
      <c r="M2391" s="304">
        <f t="shared" si="2288"/>
        <v>0.55925598680381294</v>
      </c>
      <c r="N2391" s="304">
        <f t="shared" si="2288"/>
        <v>0.55713340861381944</v>
      </c>
      <c r="O2391" s="304">
        <f t="shared" si="2288"/>
        <v>8.2781612368008949E-4</v>
      </c>
      <c r="P2391" s="251">
        <f t="shared" si="2288"/>
        <v>8.6524629541325903E-4</v>
      </c>
    </row>
    <row r="2392" spans="1:16" x14ac:dyDescent="0.3">
      <c r="A2392" s="247" t="s">
        <v>2172</v>
      </c>
      <c r="B2392" s="248">
        <v>2029</v>
      </c>
      <c r="C2392" s="248" t="s">
        <v>2768</v>
      </c>
      <c r="D2392" s="300">
        <v>1.0431619933310363E-2</v>
      </c>
      <c r="E2392" s="300">
        <v>4.7897855058512809E-2</v>
      </c>
      <c r="F2392" s="300">
        <v>1.9276958182834203E-2</v>
      </c>
      <c r="G2392" s="300">
        <v>1.9156070421034569E-2</v>
      </c>
      <c r="H2392" s="301">
        <v>5.3597857002599273E-5</v>
      </c>
      <c r="I2392" s="302">
        <v>5.6021314259288816E-5</v>
      </c>
      <c r="J2392" s="303">
        <v>8</v>
      </c>
      <c r="K2392" s="304">
        <f t="shared" ref="K2392:P2392" si="2289">SUM(D2392:D2413)+$J2392*D2413</f>
        <v>0.12417186966958207</v>
      </c>
      <c r="L2392" s="304">
        <f t="shared" si="2289"/>
        <v>0.78177742742850298</v>
      </c>
      <c r="M2392" s="304">
        <f t="shared" si="2289"/>
        <v>0.55829197835190358</v>
      </c>
      <c r="N2392" s="304">
        <f t="shared" si="2289"/>
        <v>0.55624538256949241</v>
      </c>
      <c r="O2392" s="304">
        <f t="shared" si="2289"/>
        <v>7.8531779345193003E-4</v>
      </c>
      <c r="P2392" s="251">
        <f t="shared" si="2289"/>
        <v>8.2082637927572929E-4</v>
      </c>
    </row>
    <row r="2393" spans="1:16" x14ac:dyDescent="0.3">
      <c r="A2393" s="247" t="s">
        <v>2172</v>
      </c>
      <c r="B2393" s="248">
        <v>2030</v>
      </c>
      <c r="C2393" s="248" t="s">
        <v>2769</v>
      </c>
      <c r="D2393" s="300">
        <v>9.3771571709448109E-3</v>
      </c>
      <c r="E2393" s="300">
        <v>4.3851195037645611E-2</v>
      </c>
      <c r="F2393" s="300">
        <v>1.917946899003271E-2</v>
      </c>
      <c r="G2393" s="300">
        <v>1.9066136229747968E-2</v>
      </c>
      <c r="H2393" s="301">
        <v>4.5988636102064191E-5</v>
      </c>
      <c r="I2393" s="302">
        <v>4.806803815504919E-5</v>
      </c>
      <c r="J2393" s="303">
        <v>9</v>
      </c>
      <c r="K2393" s="304">
        <f t="shared" ref="K2393:P2393" si="2290">SUM(D2393:D2413)+$J2393*D2413</f>
        <v>0.1162631674136924</v>
      </c>
      <c r="L2393" s="304">
        <f t="shared" si="2290"/>
        <v>0.75472927583759697</v>
      </c>
      <c r="M2393" s="304">
        <f t="shared" si="2290"/>
        <v>0.55743168725882375</v>
      </c>
      <c r="N2393" s="304">
        <f t="shared" si="2290"/>
        <v>0.55545305971551417</v>
      </c>
      <c r="O2393" s="304">
        <f t="shared" si="2290"/>
        <v>7.5151767721142251E-4</v>
      </c>
      <c r="P2393" s="251">
        <f t="shared" si="2290"/>
        <v>7.8549797176462061E-4</v>
      </c>
    </row>
    <row r="2394" spans="1:16" x14ac:dyDescent="0.3">
      <c r="A2394" s="247" t="s">
        <v>2172</v>
      </c>
      <c r="B2394" s="248">
        <v>2031</v>
      </c>
      <c r="C2394" s="248" t="s">
        <v>2770</v>
      </c>
      <c r="D2394" s="300">
        <v>8.4340305918176352E-3</v>
      </c>
      <c r="E2394" s="300">
        <v>4.0267655064687671E-2</v>
      </c>
      <c r="F2394" s="300">
        <v>1.9089532762661027E-2</v>
      </c>
      <c r="G2394" s="300">
        <v>1.8983271598636123E-2</v>
      </c>
      <c r="H2394" s="301">
        <v>4.1584704143502797E-5</v>
      </c>
      <c r="I2394" s="302">
        <v>4.3464979935480304E-5</v>
      </c>
      <c r="J2394" s="303">
        <v>10</v>
      </c>
      <c r="K2394" s="304">
        <f t="shared" ref="K2394:P2394" si="2291">SUM(D2394:D2413)+$J2394*D2413</f>
        <v>0.10940892792016826</v>
      </c>
      <c r="L2394" s="304">
        <f t="shared" si="2291"/>
        <v>0.73172778426755813</v>
      </c>
      <c r="M2394" s="304">
        <f t="shared" si="2291"/>
        <v>0.55666888535854553</v>
      </c>
      <c r="N2394" s="304">
        <f t="shared" si="2291"/>
        <v>0.55475067105282272</v>
      </c>
      <c r="O2394" s="304">
        <f t="shared" si="2291"/>
        <v>7.2532678187145038E-4</v>
      </c>
      <c r="P2394" s="251">
        <f t="shared" si="2291"/>
        <v>7.5812284035775145E-4</v>
      </c>
    </row>
    <row r="2395" spans="1:16" x14ac:dyDescent="0.3">
      <c r="A2395" s="247" t="s">
        <v>2172</v>
      </c>
      <c r="B2395" s="248">
        <v>2032</v>
      </c>
      <c r="C2395" s="248" t="s">
        <v>2771</v>
      </c>
      <c r="D2395" s="300">
        <v>7.6209172188264201E-3</v>
      </c>
      <c r="E2395" s="300">
        <v>3.7285377966673139E-2</v>
      </c>
      <c r="F2395" s="300">
        <v>1.9007076019307456E-2</v>
      </c>
      <c r="G2395" s="300">
        <v>1.8907332746761603E-2</v>
      </c>
      <c r="H2395" s="301">
        <v>3.8429904205047398E-5</v>
      </c>
      <c r="I2395" s="302">
        <v>4.0167533943025383E-5</v>
      </c>
      <c r="J2395" s="303">
        <v>11</v>
      </c>
      <c r="K2395" s="304">
        <f t="shared" ref="K2395:P2395" si="2292">SUM(D2395:D2413)+$J2395*D2413</f>
        <v>0.10349781500577131</v>
      </c>
      <c r="L2395" s="304">
        <f t="shared" si="2292"/>
        <v>0.71230983267047721</v>
      </c>
      <c r="M2395" s="304">
        <f t="shared" si="2292"/>
        <v>0.55599601968563894</v>
      </c>
      <c r="N2395" s="304">
        <f t="shared" si="2292"/>
        <v>0.554131147021243</v>
      </c>
      <c r="O2395" s="304">
        <f t="shared" si="2292"/>
        <v>7.035398184900394E-4</v>
      </c>
      <c r="P2395" s="251">
        <f t="shared" si="2292"/>
        <v>7.3535076717045126E-4</v>
      </c>
    </row>
    <row r="2396" spans="1:16" x14ac:dyDescent="0.3">
      <c r="A2396" s="247" t="s">
        <v>2172</v>
      </c>
      <c r="B2396" s="248">
        <v>2033</v>
      </c>
      <c r="C2396" s="248" t="s">
        <v>2772</v>
      </c>
      <c r="D2396" s="300">
        <v>6.8939994067136788E-3</v>
      </c>
      <c r="E2396" s="300">
        <v>3.4697875956436683E-2</v>
      </c>
      <c r="F2396" s="300">
        <v>1.8929863301546453E-2</v>
      </c>
      <c r="G2396" s="300">
        <v>1.8836233726886815E-2</v>
      </c>
      <c r="H2396" s="301">
        <v>3.5740779352735078E-5</v>
      </c>
      <c r="I2396" s="302">
        <v>3.7356818797706231E-5</v>
      </c>
      <c r="J2396" s="303">
        <v>12</v>
      </c>
      <c r="K2396" s="304">
        <f t="shared" ref="K2396:P2396" si="2293">SUM(D2396:D2413)+$J2396*D2413</f>
        <v>9.8399815464365561E-2</v>
      </c>
      <c r="L2396" s="304">
        <f t="shared" si="2293"/>
        <v>0.69587415817141074</v>
      </c>
      <c r="M2396" s="304">
        <f t="shared" si="2293"/>
        <v>0.55540561075608597</v>
      </c>
      <c r="N2396" s="304">
        <f t="shared" si="2293"/>
        <v>0.55358756184153779</v>
      </c>
      <c r="O2396" s="304">
        <f t="shared" si="2293"/>
        <v>6.8490765504708386E-4</v>
      </c>
      <c r="P2396" s="251">
        <f t="shared" si="2293"/>
        <v>7.1587613997560603E-4</v>
      </c>
    </row>
    <row r="2397" spans="1:16" x14ac:dyDescent="0.3">
      <c r="A2397" s="247" t="s">
        <v>2172</v>
      </c>
      <c r="B2397" s="248">
        <v>2034</v>
      </c>
      <c r="C2397" s="248" t="s">
        <v>2773</v>
      </c>
      <c r="D2397" s="300">
        <v>6.2361745610291387E-3</v>
      </c>
      <c r="E2397" s="300">
        <v>3.2450057197623144E-2</v>
      </c>
      <c r="F2397" s="300">
        <v>1.8857999891371924E-2</v>
      </c>
      <c r="G2397" s="300">
        <v>1.8770066808842231E-2</v>
      </c>
      <c r="H2397" s="301">
        <v>3.3400986092181819E-5</v>
      </c>
      <c r="I2397" s="302">
        <v>3.4911230468589645E-5</v>
      </c>
      <c r="J2397" s="303">
        <v>13</v>
      </c>
      <c r="K2397" s="304">
        <f t="shared" ref="K2397:P2397" si="2294">SUM(D2397:D2413)+$J2397*D2413</f>
        <v>9.4028733735072562E-2</v>
      </c>
      <c r="L2397" s="304">
        <f t="shared" si="2294"/>
        <v>0.68202598568258077</v>
      </c>
      <c r="M2397" s="304">
        <f t="shared" si="2294"/>
        <v>0.55489241454429394</v>
      </c>
      <c r="N2397" s="304">
        <f t="shared" si="2294"/>
        <v>0.55311507568170748</v>
      </c>
      <c r="O2397" s="304">
        <f t="shared" si="2294"/>
        <v>6.6896461645644056E-4</v>
      </c>
      <c r="P2397" s="251">
        <f t="shared" si="2294"/>
        <v>6.9921222792607997E-4</v>
      </c>
    </row>
    <row r="2398" spans="1:16" x14ac:dyDescent="0.3">
      <c r="A2398" s="247" t="s">
        <v>2172</v>
      </c>
      <c r="B2398" s="248">
        <v>2035</v>
      </c>
      <c r="C2398" s="248" t="s">
        <v>2774</v>
      </c>
      <c r="D2398" s="300">
        <v>5.6487025591987327E-3</v>
      </c>
      <c r="E2398" s="300">
        <v>3.0535106323631687E-2</v>
      </c>
      <c r="F2398" s="300">
        <v>1.8791791985022736E-2</v>
      </c>
      <c r="G2398" s="300">
        <v>1.8709113906567661E-2</v>
      </c>
      <c r="H2398" s="301">
        <v>3.1420220852704723E-5</v>
      </c>
      <c r="I2398" s="302">
        <v>3.2840903814498894E-5</v>
      </c>
      <c r="J2398" s="303">
        <v>14</v>
      </c>
      <c r="K2398" s="304">
        <f t="shared" ref="K2398:P2398" si="2295">SUM(D2398:D2413)+$J2398*D2413</f>
        <v>9.0315476851464099E-2</v>
      </c>
      <c r="L2398" s="304">
        <f t="shared" si="2295"/>
        <v>0.67042563195256444</v>
      </c>
      <c r="M2398" s="304">
        <f t="shared" si="2295"/>
        <v>0.55445108174267643</v>
      </c>
      <c r="N2398" s="304">
        <f t="shared" si="2295"/>
        <v>0.55270875643992157</v>
      </c>
      <c r="O2398" s="304">
        <f t="shared" si="2295"/>
        <v>6.553613711263506E-4</v>
      </c>
      <c r="P2398" s="251">
        <f t="shared" si="2295"/>
        <v>6.8499390420567036E-4</v>
      </c>
    </row>
    <row r="2399" spans="1:16" x14ac:dyDescent="0.3">
      <c r="A2399" s="247" t="s">
        <v>2172</v>
      </c>
      <c r="B2399" s="248">
        <v>2036</v>
      </c>
      <c r="C2399" s="248" t="s">
        <v>2775</v>
      </c>
      <c r="D2399" s="300">
        <v>5.1398588088559811E-3</v>
      </c>
      <c r="E2399" s="300">
        <v>2.8919896534873465E-2</v>
      </c>
      <c r="F2399" s="300">
        <v>1.8735033092847516E-2</v>
      </c>
      <c r="G2399" s="300">
        <v>1.8656845160894522E-2</v>
      </c>
      <c r="H2399" s="301">
        <v>2.9340306289080602E-5</v>
      </c>
      <c r="I2399" s="302">
        <v>3.0666944743791906E-5</v>
      </c>
      <c r="J2399" s="303">
        <v>15</v>
      </c>
      <c r="K2399" s="304">
        <f t="shared" ref="K2399:P2399" si="2296">SUM(D2399:D2413)+$J2399*D2413</f>
        <v>8.718969196968604E-2</v>
      </c>
      <c r="L2399" s="304">
        <f t="shared" si="2296"/>
        <v>0.6607402290965394</v>
      </c>
      <c r="M2399" s="304">
        <f t="shared" si="2296"/>
        <v>0.55407595684740818</v>
      </c>
      <c r="N2399" s="304">
        <f t="shared" si="2296"/>
        <v>0.55236339010041036</v>
      </c>
      <c r="O2399" s="304">
        <f t="shared" si="2296"/>
        <v>6.4373889103573763E-4</v>
      </c>
      <c r="P2399" s="251">
        <f t="shared" si="2296"/>
        <v>6.7284590713935152E-4</v>
      </c>
    </row>
    <row r="2400" spans="1:16" x14ac:dyDescent="0.3">
      <c r="A2400" s="247" t="s">
        <v>2172</v>
      </c>
      <c r="B2400" s="248">
        <v>2037</v>
      </c>
      <c r="C2400" s="248" t="s">
        <v>2776</v>
      </c>
      <c r="D2400" s="300">
        <v>4.6896739802162468E-3</v>
      </c>
      <c r="E2400" s="300">
        <v>2.7528533644019103E-2</v>
      </c>
      <c r="F2400" s="300">
        <v>1.8684312570693126E-2</v>
      </c>
      <c r="G2400" s="300">
        <v>1.8610151522092756E-2</v>
      </c>
      <c r="H2400" s="301">
        <v>2.7851942832813566E-5</v>
      </c>
      <c r="I2400" s="302">
        <v>2.9111284096547553E-5</v>
      </c>
      <c r="J2400" s="303">
        <v>16</v>
      </c>
      <c r="K2400" s="304">
        <f t="shared" ref="K2400:P2400" si="2297">SUM(D2400:D2413)+$J2400*D2413</f>
        <v>8.4572750838250735E-2</v>
      </c>
      <c r="L2400" s="304">
        <f t="shared" si="2297"/>
        <v>0.65267003602927276</v>
      </c>
      <c r="M2400" s="304">
        <f t="shared" si="2297"/>
        <v>0.55375759084431508</v>
      </c>
      <c r="N2400" s="304">
        <f t="shared" si="2297"/>
        <v>0.55207029250657236</v>
      </c>
      <c r="O2400" s="304">
        <f t="shared" si="2297"/>
        <v>6.3419632550874893E-4</v>
      </c>
      <c r="P2400" s="251">
        <f t="shared" si="2297"/>
        <v>6.6287186914373972E-4</v>
      </c>
    </row>
    <row r="2401" spans="1:16" x14ac:dyDescent="0.3">
      <c r="A2401" s="247" t="s">
        <v>2172</v>
      </c>
      <c r="B2401" s="248">
        <v>2038</v>
      </c>
      <c r="C2401" s="248" t="s">
        <v>2777</v>
      </c>
      <c r="D2401" s="300">
        <v>4.2797150719785801E-3</v>
      </c>
      <c r="E2401" s="300">
        <v>2.6260927570135827E-2</v>
      </c>
      <c r="F2401" s="300">
        <v>1.8638597618199974E-2</v>
      </c>
      <c r="G2401" s="300">
        <v>1.8568063967603847E-2</v>
      </c>
      <c r="H2401" s="301">
        <v>2.6457201291696599E-5</v>
      </c>
      <c r="I2401" s="302">
        <v>2.7653478532015216E-5</v>
      </c>
      <c r="J2401" s="303">
        <v>17</v>
      </c>
      <c r="K2401" s="304">
        <f t="shared" ref="K2401:P2401" si="2298">SUM(D2401:D2413)+$J2401*D2413</f>
        <v>8.2405994535455163E-2</v>
      </c>
      <c r="L2401" s="304">
        <f t="shared" si="2298"/>
        <v>0.6459912058528603</v>
      </c>
      <c r="M2401" s="304">
        <f t="shared" si="2298"/>
        <v>0.55348994536337637</v>
      </c>
      <c r="N2401" s="304">
        <f t="shared" si="2298"/>
        <v>0.55182388855153608</v>
      </c>
      <c r="O2401" s="304">
        <f t="shared" si="2298"/>
        <v>6.2614212343802727E-4</v>
      </c>
      <c r="P2401" s="251">
        <f t="shared" si="2298"/>
        <v>6.5445349179537227E-4</v>
      </c>
    </row>
    <row r="2402" spans="1:16" x14ac:dyDescent="0.3">
      <c r="A2402" s="247" t="s">
        <v>2172</v>
      </c>
      <c r="B2402" s="248">
        <v>2039</v>
      </c>
      <c r="C2402" s="248" t="s">
        <v>2778</v>
      </c>
      <c r="D2402" s="300">
        <v>3.889102691717136E-3</v>
      </c>
      <c r="E2402" s="300">
        <v>2.5055269448530544E-2</v>
      </c>
      <c r="F2402" s="300">
        <v>1.8597592546646873E-2</v>
      </c>
      <c r="G2402" s="300">
        <v>1.8530318636143871E-2</v>
      </c>
      <c r="H2402" s="301">
        <v>2.536175388926065E-5</v>
      </c>
      <c r="I2402" s="302">
        <v>2.6508499859016891E-5</v>
      </c>
      <c r="J2402" s="303">
        <v>18</v>
      </c>
      <c r="K2402" s="304">
        <f t="shared" ref="K2402:P2402" si="2299">SUM(D2402:D2413)+$J2402*D2413</f>
        <v>8.0649197140897258E-2</v>
      </c>
      <c r="L2402" s="304">
        <f t="shared" si="2299"/>
        <v>0.64057998175033126</v>
      </c>
      <c r="M2402" s="304">
        <f t="shared" si="2299"/>
        <v>0.55326801483493082</v>
      </c>
      <c r="N2402" s="304">
        <f t="shared" si="2299"/>
        <v>0.55161957215098867</v>
      </c>
      <c r="O2402" s="304">
        <f t="shared" si="2299"/>
        <v>6.1948266290842236E-4</v>
      </c>
      <c r="P2402" s="251">
        <f t="shared" si="2299"/>
        <v>6.4749292001153717E-4</v>
      </c>
    </row>
    <row r="2403" spans="1:16" x14ac:dyDescent="0.3">
      <c r="A2403" s="247" t="s">
        <v>2172</v>
      </c>
      <c r="B2403" s="248">
        <v>2040</v>
      </c>
      <c r="C2403" s="248" t="s">
        <v>2779</v>
      </c>
      <c r="D2403" s="300">
        <v>3.5517766388259153E-3</v>
      </c>
      <c r="E2403" s="300">
        <v>2.4074949696111018E-2</v>
      </c>
      <c r="F2403" s="300">
        <v>1.8561342322855515E-2</v>
      </c>
      <c r="G2403" s="300">
        <v>1.8496947909313218E-2</v>
      </c>
      <c r="H2403" s="301">
        <v>2.4335542320421287E-5</v>
      </c>
      <c r="I2403" s="302">
        <v>2.543588755678103E-5</v>
      </c>
      <c r="J2403" s="303">
        <v>19</v>
      </c>
      <c r="K2403" s="304">
        <f t="shared" ref="K2403:P2403" si="2300">SUM(D2403:D2413)+$J2403*D2413</f>
        <v>7.9283012126600785E-2</v>
      </c>
      <c r="L2403" s="304">
        <f t="shared" si="2300"/>
        <v>0.63637441576940745</v>
      </c>
      <c r="M2403" s="304">
        <f t="shared" si="2300"/>
        <v>0.5530870893780383</v>
      </c>
      <c r="N2403" s="304">
        <f t="shared" si="2300"/>
        <v>0.55145300108190121</v>
      </c>
      <c r="O2403" s="304">
        <f t="shared" si="2300"/>
        <v>6.1391864978125352E-4</v>
      </c>
      <c r="P2403" s="251">
        <f t="shared" si="2300"/>
        <v>6.4167732690070031E-4</v>
      </c>
    </row>
    <row r="2404" spans="1:16" x14ac:dyDescent="0.3">
      <c r="A2404" s="247" t="s">
        <v>2172</v>
      </c>
      <c r="B2404" s="248">
        <v>2041</v>
      </c>
      <c r="C2404" s="248" t="s">
        <v>2780</v>
      </c>
      <c r="D2404" s="300">
        <v>3.3097787638194723E-3</v>
      </c>
      <c r="E2404" s="300">
        <v>2.3343025863461934E-2</v>
      </c>
      <c r="F2404" s="300">
        <v>1.8533853838006112E-2</v>
      </c>
      <c r="G2404" s="300">
        <v>1.8471642718451572E-2</v>
      </c>
      <c r="H2404" s="301">
        <v>2.3551623767540273E-5</v>
      </c>
      <c r="I2404" s="302">
        <v>2.4616523685525787E-5</v>
      </c>
      <c r="J2404" s="303">
        <v>20</v>
      </c>
      <c r="K2404" s="304">
        <f t="shared" ref="K2404:P2404" si="2301">SUM(D2404:D2413)+$J2404*D2413</f>
        <v>7.8254153165195545E-2</v>
      </c>
      <c r="L2404" s="304">
        <f t="shared" si="2301"/>
        <v>0.63314916954090317</v>
      </c>
      <c r="M2404" s="304">
        <f t="shared" si="2301"/>
        <v>0.55294241414493728</v>
      </c>
      <c r="N2404" s="304">
        <f t="shared" si="2301"/>
        <v>0.55131980073964437</v>
      </c>
      <c r="O2404" s="304">
        <f t="shared" si="2301"/>
        <v>6.0938084822292405E-4</v>
      </c>
      <c r="P2404" s="251">
        <f t="shared" si="2301"/>
        <v>6.3693434609209945E-4</v>
      </c>
    </row>
    <row r="2405" spans="1:16" x14ac:dyDescent="0.3">
      <c r="A2405" s="247" t="s">
        <v>2172</v>
      </c>
      <c r="B2405" s="248">
        <v>2042</v>
      </c>
      <c r="C2405" s="248" t="s">
        <v>2781</v>
      </c>
      <c r="D2405" s="300">
        <v>3.1001964250230744E-3</v>
      </c>
      <c r="E2405" s="300">
        <v>2.2665106619457927E-2</v>
      </c>
      <c r="F2405" s="300">
        <v>1.8510085218119105E-2</v>
      </c>
      <c r="G2405" s="300">
        <v>1.8449759998152765E-2</v>
      </c>
      <c r="H2405" s="301">
        <v>2.2823964937179932E-5</v>
      </c>
      <c r="I2405" s="302">
        <v>2.385596335179475E-5</v>
      </c>
      <c r="J2405" s="303">
        <v>21</v>
      </c>
      <c r="K2405" s="304">
        <f t="shared" ref="K2405:P2405" si="2302">SUM(D2405:D2413)+$J2405*D2413</f>
        <v>7.746729207879674E-2</v>
      </c>
      <c r="L2405" s="304">
        <f t="shared" si="2302"/>
        <v>0.63065584714504797</v>
      </c>
      <c r="M2405" s="304">
        <f t="shared" si="2302"/>
        <v>0.5528252273966856</v>
      </c>
      <c r="N2405" s="304">
        <f t="shared" si="2302"/>
        <v>0.55121190558824928</v>
      </c>
      <c r="O2405" s="304">
        <f t="shared" si="2302"/>
        <v>6.0562696521747567E-4</v>
      </c>
      <c r="P2405" s="251">
        <f t="shared" si="2302"/>
        <v>6.3301072915475376E-4</v>
      </c>
    </row>
    <row r="2406" spans="1:16" x14ac:dyDescent="0.3">
      <c r="A2406" s="247" t="s">
        <v>2172</v>
      </c>
      <c r="B2406" s="248">
        <v>2043</v>
      </c>
      <c r="C2406" s="248" t="s">
        <v>2782</v>
      </c>
      <c r="D2406" s="300">
        <v>2.9393306199383541E-3</v>
      </c>
      <c r="E2406" s="300">
        <v>2.2143119952955186E-2</v>
      </c>
      <c r="F2406" s="300">
        <v>1.8489815022011739E-2</v>
      </c>
      <c r="G2406" s="300">
        <v>1.8431100146904897E-2</v>
      </c>
      <c r="H2406" s="301">
        <v>2.225536835493558E-5</v>
      </c>
      <c r="I2406" s="302">
        <v>2.3261657355211371E-5</v>
      </c>
      <c r="J2406" s="303">
        <v>22</v>
      </c>
      <c r="K2406" s="304">
        <f t="shared" ref="K2406:P2406" si="2303">SUM(D2406:D2413)+$J2406*D2413</f>
        <v>7.6890013331194357E-2</v>
      </c>
      <c r="L2406" s="304">
        <f t="shared" si="2303"/>
        <v>0.62884044399319672</v>
      </c>
      <c r="M2406" s="304">
        <f t="shared" si="2303"/>
        <v>0.55273180926832088</v>
      </c>
      <c r="N2406" s="304">
        <f t="shared" si="2303"/>
        <v>0.55112589315715299</v>
      </c>
      <c r="O2406" s="304">
        <f t="shared" si="2303"/>
        <v>6.0260074104238762E-4</v>
      </c>
      <c r="P2406" s="251">
        <f t="shared" si="2303"/>
        <v>6.2984767255113902E-4</v>
      </c>
    </row>
    <row r="2407" spans="1:16" x14ac:dyDescent="0.3">
      <c r="A2407" s="247" t="s">
        <v>2172</v>
      </c>
      <c r="B2407" s="248">
        <v>2044</v>
      </c>
      <c r="C2407" s="248" t="s">
        <v>2783</v>
      </c>
      <c r="D2407" s="300">
        <v>2.819212687653077E-3</v>
      </c>
      <c r="E2407" s="300">
        <v>2.1731655183607212E-2</v>
      </c>
      <c r="F2407" s="300">
        <v>1.8472488075612657E-2</v>
      </c>
      <c r="G2407" s="300">
        <v>1.8415146490886117E-2</v>
      </c>
      <c r="H2407" s="301">
        <v>2.1686406444345491E-5</v>
      </c>
      <c r="I2407" s="302">
        <v>2.2666969511755457E-5</v>
      </c>
      <c r="J2407" s="303">
        <v>23</v>
      </c>
      <c r="K2407" s="304">
        <f t="shared" ref="K2407:P2407" si="2304">SUM(D2407:D2413)+$J2407*D2413</f>
        <v>7.6473600388676677E-2</v>
      </c>
      <c r="L2407" s="304">
        <f t="shared" si="2304"/>
        <v>0.6275470275078483</v>
      </c>
      <c r="M2407" s="304">
        <f t="shared" si="2304"/>
        <v>0.55265866133606367</v>
      </c>
      <c r="N2407" s="304">
        <f t="shared" si="2304"/>
        <v>0.55105854057730452</v>
      </c>
      <c r="O2407" s="304">
        <f t="shared" si="2304"/>
        <v>6.0014311344954384E-4</v>
      </c>
      <c r="P2407" s="251">
        <f t="shared" si="2304"/>
        <v>6.2727892194410786E-4</v>
      </c>
    </row>
    <row r="2408" spans="1:16" x14ac:dyDescent="0.3">
      <c r="A2408" s="247" t="s">
        <v>2172</v>
      </c>
      <c r="B2408" s="248">
        <v>2045</v>
      </c>
      <c r="C2408" s="248" t="s">
        <v>2784</v>
      </c>
      <c r="D2408" s="300">
        <v>2.7375266079263773E-3</v>
      </c>
      <c r="E2408" s="300">
        <v>2.1453492555470955E-2</v>
      </c>
      <c r="F2408" s="300">
        <v>1.8457854350590556E-2</v>
      </c>
      <c r="G2408" s="300">
        <v>1.8401676840327848E-2</v>
      </c>
      <c r="H2408" s="301">
        <v>2.1314755927857747E-5</v>
      </c>
      <c r="I2408" s="302">
        <v>2.2278514608086869E-5</v>
      </c>
      <c r="J2408" s="303">
        <v>24</v>
      </c>
      <c r="K2408" s="304">
        <f t="shared" ref="K2408:P2408" si="2305">SUM(D2408:D2413)+$J2408*D2413</f>
        <v>7.6177305378444263E-2</v>
      </c>
      <c r="L2408" s="304">
        <f t="shared" si="2305"/>
        <v>0.62666507579184783</v>
      </c>
      <c r="M2408" s="304">
        <f t="shared" si="2305"/>
        <v>0.55260284035020546</v>
      </c>
      <c r="N2408" s="304">
        <f t="shared" si="2305"/>
        <v>0.55100714165347486</v>
      </c>
      <c r="O2408" s="304">
        <f t="shared" si="2305"/>
        <v>5.9825444776729015E-4</v>
      </c>
      <c r="P2408" s="251">
        <f t="shared" si="2305"/>
        <v>6.2530485918053241E-4</v>
      </c>
    </row>
    <row r="2409" spans="1:16" x14ac:dyDescent="0.3">
      <c r="A2409" s="247" t="s">
        <v>2172</v>
      </c>
      <c r="B2409" s="248">
        <v>2046</v>
      </c>
      <c r="C2409" s="248" t="s">
        <v>2785</v>
      </c>
      <c r="D2409" s="300">
        <v>2.6665318185312764E-3</v>
      </c>
      <c r="E2409" s="300">
        <v>2.1225843967451738E-2</v>
      </c>
      <c r="F2409" s="300">
        <v>1.8445442743535784E-2</v>
      </c>
      <c r="G2409" s="300">
        <v>1.8390249782216501E-2</v>
      </c>
      <c r="H2409" s="301">
        <v>2.0928655769459039E-5</v>
      </c>
      <c r="I2409" s="302">
        <v>2.1874956713819438E-5</v>
      </c>
      <c r="J2409" s="303">
        <v>25</v>
      </c>
      <c r="K2409" s="304">
        <f t="shared" ref="K2409:P2409" si="2306">SUM(D2409:D2413)+$J2409*D2413</f>
        <v>7.5962696447938557E-2</v>
      </c>
      <c r="L2409" s="304">
        <f t="shared" si="2306"/>
        <v>0.62606128670398364</v>
      </c>
      <c r="M2409" s="304">
        <f t="shared" si="2306"/>
        <v>0.55256165308936933</v>
      </c>
      <c r="N2409" s="304">
        <f t="shared" si="2306"/>
        <v>0.55096921238020335</v>
      </c>
      <c r="O2409" s="304">
        <f t="shared" si="2306"/>
        <v>5.9673743260152433E-4</v>
      </c>
      <c r="P2409" s="251">
        <f t="shared" si="2306"/>
        <v>6.2371925132062567E-4</v>
      </c>
    </row>
    <row r="2410" spans="1:16" x14ac:dyDescent="0.3">
      <c r="A2410" s="247" t="s">
        <v>2172</v>
      </c>
      <c r="B2410" s="248">
        <v>2047</v>
      </c>
      <c r="C2410" s="248" t="s">
        <v>2786</v>
      </c>
      <c r="D2410" s="300">
        <v>2.6056472817622715E-3</v>
      </c>
      <c r="E2410" s="300">
        <v>2.1026686174813857E-2</v>
      </c>
      <c r="F2410" s="300">
        <v>1.8435173917157495E-2</v>
      </c>
      <c r="G2410" s="300">
        <v>1.8380796995668885E-2</v>
      </c>
      <c r="H2410" s="301">
        <v>2.0646855613251655E-5</v>
      </c>
      <c r="I2410" s="302">
        <v>2.1580414805018062E-5</v>
      </c>
      <c r="J2410" s="303">
        <v>26</v>
      </c>
      <c r="K2410" s="304">
        <f t="shared" ref="K2410:P2410" si="2307">SUM(D2410:D2413)+$J2410*D2413</f>
        <v>7.5819082306827962E-2</v>
      </c>
      <c r="L2410" s="304">
        <f t="shared" si="2307"/>
        <v>0.62568514620413862</v>
      </c>
      <c r="M2410" s="304">
        <f t="shared" si="2307"/>
        <v>0.55253287743558788</v>
      </c>
      <c r="N2410" s="304">
        <f t="shared" si="2307"/>
        <v>0.55094271016504326</v>
      </c>
      <c r="O2410" s="304">
        <f t="shared" si="2307"/>
        <v>5.9560651759415703E-4</v>
      </c>
      <c r="P2410" s="251">
        <f t="shared" si="2307"/>
        <v>6.2253720135498633E-4</v>
      </c>
    </row>
    <row r="2411" spans="1:16" x14ac:dyDescent="0.3">
      <c r="A2411" s="247" t="s">
        <v>2172</v>
      </c>
      <c r="B2411" s="248">
        <v>2048</v>
      </c>
      <c r="C2411" s="248" t="s">
        <v>2787</v>
      </c>
      <c r="D2411" s="300">
        <v>2.5565418344822123E-3</v>
      </c>
      <c r="E2411" s="300">
        <v>2.0861277818905233E-2</v>
      </c>
      <c r="F2411" s="300">
        <v>1.8426545857011822E-2</v>
      </c>
      <c r="G2411" s="300">
        <v>1.8372851164058245E-2</v>
      </c>
      <c r="H2411" s="301">
        <v>2.0322218555321582E-5</v>
      </c>
      <c r="I2411" s="302">
        <v>2.1241099099883971E-5</v>
      </c>
      <c r="J2411" s="303">
        <v>27</v>
      </c>
      <c r="K2411" s="304">
        <f t="shared" ref="K2411:P2411" si="2308">SUM(D2411:D2413)+$J2411*D2413</f>
        <v>7.5736352702486354E-2</v>
      </c>
      <c r="L2411" s="304">
        <f t="shared" si="2308"/>
        <v>0.6255081634969315</v>
      </c>
      <c r="M2411" s="304">
        <f t="shared" si="2308"/>
        <v>0.55251437060818487</v>
      </c>
      <c r="N2411" s="304">
        <f t="shared" si="2308"/>
        <v>0.5509256607364309</v>
      </c>
      <c r="O2411" s="304">
        <f t="shared" si="2308"/>
        <v>5.9475740274299717E-4</v>
      </c>
      <c r="P2411" s="251">
        <f t="shared" si="2308"/>
        <v>6.2164969329814843E-4</v>
      </c>
    </row>
    <row r="2412" spans="1:16" x14ac:dyDescent="0.3">
      <c r="A2412" s="247" t="s">
        <v>2172</v>
      </c>
      <c r="B2412" s="248">
        <v>2049</v>
      </c>
      <c r="C2412" s="248" t="s">
        <v>2788</v>
      </c>
      <c r="D2412" s="300">
        <v>2.5381159002252911E-3</v>
      </c>
      <c r="E2412" s="300">
        <v>2.0855188585037758E-2</v>
      </c>
      <c r="F2412" s="300">
        <v>1.8421146238048969E-2</v>
      </c>
      <c r="G2412" s="300">
        <v>1.8367877694792499E-2</v>
      </c>
      <c r="H2412" s="301">
        <v>2.0098442849104301E-5</v>
      </c>
      <c r="I2412" s="302">
        <v>2.100720524922155E-5</v>
      </c>
      <c r="J2412" s="303">
        <v>28</v>
      </c>
      <c r="K2412" s="304">
        <f t="shared" ref="K2412:P2412" si="2309">SUM(D2412:D2413)+$J2412*D2413</f>
        <v>7.5702728545424813E-2</v>
      </c>
      <c r="L2412" s="304">
        <f t="shared" si="2309"/>
        <v>0.625496589145633</v>
      </c>
      <c r="M2412" s="304">
        <f t="shared" si="2309"/>
        <v>0.55250449184092754</v>
      </c>
      <c r="N2412" s="304">
        <f t="shared" si="2309"/>
        <v>0.550916557139429</v>
      </c>
      <c r="O2412" s="304">
        <f t="shared" si="2309"/>
        <v>5.9423292494976748E-4</v>
      </c>
      <c r="P2412" s="251">
        <f t="shared" si="2309"/>
        <v>6.2110150094644458E-4</v>
      </c>
    </row>
    <row r="2413" spans="1:16" x14ac:dyDescent="0.3">
      <c r="A2413" s="247" t="s">
        <v>2172</v>
      </c>
      <c r="B2413" s="248">
        <v>2050</v>
      </c>
      <c r="C2413" s="248" t="s">
        <v>2789</v>
      </c>
      <c r="D2413" s="300">
        <v>2.5229176774206733E-3</v>
      </c>
      <c r="E2413" s="300">
        <v>2.0849703467606732E-2</v>
      </c>
      <c r="F2413" s="300">
        <v>1.8416667089754431E-2</v>
      </c>
      <c r="G2413" s="300">
        <v>1.8363747567056433E-2</v>
      </c>
      <c r="H2413" s="301">
        <v>1.9797740762091834E-5</v>
      </c>
      <c r="I2413" s="302">
        <v>2.0692906748180102E-5</v>
      </c>
      <c r="J2413" s="303">
        <v>29</v>
      </c>
      <c r="K2413" s="304">
        <f t="shared" ref="K2413:P2413" si="2310">SUM(D2413:D2413)+$J2413*D2413</f>
        <v>7.5687530322620197E-2</v>
      </c>
      <c r="L2413" s="304">
        <f t="shared" si="2310"/>
        <v>0.62549110402820196</v>
      </c>
      <c r="M2413" s="304">
        <f t="shared" si="2310"/>
        <v>0.55250001269263294</v>
      </c>
      <c r="N2413" s="304">
        <f t="shared" si="2310"/>
        <v>0.55091242701169296</v>
      </c>
      <c r="O2413" s="304">
        <f t="shared" si="2310"/>
        <v>5.9393222286275508E-4</v>
      </c>
      <c r="P2413" s="251">
        <f t="shared" si="2310"/>
        <v>6.2078720244540303E-4</v>
      </c>
    </row>
    <row r="2414" spans="1:16" x14ac:dyDescent="0.3">
      <c r="A2414" s="247" t="s">
        <v>2173</v>
      </c>
      <c r="B2414" s="248">
        <v>2015</v>
      </c>
      <c r="C2414" s="248" t="s">
        <v>2790</v>
      </c>
      <c r="D2414" s="300">
        <v>5.3698855850475596E-2</v>
      </c>
      <c r="E2414" s="300">
        <v>0.2065143284894547</v>
      </c>
      <c r="F2414" s="300">
        <v>1.9822449585332969E-2</v>
      </c>
      <c r="G2414" s="300">
        <v>1.9665643539776047E-2</v>
      </c>
      <c r="H2414" s="301">
        <v>1.7294603652995532E-4</v>
      </c>
      <c r="I2414" s="302">
        <v>1.8076588886516913E-4</v>
      </c>
      <c r="J2414" s="305">
        <v>0</v>
      </c>
      <c r="K2414" s="304">
        <f>SUM(D2414:D2443)</f>
        <v>0.35495881964180132</v>
      </c>
      <c r="L2414" s="304">
        <f t="shared" ref="L2414:L2420" si="2311">SUM(E2414:E2443)</f>
        <v>1.6212217357545586</v>
      </c>
      <c r="M2414" s="304">
        <f t="shared" ref="M2414:M2420" si="2312">SUM(F2414:F2443)</f>
        <v>0.56751015666936377</v>
      </c>
      <c r="N2414" s="304">
        <f t="shared" ref="N2414:N2420" si="2313">SUM(G2414:G2443)</f>
        <v>0.56476605912471245</v>
      </c>
      <c r="O2414" s="304">
        <f t="shared" ref="O2414:O2420" si="2314">SUM(H2414:H2443)</f>
        <v>1.7007009300493156E-3</v>
      </c>
      <c r="P2414" s="251">
        <f t="shared" ref="P2414:P2420" si="2315">SUM(I2414:I2443)</f>
        <v>1.77759907935754E-3</v>
      </c>
    </row>
    <row r="2415" spans="1:16" x14ac:dyDescent="0.3">
      <c r="A2415" s="247" t="s">
        <v>2173</v>
      </c>
      <c r="B2415" s="248">
        <v>2016</v>
      </c>
      <c r="C2415" s="248" t="s">
        <v>2791</v>
      </c>
      <c r="D2415" s="300">
        <v>4.4546636355077364E-2</v>
      </c>
      <c r="E2415" s="300">
        <v>0.17511567166109465</v>
      </c>
      <c r="F2415" s="300">
        <v>1.9691506141303914E-2</v>
      </c>
      <c r="G2415" s="300">
        <v>1.9543306850600222E-2</v>
      </c>
      <c r="H2415" s="301">
        <v>1.4924658596418482E-4</v>
      </c>
      <c r="I2415" s="302">
        <v>1.5599485430956806E-4</v>
      </c>
      <c r="J2415" s="303">
        <v>0</v>
      </c>
      <c r="K2415" s="304">
        <f t="shared" ref="K2415:K2420" si="2316">SUM(D2415:D2444)</f>
        <v>0.30332248968287612</v>
      </c>
      <c r="L2415" s="304">
        <f t="shared" si="2311"/>
        <v>1.4328270336174163</v>
      </c>
      <c r="M2415" s="304">
        <f t="shared" si="2312"/>
        <v>0.56597853066770032</v>
      </c>
      <c r="N2415" s="304">
        <f t="shared" si="2313"/>
        <v>0.56334836653247022</v>
      </c>
      <c r="O2415" s="304">
        <f t="shared" si="2314"/>
        <v>1.5452899441052675E-3</v>
      </c>
      <c r="P2415" s="251">
        <f t="shared" si="2315"/>
        <v>1.6151610982551383E-3</v>
      </c>
    </row>
    <row r="2416" spans="1:16" x14ac:dyDescent="0.3">
      <c r="A2416" s="247" t="s">
        <v>2173</v>
      </c>
      <c r="B2416" s="248">
        <v>2017</v>
      </c>
      <c r="C2416" s="248" t="s">
        <v>2792</v>
      </c>
      <c r="D2416" s="300">
        <v>3.7001964238755104E-2</v>
      </c>
      <c r="E2416" s="300">
        <v>0.14941417876828422</v>
      </c>
      <c r="F2416" s="300">
        <v>1.9624472507306725E-2</v>
      </c>
      <c r="G2416" s="300">
        <v>1.9480310426515782E-2</v>
      </c>
      <c r="H2416" s="301">
        <v>1.3486310428272488E-4</v>
      </c>
      <c r="I2416" s="302">
        <v>1.4096101541222791E-4</v>
      </c>
      <c r="J2416" s="303">
        <v>0</v>
      </c>
      <c r="K2416" s="304">
        <f t="shared" si="2316"/>
        <v>0.26080398053756865</v>
      </c>
      <c r="L2416" s="304">
        <f t="shared" si="2311"/>
        <v>1.2757421167401104</v>
      </c>
      <c r="M2416" s="304">
        <f t="shared" si="2312"/>
        <v>0.56457002457105976</v>
      </c>
      <c r="N2416" s="304">
        <f t="shared" si="2313"/>
        <v>0.56204581096901807</v>
      </c>
      <c r="O2416" s="304">
        <f t="shared" si="2314"/>
        <v>1.4134191530725728E-3</v>
      </c>
      <c r="P2416" s="251">
        <f t="shared" si="2315"/>
        <v>1.4773276952199143E-3</v>
      </c>
    </row>
    <row r="2417" spans="1:16" x14ac:dyDescent="0.3">
      <c r="A2417" s="247" t="s">
        <v>2173</v>
      </c>
      <c r="B2417" s="248">
        <v>2018</v>
      </c>
      <c r="C2417" s="248" t="s">
        <v>2793</v>
      </c>
      <c r="D2417" s="300">
        <v>3.0489412501550628E-2</v>
      </c>
      <c r="E2417" s="300">
        <v>0.12681990797315373</v>
      </c>
      <c r="F2417" s="300">
        <v>1.9591701313997793E-2</v>
      </c>
      <c r="G2417" s="300">
        <v>1.9449071367582775E-2</v>
      </c>
      <c r="H2417" s="301">
        <v>1.2252686318075796E-4</v>
      </c>
      <c r="I2417" s="302">
        <v>1.2806698422888953E-4</v>
      </c>
      <c r="J2417" s="303">
        <v>0</v>
      </c>
      <c r="K2417" s="304">
        <f t="shared" si="2316"/>
        <v>0.22579980317042209</v>
      </c>
      <c r="L2417" s="304">
        <f t="shared" si="2311"/>
        <v>1.1442746857953454</v>
      </c>
      <c r="M2417" s="304">
        <f t="shared" si="2312"/>
        <v>0.56322217797771801</v>
      </c>
      <c r="N2417" s="304">
        <f t="shared" si="2313"/>
        <v>0.56080038600133919</v>
      </c>
      <c r="O2417" s="304">
        <f t="shared" si="2314"/>
        <v>1.2958022223490684E-3</v>
      </c>
      <c r="P2417" s="251">
        <f t="shared" si="2315"/>
        <v>1.354392648806493E-3</v>
      </c>
    </row>
    <row r="2418" spans="1:16" x14ac:dyDescent="0.3">
      <c r="A2418" s="247" t="s">
        <v>2173</v>
      </c>
      <c r="B2418" s="248">
        <v>2019</v>
      </c>
      <c r="C2418" s="248" t="s">
        <v>2794</v>
      </c>
      <c r="D2418" s="300">
        <v>2.501616308860798E-2</v>
      </c>
      <c r="E2418" s="300">
        <v>0.10761206454525429</v>
      </c>
      <c r="F2418" s="300">
        <v>1.9564657736548717E-2</v>
      </c>
      <c r="G2418" s="300">
        <v>1.9423308353840433E-2</v>
      </c>
      <c r="H2418" s="301">
        <v>1.1094261818657823E-4</v>
      </c>
      <c r="I2418" s="302">
        <v>1.1595895108039867E-4</v>
      </c>
      <c r="J2418" s="303">
        <v>0</v>
      </c>
      <c r="K2418" s="304">
        <f t="shared" si="2316"/>
        <v>0.19728424365613748</v>
      </c>
      <c r="L2418" s="304">
        <f t="shared" si="2311"/>
        <v>1.0353349229979978</v>
      </c>
      <c r="M2418" s="304">
        <f t="shared" si="2312"/>
        <v>0.56190194808495175</v>
      </c>
      <c r="N2418" s="304">
        <f t="shared" si="2313"/>
        <v>0.55958145644974822</v>
      </c>
      <c r="O2418" s="304">
        <f t="shared" si="2314"/>
        <v>1.1904117604521036E-3</v>
      </c>
      <c r="P2418" s="251">
        <f t="shared" si="2315"/>
        <v>1.2442368978857951E-3</v>
      </c>
    </row>
    <row r="2419" spans="1:16" x14ac:dyDescent="0.3">
      <c r="A2419" s="247" t="s">
        <v>2173</v>
      </c>
      <c r="B2419" s="248">
        <v>2020</v>
      </c>
      <c r="C2419" s="248" t="s">
        <v>2795</v>
      </c>
      <c r="D2419" s="300">
        <v>2.0938943359776314E-2</v>
      </c>
      <c r="E2419" s="300">
        <v>9.1806427687894807E-2</v>
      </c>
      <c r="F2419" s="300">
        <v>1.9520142226041367E-2</v>
      </c>
      <c r="G2419" s="300">
        <v>1.9381852543842681E-2</v>
      </c>
      <c r="H2419" s="301">
        <v>1.0211193980796237E-4</v>
      </c>
      <c r="I2419" s="302">
        <v>1.0672898861105634E-4</v>
      </c>
      <c r="J2419" s="303">
        <v>0</v>
      </c>
      <c r="K2419" s="304">
        <f t="shared" si="2316"/>
        <v>0.17423218272626967</v>
      </c>
      <c r="L2419" s="304">
        <f t="shared" si="2311"/>
        <v>0.94561022267584827</v>
      </c>
      <c r="M2419" s="304">
        <f t="shared" si="2312"/>
        <v>0.56060532806523111</v>
      </c>
      <c r="N2419" s="304">
        <f t="shared" si="2313"/>
        <v>0.55838512966776788</v>
      </c>
      <c r="O2419" s="304">
        <f t="shared" si="2314"/>
        <v>1.0965265021416661E-3</v>
      </c>
      <c r="P2419" s="251">
        <f t="shared" si="2315"/>
        <v>1.1461065648042225E-3</v>
      </c>
    </row>
    <row r="2420" spans="1:16" x14ac:dyDescent="0.3">
      <c r="A2420" s="247" t="s">
        <v>2173</v>
      </c>
      <c r="B2420" s="248">
        <v>2021</v>
      </c>
      <c r="C2420" s="248" t="s">
        <v>2796</v>
      </c>
      <c r="D2420" s="300">
        <v>1.7771608141924765E-2</v>
      </c>
      <c r="E2420" s="300">
        <v>7.8648197032593958E-2</v>
      </c>
      <c r="F2420" s="300">
        <v>1.9439331523042176E-2</v>
      </c>
      <c r="G2420" s="300">
        <v>1.9307087690316728E-2</v>
      </c>
      <c r="H2420" s="301">
        <v>9.2608901115196599E-5</v>
      </c>
      <c r="I2420" s="302">
        <v>9.6796264677713313E-5</v>
      </c>
      <c r="J2420" s="303">
        <v>0</v>
      </c>
      <c r="K2420" s="304">
        <f t="shared" si="2316"/>
        <v>0.15524959420936957</v>
      </c>
      <c r="L2420" s="304">
        <f t="shared" si="2311"/>
        <v>0.87169873378224283</v>
      </c>
      <c r="M2420" s="304">
        <f t="shared" si="2312"/>
        <v>0.55935050344075388</v>
      </c>
      <c r="N2420" s="304">
        <f t="shared" si="2313"/>
        <v>0.55722775479734354</v>
      </c>
      <c r="O2420" s="304">
        <f t="shared" si="2314"/>
        <v>1.0113987021606679E-3</v>
      </c>
      <c r="P2420" s="251">
        <f t="shared" si="2315"/>
        <v>1.0571296634571017E-3</v>
      </c>
    </row>
    <row r="2421" spans="1:16" x14ac:dyDescent="0.3">
      <c r="A2421" s="247" t="s">
        <v>2173</v>
      </c>
      <c r="B2421" s="248">
        <v>2022</v>
      </c>
      <c r="C2421" s="248" t="s">
        <v>2797</v>
      </c>
      <c r="D2421" s="300">
        <v>1.4816805249304489E-2</v>
      </c>
      <c r="E2421" s="300">
        <v>6.7362064881617278E-2</v>
      </c>
      <c r="F2421" s="300">
        <v>1.9356978930103279E-2</v>
      </c>
      <c r="G2421" s="300">
        <v>1.9230884542622645E-2</v>
      </c>
      <c r="H2421" s="301">
        <v>8.4098247534644143E-5</v>
      </c>
      <c r="I2421" s="302">
        <v>8.7900797107714316E-5</v>
      </c>
      <c r="J2421" s="303">
        <v>1</v>
      </c>
      <c r="K2421" s="304">
        <f t="shared" ref="K2421:P2421" si="2317">SUM(D2421:D2449)+$J2421*D2449</f>
        <v>0.13943434091032092</v>
      </c>
      <c r="L2421" s="304">
        <f t="shared" si="2317"/>
        <v>0.81094547554393837</v>
      </c>
      <c r="M2421" s="304">
        <f t="shared" si="2317"/>
        <v>0.55817648951927579</v>
      </c>
      <c r="N2421" s="304">
        <f t="shared" si="2317"/>
        <v>0.5561451447804453</v>
      </c>
      <c r="O2421" s="304">
        <f t="shared" si="2317"/>
        <v>9.3577394087243583E-4</v>
      </c>
      <c r="P2421" s="251">
        <f t="shared" si="2317"/>
        <v>9.7808548604332414E-4</v>
      </c>
    </row>
    <row r="2422" spans="1:16" x14ac:dyDescent="0.3">
      <c r="A2422" s="247" t="s">
        <v>2173</v>
      </c>
      <c r="B2422" s="248">
        <v>2023</v>
      </c>
      <c r="C2422" s="248" t="s">
        <v>2798</v>
      </c>
      <c r="D2422" s="300">
        <v>1.2737147595506124E-2</v>
      </c>
      <c r="E2422" s="300">
        <v>5.841515724641879E-2</v>
      </c>
      <c r="F2422" s="300">
        <v>1.9282253798217353E-2</v>
      </c>
      <c r="G2422" s="300">
        <v>1.9161835681954273E-2</v>
      </c>
      <c r="H2422" s="301">
        <v>7.5890431165711756E-5</v>
      </c>
      <c r="I2422" s="302">
        <v>7.9321859704224444E-5</v>
      </c>
      <c r="J2422" s="303">
        <v>2</v>
      </c>
      <c r="K2422" s="304">
        <f t="shared" ref="K2422:P2422" si="2318">SUM(D2422:D2449)+$J2422*D2449</f>
        <v>0.12657389050389256</v>
      </c>
      <c r="L2422" s="304">
        <f t="shared" si="2318"/>
        <v>0.76147834945661064</v>
      </c>
      <c r="M2422" s="304">
        <f t="shared" si="2318"/>
        <v>0.55708482819073679</v>
      </c>
      <c r="N2422" s="304">
        <f t="shared" si="2318"/>
        <v>0.55513873791124113</v>
      </c>
      <c r="O2422" s="304">
        <f t="shared" si="2318"/>
        <v>8.6865983316475619E-4</v>
      </c>
      <c r="P2422" s="251">
        <f t="shared" si="2318"/>
        <v>9.0793677619954542E-4</v>
      </c>
    </row>
    <row r="2423" spans="1:16" x14ac:dyDescent="0.3">
      <c r="A2423" s="247" t="s">
        <v>2173</v>
      </c>
      <c r="B2423" s="248">
        <v>2024</v>
      </c>
      <c r="C2423" s="248" t="s">
        <v>2799</v>
      </c>
      <c r="D2423" s="300">
        <v>1.10043467628796E-2</v>
      </c>
      <c r="E2423" s="300">
        <v>5.1051528668811165E-2</v>
      </c>
      <c r="F2423" s="300">
        <v>1.9214773593031892E-2</v>
      </c>
      <c r="G2423" s="300">
        <v>1.9099470019940636E-2</v>
      </c>
      <c r="H2423" s="301">
        <v>6.8142850284893749E-5</v>
      </c>
      <c r="I2423" s="302">
        <v>7.1223967595356803E-5</v>
      </c>
      <c r="J2423" s="303">
        <v>3</v>
      </c>
      <c r="K2423" s="304">
        <f t="shared" ref="K2423:P2423" si="2319">SUM(D2423:D2449)+$J2423*D2449</f>
        <v>0.11579309775126256</v>
      </c>
      <c r="L2423" s="304">
        <f t="shared" si="2319"/>
        <v>0.72095813100448158</v>
      </c>
      <c r="M2423" s="304">
        <f t="shared" si="2319"/>
        <v>0.55606789199408357</v>
      </c>
      <c r="N2423" s="304">
        <f t="shared" si="2319"/>
        <v>0.55420137990270535</v>
      </c>
      <c r="O2423" s="304">
        <f t="shared" si="2319"/>
        <v>8.0975354182600894E-4</v>
      </c>
      <c r="P2423" s="251">
        <f t="shared" si="2319"/>
        <v>8.4636700375925647E-4</v>
      </c>
    </row>
    <row r="2424" spans="1:16" x14ac:dyDescent="0.3">
      <c r="A2424" s="247" t="s">
        <v>2173</v>
      </c>
      <c r="B2424" s="248">
        <v>2025</v>
      </c>
      <c r="C2424" s="248" t="s">
        <v>2800</v>
      </c>
      <c r="D2424" s="300">
        <v>9.5791888444620409E-3</v>
      </c>
      <c r="E2424" s="300">
        <v>4.5095525861282786E-2</v>
      </c>
      <c r="F2424" s="300">
        <v>1.915608581039497E-2</v>
      </c>
      <c r="G2424" s="300">
        <v>1.9045249282964978E-2</v>
      </c>
      <c r="H2424" s="301">
        <v>6.1697907160703966E-5</v>
      </c>
      <c r="I2424" s="302">
        <v>6.4487612742102819E-5</v>
      </c>
      <c r="J2424" s="303">
        <v>4</v>
      </c>
      <c r="K2424" s="304">
        <f t="shared" ref="K2424:P2424" si="2320">SUM(D2424:D2449)+$J2424*D2449</f>
        <v>0.10674510583125912</v>
      </c>
      <c r="L2424" s="304">
        <f t="shared" si="2320"/>
        <v>0.68780154112995995</v>
      </c>
      <c r="M2424" s="304">
        <f t="shared" si="2320"/>
        <v>0.5551184360026159</v>
      </c>
      <c r="N2424" s="304">
        <f t="shared" si="2320"/>
        <v>0.55332638755618313</v>
      </c>
      <c r="O2424" s="304">
        <f t="shared" si="2320"/>
        <v>7.5859483136807944E-4</v>
      </c>
      <c r="P2424" s="251">
        <f t="shared" si="2320"/>
        <v>7.9289512342783539E-4</v>
      </c>
    </row>
    <row r="2425" spans="1:16" x14ac:dyDescent="0.3">
      <c r="A2425" s="247" t="s">
        <v>2173</v>
      </c>
      <c r="B2425" s="248">
        <v>2026</v>
      </c>
      <c r="C2425" s="248" t="s">
        <v>2801</v>
      </c>
      <c r="D2425" s="300">
        <v>8.4297693412337827E-3</v>
      </c>
      <c r="E2425" s="300">
        <v>4.0359315690535101E-2</v>
      </c>
      <c r="F2425" s="300">
        <v>1.9095987959254331E-2</v>
      </c>
      <c r="G2425" s="300">
        <v>1.898974457566012E-2</v>
      </c>
      <c r="H2425" s="301">
        <v>5.5376588965728225E-5</v>
      </c>
      <c r="I2425" s="302">
        <v>5.7880472588784317E-5</v>
      </c>
      <c r="J2425" s="303">
        <v>5</v>
      </c>
      <c r="K2425" s="304">
        <f t="shared" ref="K2425:P2425" si="2321">SUM(D2425:D2449)+$J2425*D2449</f>
        <v>9.9122271829673217E-2</v>
      </c>
      <c r="L2425" s="304">
        <f t="shared" si="2321"/>
        <v>0.66060095406296659</v>
      </c>
      <c r="M2425" s="304">
        <f t="shared" si="2321"/>
        <v>0.55422766779378507</v>
      </c>
      <c r="N2425" s="304">
        <f t="shared" si="2321"/>
        <v>0.55250561594663661</v>
      </c>
      <c r="O2425" s="304">
        <f t="shared" si="2321"/>
        <v>7.1388106403433998E-4</v>
      </c>
      <c r="P2425" s="251">
        <f t="shared" si="2321"/>
        <v>7.4615959794966811E-4</v>
      </c>
    </row>
    <row r="2426" spans="1:16" x14ac:dyDescent="0.3">
      <c r="A2426" s="247" t="s">
        <v>2173</v>
      </c>
      <c r="B2426" s="248">
        <v>2027</v>
      </c>
      <c r="C2426" s="248" t="s">
        <v>2802</v>
      </c>
      <c r="D2426" s="300">
        <v>7.4583818125351434E-3</v>
      </c>
      <c r="E2426" s="300">
        <v>3.642975025787757E-2</v>
      </c>
      <c r="F2426" s="300">
        <v>1.902506900379029E-2</v>
      </c>
      <c r="G2426" s="300">
        <v>1.8924232287177656E-2</v>
      </c>
      <c r="H2426" s="301">
        <v>4.7557962183463105E-5</v>
      </c>
      <c r="I2426" s="302">
        <v>4.9708322198067704E-5</v>
      </c>
      <c r="J2426" s="303">
        <v>6</v>
      </c>
      <c r="K2426" s="304">
        <f t="shared" ref="K2426:P2426" si="2322">SUM(D2426:D2449)+$J2426*D2449</f>
        <v>9.2648857331315587E-2</v>
      </c>
      <c r="L2426" s="304">
        <f t="shared" si="2322"/>
        <v>0.63813657716672112</v>
      </c>
      <c r="M2426" s="304">
        <f t="shared" si="2322"/>
        <v>0.55339699743609483</v>
      </c>
      <c r="N2426" s="304">
        <f t="shared" si="2322"/>
        <v>0.55174034904439495</v>
      </c>
      <c r="O2426" s="304">
        <f t="shared" si="2322"/>
        <v>6.7548861489557632E-4</v>
      </c>
      <c r="P2426" s="251">
        <f t="shared" si="2322"/>
        <v>7.0603121262481931E-4</v>
      </c>
    </row>
    <row r="2427" spans="1:16" x14ac:dyDescent="0.3">
      <c r="A2427" s="247" t="s">
        <v>2173</v>
      </c>
      <c r="B2427" s="248">
        <v>2028</v>
      </c>
      <c r="C2427" s="248" t="s">
        <v>2803</v>
      </c>
      <c r="D2427" s="300">
        <v>6.6552785238909286E-3</v>
      </c>
      <c r="E2427" s="300">
        <v>3.3235480445800561E-2</v>
      </c>
      <c r="F2427" s="300">
        <v>1.8948166142693231E-2</v>
      </c>
      <c r="G2427" s="300">
        <v>1.8853289843056745E-2</v>
      </c>
      <c r="H2427" s="301">
        <v>4.1575291338366247E-5</v>
      </c>
      <c r="I2427" s="302">
        <v>4.3455141525064186E-5</v>
      </c>
      <c r="J2427" s="303">
        <v>7</v>
      </c>
      <c r="K2427" s="304">
        <f t="shared" ref="K2427:P2427" si="2323">SUM(D2427:D2449)+$J2427*D2449</f>
        <v>8.7146830361656602E-2</v>
      </c>
      <c r="L2427" s="304">
        <f t="shared" si="2323"/>
        <v>0.61960176570313319</v>
      </c>
      <c r="M2427" s="304">
        <f t="shared" si="2323"/>
        <v>0.55263724603386877</v>
      </c>
      <c r="N2427" s="304">
        <f t="shared" si="2323"/>
        <v>0.55104059443063558</v>
      </c>
      <c r="O2427" s="304">
        <f t="shared" si="2323"/>
        <v>6.4491479253907778E-4</v>
      </c>
      <c r="P2427" s="251">
        <f t="shared" si="2323"/>
        <v>6.7407497769068707E-4</v>
      </c>
    </row>
    <row r="2428" spans="1:16" x14ac:dyDescent="0.3">
      <c r="A2428" s="247" t="s">
        <v>2173</v>
      </c>
      <c r="B2428" s="248">
        <v>2029</v>
      </c>
      <c r="C2428" s="248" t="s">
        <v>2804</v>
      </c>
      <c r="D2428" s="300">
        <v>5.9637930026692834E-3</v>
      </c>
      <c r="E2428" s="300">
        <v>3.0569419203473565E-2</v>
      </c>
      <c r="F2428" s="300">
        <v>1.8873742049916306E-2</v>
      </c>
      <c r="G2428" s="300">
        <v>1.8784680904715079E-2</v>
      </c>
      <c r="H2428" s="301">
        <v>3.6988046555094637E-5</v>
      </c>
      <c r="I2428" s="302">
        <v>3.8660481888290318E-5</v>
      </c>
      <c r="J2428" s="303">
        <v>8</v>
      </c>
      <c r="K2428" s="304">
        <f t="shared" ref="K2428:P2428" si="2324">SUM(D2428:D2449)+$J2428*D2449</f>
        <v>8.2447906680641808E-2</v>
      </c>
      <c r="L2428" s="304">
        <f t="shared" si="2324"/>
        <v>0.60426122405162197</v>
      </c>
      <c r="M2428" s="304">
        <f t="shared" si="2324"/>
        <v>0.55195439749273967</v>
      </c>
      <c r="N2428" s="304">
        <f t="shared" si="2324"/>
        <v>0.5504117822609973</v>
      </c>
      <c r="O2428" s="304">
        <f t="shared" si="2324"/>
        <v>6.2032364102767592E-4</v>
      </c>
      <c r="P2428" s="251">
        <f t="shared" si="2324"/>
        <v>6.4837192342955831E-4</v>
      </c>
    </row>
    <row r="2429" spans="1:16" x14ac:dyDescent="0.3">
      <c r="A2429" s="247" t="s">
        <v>2173</v>
      </c>
      <c r="B2429" s="248">
        <v>2030</v>
      </c>
      <c r="C2429" s="248" t="s">
        <v>2805</v>
      </c>
      <c r="D2429" s="300">
        <v>5.3861416793814475E-3</v>
      </c>
      <c r="E2429" s="300">
        <v>2.838987273903389E-2</v>
      </c>
      <c r="F2429" s="300">
        <v>1.8803479688611048E-2</v>
      </c>
      <c r="G2429" s="300">
        <v>1.8719934059236644E-2</v>
      </c>
      <c r="H2429" s="301">
        <v>3.331280836066595E-5</v>
      </c>
      <c r="I2429" s="302">
        <v>3.4819065731337507E-5</v>
      </c>
      <c r="J2429" s="303">
        <v>9</v>
      </c>
      <c r="K2429" s="304">
        <f t="shared" ref="K2429:P2429" si="2325">SUM(D2429:D2449)+$J2429*D2449</f>
        <v>7.8440468520848683E-2</v>
      </c>
      <c r="L2429" s="304">
        <f t="shared" si="2325"/>
        <v>0.59158674364243802</v>
      </c>
      <c r="M2429" s="304">
        <f t="shared" si="2325"/>
        <v>0.55134597304438748</v>
      </c>
      <c r="N2429" s="304">
        <f t="shared" si="2325"/>
        <v>0.54985157902970072</v>
      </c>
      <c r="O2429" s="304">
        <f t="shared" si="2325"/>
        <v>6.0031973429954563E-4</v>
      </c>
      <c r="P2429" s="251">
        <f t="shared" si="2325"/>
        <v>6.2746352880520349E-4</v>
      </c>
    </row>
    <row r="2430" spans="1:16" x14ac:dyDescent="0.3">
      <c r="A2430" s="247" t="s">
        <v>2173</v>
      </c>
      <c r="B2430" s="248">
        <v>2031</v>
      </c>
      <c r="C2430" s="248" t="s">
        <v>2806</v>
      </c>
      <c r="D2430" s="300">
        <v>4.8815395688874682E-3</v>
      </c>
      <c r="E2430" s="300">
        <v>2.6541063918955991E-2</v>
      </c>
      <c r="F2430" s="300">
        <v>1.873790521578883E-2</v>
      </c>
      <c r="G2430" s="300">
        <v>1.8659541823805342E-2</v>
      </c>
      <c r="H2430" s="301">
        <v>3.0773770542960545E-5</v>
      </c>
      <c r="I2430" s="302">
        <v>3.2165223890328905E-5</v>
      </c>
      <c r="J2430" s="303">
        <v>10</v>
      </c>
      <c r="K2430" s="304">
        <f t="shared" ref="K2430:P2430" si="2326">SUM(D2430:D2449)+$J2430*D2449</f>
        <v>7.5010681684343383E-2</v>
      </c>
      <c r="L2430" s="304">
        <f t="shared" si="2326"/>
        <v>0.58109180969769358</v>
      </c>
      <c r="M2430" s="304">
        <f t="shared" si="2326"/>
        <v>0.55080781095734055</v>
      </c>
      <c r="N2430" s="304">
        <f t="shared" si="2326"/>
        <v>0.54935612264388256</v>
      </c>
      <c r="O2430" s="304">
        <f t="shared" si="2326"/>
        <v>5.8399106576584423E-4</v>
      </c>
      <c r="P2430" s="251">
        <f t="shared" si="2326"/>
        <v>6.103965503378014E-4</v>
      </c>
    </row>
    <row r="2431" spans="1:16" x14ac:dyDescent="0.3">
      <c r="A2431" s="247" t="s">
        <v>2173</v>
      </c>
      <c r="B2431" s="248">
        <v>2032</v>
      </c>
      <c r="C2431" s="248" t="s">
        <v>2807</v>
      </c>
      <c r="D2431" s="300">
        <v>4.4484226679662228E-3</v>
      </c>
      <c r="E2431" s="300">
        <v>2.5033264755917564E-2</v>
      </c>
      <c r="F2431" s="300">
        <v>1.8676823935444054E-2</v>
      </c>
      <c r="G2431" s="300">
        <v>1.8603286479506254E-2</v>
      </c>
      <c r="H2431" s="301">
        <v>2.8377599639778003E-5</v>
      </c>
      <c r="I2431" s="302">
        <v>2.9660708771755324E-5</v>
      </c>
      <c r="J2431" s="303">
        <v>11</v>
      </c>
      <c r="K2431" s="304">
        <f t="shared" ref="K2431:P2431" si="2327">SUM(D2431:D2449)+$J2431*D2449</f>
        <v>7.2085496958332052E-2</v>
      </c>
      <c r="L2431" s="304">
        <f t="shared" si="2327"/>
        <v>0.57244568457302725</v>
      </c>
      <c r="M2431" s="304">
        <f t="shared" si="2327"/>
        <v>0.55033522334311591</v>
      </c>
      <c r="N2431" s="304">
        <f t="shared" si="2327"/>
        <v>0.54892105849349559</v>
      </c>
      <c r="O2431" s="304">
        <f t="shared" si="2327"/>
        <v>5.7020143504984814E-4</v>
      </c>
      <c r="P2431" s="251">
        <f t="shared" si="2327"/>
        <v>5.9598341371140803E-4</v>
      </c>
    </row>
    <row r="2432" spans="1:16" x14ac:dyDescent="0.3">
      <c r="A2432" s="247" t="s">
        <v>2173</v>
      </c>
      <c r="B2432" s="248">
        <v>2033</v>
      </c>
      <c r="C2432" s="248" t="s">
        <v>2808</v>
      </c>
      <c r="D2432" s="300">
        <v>4.0740281643400792E-3</v>
      </c>
      <c r="E2432" s="300">
        <v>2.3789876937661679E-2</v>
      </c>
      <c r="F2432" s="300">
        <v>1.862086488159493E-2</v>
      </c>
      <c r="G2432" s="300">
        <v>1.8551766067534718E-2</v>
      </c>
      <c r="H2432" s="301">
        <v>2.6629074533133282E-5</v>
      </c>
      <c r="I2432" s="302">
        <v>2.7833123118753415E-5</v>
      </c>
      <c r="J2432" s="303">
        <v>12</v>
      </c>
      <c r="K2432" s="304">
        <f t="shared" ref="K2432:P2432" si="2328">SUM(D2432:D2449)+$J2432*D2449</f>
        <v>6.9593429133241985E-2</v>
      </c>
      <c r="L2432" s="304">
        <f t="shared" si="2328"/>
        <v>0.56530735861139914</v>
      </c>
      <c r="M2432" s="304">
        <f t="shared" si="2328"/>
        <v>0.54992371700923603</v>
      </c>
      <c r="N2432" s="304">
        <f t="shared" si="2328"/>
        <v>0.54854224968740772</v>
      </c>
      <c r="O2432" s="304">
        <f t="shared" si="2328"/>
        <v>5.5880797523703461E-4</v>
      </c>
      <c r="P2432" s="251">
        <f t="shared" si="2328"/>
        <v>5.8407479220358828E-4</v>
      </c>
    </row>
    <row r="2433" spans="1:16" x14ac:dyDescent="0.3">
      <c r="A2433" s="247" t="s">
        <v>2173</v>
      </c>
      <c r="B2433" s="248">
        <v>2034</v>
      </c>
      <c r="C2433" s="248" t="s">
        <v>2809</v>
      </c>
      <c r="D2433" s="300">
        <v>3.7390182981478035E-3</v>
      </c>
      <c r="E2433" s="300">
        <v>2.2727536531344444E-2</v>
      </c>
      <c r="F2433" s="300">
        <v>1.8569271098290333E-2</v>
      </c>
      <c r="G2433" s="300">
        <v>1.8504267185379182E-2</v>
      </c>
      <c r="H2433" s="301">
        <v>2.5081373545690523E-5</v>
      </c>
      <c r="I2433" s="302">
        <v>2.6215441960479863E-5</v>
      </c>
      <c r="J2433" s="303">
        <v>13</v>
      </c>
      <c r="K2433" s="304">
        <f t="shared" ref="K2433:P2433" si="2329">SUM(D2433:D2449)+$J2433*D2449</f>
        <v>6.7475755811778046E-2</v>
      </c>
      <c r="L2433" s="304">
        <f t="shared" si="2329"/>
        <v>0.55941242046802697</v>
      </c>
      <c r="M2433" s="304">
        <f t="shared" si="2329"/>
        <v>0.54956816972920519</v>
      </c>
      <c r="N2433" s="304">
        <f t="shared" si="2329"/>
        <v>0.5482149612932915</v>
      </c>
      <c r="O2433" s="304">
        <f t="shared" si="2329"/>
        <v>5.4916304053086585E-4</v>
      </c>
      <c r="P2433" s="251">
        <f t="shared" si="2329"/>
        <v>5.7399375634877036E-4</v>
      </c>
    </row>
    <row r="2434" spans="1:16" x14ac:dyDescent="0.3">
      <c r="A2434" s="247" t="s">
        <v>2173</v>
      </c>
      <c r="B2434" s="248">
        <v>2035</v>
      </c>
      <c r="C2434" s="248" t="s">
        <v>2810</v>
      </c>
      <c r="D2434" s="300">
        <v>3.4473594256801687E-3</v>
      </c>
      <c r="E2434" s="300">
        <v>2.1854667939728661E-2</v>
      </c>
      <c r="F2434" s="300">
        <v>1.8522357218746139E-2</v>
      </c>
      <c r="G2434" s="300">
        <v>1.846107686072658E-2</v>
      </c>
      <c r="H2434" s="301">
        <v>2.3676340259232504E-5</v>
      </c>
      <c r="I2434" s="302">
        <v>2.474687930355109E-5</v>
      </c>
      <c r="J2434" s="303">
        <v>14</v>
      </c>
      <c r="K2434" s="304">
        <f t="shared" ref="K2434:P2434" si="2330">SUM(D2434:D2449)+$J2434*D2449</f>
        <v>6.5693092356506388E-2</v>
      </c>
      <c r="L2434" s="304">
        <f t="shared" si="2330"/>
        <v>0.55457982273097195</v>
      </c>
      <c r="M2434" s="304">
        <f t="shared" si="2330"/>
        <v>0.54926421623247901</v>
      </c>
      <c r="N2434" s="304">
        <f t="shared" si="2330"/>
        <v>0.54793517178133078</v>
      </c>
      <c r="O2434" s="304">
        <f t="shared" si="2330"/>
        <v>5.4106580681213975E-4</v>
      </c>
      <c r="P2434" s="251">
        <f t="shared" si="2330"/>
        <v>5.6553040165222609E-4</v>
      </c>
    </row>
    <row r="2435" spans="1:16" x14ac:dyDescent="0.3">
      <c r="A2435" s="247" t="s">
        <v>2173</v>
      </c>
      <c r="B2435" s="248">
        <v>2036</v>
      </c>
      <c r="C2435" s="248" t="s">
        <v>2811</v>
      </c>
      <c r="D2435" s="300">
        <v>3.2017582730978311E-3</v>
      </c>
      <c r="E2435" s="300">
        <v>2.1136031062798499E-2</v>
      </c>
      <c r="F2435" s="300">
        <v>1.8483186200155443E-2</v>
      </c>
      <c r="G2435" s="300">
        <v>1.842501456392048E-2</v>
      </c>
      <c r="H2435" s="301">
        <v>2.2495956995042152E-5</v>
      </c>
      <c r="I2435" s="302">
        <v>2.3513124346027229E-5</v>
      </c>
      <c r="J2435" s="303">
        <v>15</v>
      </c>
      <c r="K2435" s="304">
        <f t="shared" ref="K2435:P2435" si="2331">SUM(D2435:D2449)+$J2435*D2449</f>
        <v>6.4202087773702371E-2</v>
      </c>
      <c r="L2435" s="304">
        <f t="shared" si="2331"/>
        <v>0.55062009358553288</v>
      </c>
      <c r="M2435" s="304">
        <f t="shared" si="2331"/>
        <v>0.54900717661529708</v>
      </c>
      <c r="N2435" s="304">
        <f t="shared" si="2331"/>
        <v>0.54769857259402266</v>
      </c>
      <c r="O2435" s="304">
        <f t="shared" si="2331"/>
        <v>5.3437360637987176E-4</v>
      </c>
      <c r="P2435" s="251">
        <f t="shared" si="2331"/>
        <v>5.5853560961261059E-4</v>
      </c>
    </row>
    <row r="2436" spans="1:16" x14ac:dyDescent="0.3">
      <c r="A2436" s="247" t="s">
        <v>2173</v>
      </c>
      <c r="B2436" s="248">
        <v>2037</v>
      </c>
      <c r="C2436" s="248" t="s">
        <v>2812</v>
      </c>
      <c r="D2436" s="300">
        <v>2.9825869390398586E-3</v>
      </c>
      <c r="E2436" s="300">
        <v>2.0537527633097685E-2</v>
      </c>
      <c r="F2436" s="300">
        <v>1.8446577004249839E-2</v>
      </c>
      <c r="G2436" s="300">
        <v>1.8391311343949543E-2</v>
      </c>
      <c r="H2436" s="301">
        <v>2.1407339043899225E-5</v>
      </c>
      <c r="I2436" s="302">
        <v>2.2375283921804221E-5</v>
      </c>
      <c r="J2436" s="303">
        <v>16</v>
      </c>
      <c r="K2436" s="304">
        <f t="shared" ref="K2436:P2436" si="2332">SUM(D2436:D2449)+$J2436*D2449</f>
        <v>6.2956684343480687E-2</v>
      </c>
      <c r="L2436" s="304">
        <f t="shared" si="2332"/>
        <v>0.54737900131702388</v>
      </c>
      <c r="M2436" s="304">
        <f t="shared" si="2332"/>
        <v>0.54878930801670578</v>
      </c>
      <c r="N2436" s="304">
        <f t="shared" si="2332"/>
        <v>0.54749803570352062</v>
      </c>
      <c r="O2436" s="304">
        <f t="shared" si="2332"/>
        <v>5.2886178921179405E-4</v>
      </c>
      <c r="P2436" s="251">
        <f t="shared" si="2332"/>
        <v>5.5277457253051889E-4</v>
      </c>
    </row>
    <row r="2437" spans="1:16" x14ac:dyDescent="0.3">
      <c r="A2437" s="247" t="s">
        <v>2173</v>
      </c>
      <c r="B2437" s="248">
        <v>2038</v>
      </c>
      <c r="C2437" s="248" t="s">
        <v>2813</v>
      </c>
      <c r="D2437" s="300">
        <v>2.7896318595317243E-3</v>
      </c>
      <c r="E2437" s="300">
        <v>2.0019937069790585E-2</v>
      </c>
      <c r="F2437" s="300">
        <v>1.8414404572887809E-2</v>
      </c>
      <c r="G2437" s="300">
        <v>1.8361696635625889E-2</v>
      </c>
      <c r="H2437" s="301">
        <v>2.0551517654920912E-5</v>
      </c>
      <c r="I2437" s="302">
        <v>2.1480766087267504E-5</v>
      </c>
      <c r="J2437" s="303">
        <v>17</v>
      </c>
      <c r="K2437" s="304">
        <f t="shared" ref="K2437:P2437" si="2333">SUM(D2437:D2449)+$J2437*D2449</f>
        <v>6.1930452247316976E-2</v>
      </c>
      <c r="L2437" s="304">
        <f t="shared" si="2333"/>
        <v>0.54473641247821569</v>
      </c>
      <c r="M2437" s="304">
        <f t="shared" si="2333"/>
        <v>0.54860804861402013</v>
      </c>
      <c r="N2437" s="304">
        <f t="shared" si="2333"/>
        <v>0.54733120203298946</v>
      </c>
      <c r="O2437" s="304">
        <f t="shared" si="2333"/>
        <v>5.2443858999485929E-4</v>
      </c>
      <c r="P2437" s="251">
        <f t="shared" si="2333"/>
        <v>5.4815137587265026E-4</v>
      </c>
    </row>
    <row r="2438" spans="1:16" x14ac:dyDescent="0.3">
      <c r="A2438" s="247" t="s">
        <v>2173</v>
      </c>
      <c r="B2438" s="248">
        <v>2039</v>
      </c>
      <c r="C2438" s="248" t="s">
        <v>2814</v>
      </c>
      <c r="D2438" s="300">
        <v>2.608876575056969E-3</v>
      </c>
      <c r="E2438" s="300">
        <v>1.9534949704330219E-2</v>
      </c>
      <c r="F2438" s="300">
        <v>1.8386119626263162E-2</v>
      </c>
      <c r="G2438" s="300">
        <v>1.8335661869318721E-2</v>
      </c>
      <c r="H2438" s="301">
        <v>1.9837967559984437E-5</v>
      </c>
      <c r="I2438" s="302">
        <v>2.0734952423369679E-5</v>
      </c>
      <c r="J2438" s="303">
        <v>18</v>
      </c>
      <c r="K2438" s="304">
        <f t="shared" ref="K2438:P2438" si="2334">SUM(D2438:D2449)+$J2438*D2449</f>
        <v>6.1097175230661396E-2</v>
      </c>
      <c r="L2438" s="304">
        <f t="shared" si="2334"/>
        <v>0.54261141420271475</v>
      </c>
      <c r="M2438" s="304">
        <f t="shared" si="2334"/>
        <v>0.54845896164269647</v>
      </c>
      <c r="N2438" s="304">
        <f t="shared" si="2334"/>
        <v>0.54719398307078204</v>
      </c>
      <c r="O2438" s="304">
        <f t="shared" si="2334"/>
        <v>5.2087121216690276E-4</v>
      </c>
      <c r="P2438" s="251">
        <f t="shared" si="2334"/>
        <v>5.4442269704931825E-4</v>
      </c>
    </row>
    <row r="2439" spans="1:16" x14ac:dyDescent="0.3">
      <c r="A2439" s="247" t="s">
        <v>2173</v>
      </c>
      <c r="B2439" s="248">
        <v>2040</v>
      </c>
      <c r="C2439" s="248" t="s">
        <v>2815</v>
      </c>
      <c r="D2439" s="300">
        <v>2.4552342891019457E-3</v>
      </c>
      <c r="E2439" s="300">
        <v>1.9152558956322722E-2</v>
      </c>
      <c r="F2439" s="300">
        <v>1.8361723051068427E-2</v>
      </c>
      <c r="G2439" s="300">
        <v>1.8313206305098514E-2</v>
      </c>
      <c r="H2439" s="301">
        <v>1.9226773565681887E-5</v>
      </c>
      <c r="I2439" s="302">
        <v>2.0096122948777914E-5</v>
      </c>
      <c r="J2439" s="303">
        <v>19</v>
      </c>
      <c r="K2439" s="304">
        <f t="shared" ref="K2439:P2439" si="2335">SUM(D2439:D2449)+$J2439*D2449</f>
        <v>6.0444653498480577E-2</v>
      </c>
      <c r="L2439" s="304">
        <f t="shared" si="2335"/>
        <v>0.54097140329267401</v>
      </c>
      <c r="M2439" s="304">
        <f t="shared" si="2335"/>
        <v>0.54833815961799748</v>
      </c>
      <c r="N2439" s="304">
        <f t="shared" si="2335"/>
        <v>0.54708279887488165</v>
      </c>
      <c r="O2439" s="304">
        <f t="shared" si="2335"/>
        <v>5.180173844338829E-4</v>
      </c>
      <c r="P2439" s="251">
        <f t="shared" si="2335"/>
        <v>5.4143983188988413E-4</v>
      </c>
    </row>
    <row r="2440" spans="1:16" x14ac:dyDescent="0.3">
      <c r="A2440" s="247" t="s">
        <v>2173</v>
      </c>
      <c r="B2440" s="248">
        <v>2041</v>
      </c>
      <c r="C2440" s="248" t="s">
        <v>2816</v>
      </c>
      <c r="D2440" s="300">
        <v>2.3367631030864673E-3</v>
      </c>
      <c r="E2440" s="300">
        <v>1.8854900615524098E-2</v>
      </c>
      <c r="F2440" s="300">
        <v>1.8342204066272818E-2</v>
      </c>
      <c r="G2440" s="300">
        <v>1.8295239641956354E-2</v>
      </c>
      <c r="H2440" s="301">
        <v>1.8721751193884812E-5</v>
      </c>
      <c r="I2440" s="302">
        <v>1.9568265706331774E-5</v>
      </c>
      <c r="J2440" s="303">
        <v>20</v>
      </c>
      <c r="K2440" s="304">
        <f t="shared" ref="K2440:P2440" si="2336">SUM(D2440:D2449)+$J2440*D2449</f>
        <v>5.9945774052254777E-2</v>
      </c>
      <c r="L2440" s="304">
        <f t="shared" si="2336"/>
        <v>0.53971378313064078</v>
      </c>
      <c r="M2440" s="304">
        <f t="shared" si="2336"/>
        <v>0.54824175416849319</v>
      </c>
      <c r="N2440" s="304">
        <f t="shared" si="2336"/>
        <v>0.54699407024320168</v>
      </c>
      <c r="O2440" s="304">
        <f t="shared" si="2336"/>
        <v>5.1577475069516541E-4</v>
      </c>
      <c r="P2440" s="251">
        <f t="shared" si="2336"/>
        <v>5.3909579620504164E-4</v>
      </c>
    </row>
    <row r="2441" spans="1:16" x14ac:dyDescent="0.3">
      <c r="A2441" s="247" t="s">
        <v>2173</v>
      </c>
      <c r="B2441" s="248">
        <v>2042</v>
      </c>
      <c r="C2441" s="248" t="s">
        <v>2817</v>
      </c>
      <c r="D2441" s="300">
        <v>2.2362749110076841E-3</v>
      </c>
      <c r="E2441" s="300">
        <v>1.858590323069725E-2</v>
      </c>
      <c r="F2441" s="300">
        <v>1.8325685829556203E-2</v>
      </c>
      <c r="G2441" s="300">
        <v>1.8280035797212386E-2</v>
      </c>
      <c r="H2441" s="301">
        <v>1.8312751143481884E-5</v>
      </c>
      <c r="I2441" s="302">
        <v>1.9140772488560471E-5</v>
      </c>
      <c r="J2441" s="303">
        <v>21</v>
      </c>
      <c r="K2441" s="304">
        <f t="shared" ref="K2441:P2441" si="2337">SUM(D2441:D2449)+$J2441*D2449</f>
        <v>5.9565365792044467E-2</v>
      </c>
      <c r="L2441" s="304">
        <f t="shared" si="2337"/>
        <v>0.53875382130940619</v>
      </c>
      <c r="M2441" s="304">
        <f t="shared" si="2337"/>
        <v>0.54816486770378448</v>
      </c>
      <c r="N2441" s="304">
        <f t="shared" si="2337"/>
        <v>0.54692330827466373</v>
      </c>
      <c r="O2441" s="304">
        <f t="shared" si="2337"/>
        <v>5.1403713932824508E-4</v>
      </c>
      <c r="P2441" s="251">
        <f t="shared" si="2337"/>
        <v>5.372796177626455E-4</v>
      </c>
    </row>
    <row r="2442" spans="1:16" x14ac:dyDescent="0.3">
      <c r="A2442" s="247" t="s">
        <v>2173</v>
      </c>
      <c r="B2442" s="248">
        <v>2043</v>
      </c>
      <c r="C2442" s="248" t="s">
        <v>2818</v>
      </c>
      <c r="D2442" s="300">
        <v>2.1603920778355788E-3</v>
      </c>
      <c r="E2442" s="300">
        <v>1.8387800065942539E-2</v>
      </c>
      <c r="F2442" s="300">
        <v>1.8311877044360523E-2</v>
      </c>
      <c r="G2442" s="300">
        <v>1.8267326545542806E-2</v>
      </c>
      <c r="H2442" s="301">
        <v>1.798979234273859E-5</v>
      </c>
      <c r="I2442" s="302">
        <v>1.8803210923956008E-5</v>
      </c>
      <c r="J2442" s="303">
        <v>22</v>
      </c>
      <c r="K2442" s="304">
        <f t="shared" ref="K2442:P2442" si="2338">SUM(D2442:D2449)+$J2442*D2449</f>
        <v>5.9285445723912922E-2</v>
      </c>
      <c r="L2442" s="304">
        <f t="shared" si="2338"/>
        <v>0.53806285687299849</v>
      </c>
      <c r="M2442" s="304">
        <f t="shared" si="2338"/>
        <v>0.54810449947579243</v>
      </c>
      <c r="N2442" s="304">
        <f t="shared" si="2338"/>
        <v>0.54686775015086975</v>
      </c>
      <c r="O2442" s="304">
        <f t="shared" si="2338"/>
        <v>5.1270852801172772E-4</v>
      </c>
      <c r="P2442" s="251">
        <f t="shared" si="2338"/>
        <v>5.3589093253802057E-4</v>
      </c>
    </row>
    <row r="2443" spans="1:16" x14ac:dyDescent="0.3">
      <c r="A2443" s="247" t="s">
        <v>2173</v>
      </c>
      <c r="B2443" s="248">
        <v>2044</v>
      </c>
      <c r="C2443" s="248" t="s">
        <v>2819</v>
      </c>
      <c r="D2443" s="300">
        <v>2.1024971409908358E-3</v>
      </c>
      <c r="E2443" s="300">
        <v>1.8226826179865329E-2</v>
      </c>
      <c r="F2443" s="300">
        <v>1.8300358915098972E-2</v>
      </c>
      <c r="G2443" s="300">
        <v>1.8256726035332224E-2</v>
      </c>
      <c r="H2443" s="301">
        <v>1.7732739412254859E-5</v>
      </c>
      <c r="I2443" s="302">
        <v>1.8534535200611279E-5</v>
      </c>
      <c r="J2443" s="303">
        <v>23</v>
      </c>
      <c r="K2443" s="304">
        <f t="shared" ref="K2443:P2443" si="2339">SUM(D2443:D2449)+$J2443*D2449</f>
        <v>5.9081408488953498E-2</v>
      </c>
      <c r="L2443" s="304">
        <f t="shared" si="2339"/>
        <v>0.53756999560134555</v>
      </c>
      <c r="M2443" s="304">
        <f t="shared" si="2339"/>
        <v>0.54805794003299613</v>
      </c>
      <c r="N2443" s="304">
        <f t="shared" si="2339"/>
        <v>0.54682490127874539</v>
      </c>
      <c r="O2443" s="304">
        <f t="shared" si="2339"/>
        <v>5.1170287549595357E-4</v>
      </c>
      <c r="P2443" s="251">
        <f t="shared" si="2339"/>
        <v>5.3483980887800001E-4</v>
      </c>
    </row>
    <row r="2444" spans="1:16" x14ac:dyDescent="0.3">
      <c r="A2444" s="247" t="s">
        <v>2173</v>
      </c>
      <c r="B2444" s="248">
        <v>2045</v>
      </c>
      <c r="C2444" s="248" t="s">
        <v>2820</v>
      </c>
      <c r="D2444" s="300">
        <v>2.0625258915504207E-3</v>
      </c>
      <c r="E2444" s="300">
        <v>1.8119626352312589E-2</v>
      </c>
      <c r="F2444" s="300">
        <v>1.8290823583669538E-2</v>
      </c>
      <c r="G2444" s="300">
        <v>1.8247950947533741E-2</v>
      </c>
      <c r="H2444" s="301">
        <v>1.7535050585907307E-5</v>
      </c>
      <c r="I2444" s="302">
        <v>1.8327907762767477E-5</v>
      </c>
      <c r="J2444" s="303">
        <v>24</v>
      </c>
      <c r="K2444" s="304">
        <f t="shared" ref="K2444:P2444" si="2340">SUM(D2444:D2449)+$J2444*D2449</f>
        <v>5.8935266190838817E-2</v>
      </c>
      <c r="L2444" s="304">
        <f t="shared" si="2340"/>
        <v>0.53723810821576967</v>
      </c>
      <c r="M2444" s="304">
        <f t="shared" si="2340"/>
        <v>0.54802289871946119</v>
      </c>
      <c r="N2444" s="304">
        <f t="shared" si="2340"/>
        <v>0.54679265291683166</v>
      </c>
      <c r="O2444" s="304">
        <f t="shared" si="2340"/>
        <v>5.1095427591066323E-4</v>
      </c>
      <c r="P2444" s="251">
        <f t="shared" si="2340"/>
        <v>5.3405736094132425E-4</v>
      </c>
    </row>
    <row r="2445" spans="1:16" x14ac:dyDescent="0.3">
      <c r="A2445" s="247" t="s">
        <v>2173</v>
      </c>
      <c r="B2445" s="248">
        <v>2046</v>
      </c>
      <c r="C2445" s="248" t="s">
        <v>2821</v>
      </c>
      <c r="D2445" s="300">
        <v>2.0281272097700262E-3</v>
      </c>
      <c r="E2445" s="300">
        <v>1.8030754783788881E-2</v>
      </c>
      <c r="F2445" s="300">
        <v>1.8283000044663312E-2</v>
      </c>
      <c r="G2445" s="300">
        <v>1.824075128714819E-2</v>
      </c>
      <c r="H2445" s="301">
        <v>1.7375794931489777E-5</v>
      </c>
      <c r="I2445" s="302">
        <v>1.8161451274343677E-5</v>
      </c>
      <c r="J2445" s="303">
        <v>25</v>
      </c>
      <c r="K2445" s="304">
        <f t="shared" ref="K2445:P2445" si="2341">SUM(D2445:D2449)+$J2445*D2449</f>
        <v>5.8829095142164535E-2</v>
      </c>
      <c r="L2445" s="304">
        <f t="shared" si="2341"/>
        <v>0.5370134206577466</v>
      </c>
      <c r="M2445" s="304">
        <f t="shared" si="2341"/>
        <v>0.54799739273735582</v>
      </c>
      <c r="N2445" s="304">
        <f t="shared" si="2341"/>
        <v>0.54676917964271632</v>
      </c>
      <c r="O2445" s="304">
        <f t="shared" si="2341"/>
        <v>5.1040336515172037E-4</v>
      </c>
      <c r="P2445" s="251">
        <f t="shared" si="2341"/>
        <v>5.3348154044249234E-4</v>
      </c>
    </row>
    <row r="2446" spans="1:16" x14ac:dyDescent="0.3">
      <c r="A2446" s="247" t="s">
        <v>2173</v>
      </c>
      <c r="B2446" s="248">
        <v>2047</v>
      </c>
      <c r="C2446" s="248" t="s">
        <v>2822</v>
      </c>
      <c r="D2446" s="300">
        <v>1.9977868716085237E-3</v>
      </c>
      <c r="E2446" s="300">
        <v>1.7946747823519606E-2</v>
      </c>
      <c r="F2446" s="300">
        <v>1.8276625913965009E-2</v>
      </c>
      <c r="G2446" s="300">
        <v>1.8234885458836871E-2</v>
      </c>
      <c r="H2446" s="301">
        <v>1.7246173559220375E-5</v>
      </c>
      <c r="I2446" s="302">
        <v>1.8025968998806563E-5</v>
      </c>
      <c r="J2446" s="303">
        <v>26</v>
      </c>
      <c r="K2446" s="304">
        <f t="shared" ref="K2446:P2446" si="2342">SUM(D2446:D2449)+$J2446*D2449</f>
        <v>5.8757322775270661E-2</v>
      </c>
      <c r="L2446" s="304">
        <f t="shared" si="2342"/>
        <v>0.5368776046682473</v>
      </c>
      <c r="M2446" s="304">
        <f t="shared" si="2342"/>
        <v>0.54797971029425663</v>
      </c>
      <c r="N2446" s="304">
        <f t="shared" si="2342"/>
        <v>0.54675290602898663</v>
      </c>
      <c r="O2446" s="304">
        <f t="shared" si="2342"/>
        <v>5.1001171004719508E-4</v>
      </c>
      <c r="P2446" s="251">
        <f t="shared" si="2342"/>
        <v>5.3307217643208421E-4</v>
      </c>
    </row>
    <row r="2447" spans="1:16" x14ac:dyDescent="0.3">
      <c r="A2447" s="247" t="s">
        <v>2173</v>
      </c>
      <c r="B2447" s="248">
        <v>2048</v>
      </c>
      <c r="C2447" s="248" t="s">
        <v>2823</v>
      </c>
      <c r="D2447" s="300">
        <v>1.9738529872660089E-3</v>
      </c>
      <c r="E2447" s="300">
        <v>1.7880145175805769E-2</v>
      </c>
      <c r="F2447" s="300">
        <v>1.827147142123153E-2</v>
      </c>
      <c r="G2447" s="300">
        <v>1.8230141815991828E-2</v>
      </c>
      <c r="H2447" s="301">
        <v>1.7136401283793365E-5</v>
      </c>
      <c r="I2447" s="302">
        <v>1.7911233308192009E-5</v>
      </c>
      <c r="J2447" s="303">
        <v>27</v>
      </c>
      <c r="K2447" s="304">
        <f t="shared" ref="K2447:P2447" si="2343">SUM(D2447:D2449)+$J2447*D2449</f>
        <v>5.8715890746538282E-2</v>
      </c>
      <c r="L2447" s="304">
        <f t="shared" si="2343"/>
        <v>0.53682579563901722</v>
      </c>
      <c r="M2447" s="304">
        <f t="shared" si="2343"/>
        <v>0.54796840198185581</v>
      </c>
      <c r="N2447" s="304">
        <f t="shared" si="2343"/>
        <v>0.54674249824356813</v>
      </c>
      <c r="O2447" s="304">
        <f t="shared" si="2343"/>
        <v>5.0974967631493915E-4</v>
      </c>
      <c r="P2447" s="251">
        <f t="shared" si="2343"/>
        <v>5.3279829469721326E-4</v>
      </c>
    </row>
    <row r="2448" spans="1:16" x14ac:dyDescent="0.3">
      <c r="A2448" s="247" t="s">
        <v>2173</v>
      </c>
      <c r="B2448" s="248">
        <v>2049</v>
      </c>
      <c r="C2448" s="248" t="s">
        <v>2824</v>
      </c>
      <c r="D2448" s="300">
        <v>1.9641021587401253E-3</v>
      </c>
      <c r="E2448" s="300">
        <v>1.7887364223104777E-2</v>
      </c>
      <c r="F2448" s="300">
        <v>1.8268037716828105E-2</v>
      </c>
      <c r="G2448" s="300">
        <v>1.8226981571860108E-2</v>
      </c>
      <c r="H2448" s="301">
        <v>1.7057359876140582E-5</v>
      </c>
      <c r="I2448" s="302">
        <v>1.7828617998826239E-5</v>
      </c>
      <c r="J2448" s="303">
        <v>28</v>
      </c>
      <c r="K2448" s="304">
        <f t="shared" ref="K2448:P2448" si="2344">SUM(D2448:D2449)+$J2448*D2449</f>
        <v>5.8698392602148423E-2</v>
      </c>
      <c r="L2448" s="304">
        <f t="shared" si="2344"/>
        <v>0.53684058925750089</v>
      </c>
      <c r="M2448" s="304">
        <f t="shared" si="2344"/>
        <v>0.54796224816218853</v>
      </c>
      <c r="N2448" s="304">
        <f t="shared" si="2344"/>
        <v>0.54673683410099461</v>
      </c>
      <c r="O2448" s="304">
        <f t="shared" si="2344"/>
        <v>5.095974148581103E-4</v>
      </c>
      <c r="P2448" s="251">
        <f t="shared" si="2344"/>
        <v>5.3263914865295681E-4</v>
      </c>
    </row>
    <row r="2449" spans="1:16" x14ac:dyDescent="0.3">
      <c r="A2449" s="247" t="s">
        <v>2173</v>
      </c>
      <c r="B2449" s="248">
        <v>2050</v>
      </c>
      <c r="C2449" s="248" t="s">
        <v>2825</v>
      </c>
      <c r="D2449" s="300">
        <v>1.9563548428761482E-3</v>
      </c>
      <c r="E2449" s="300">
        <v>1.7894938794289522E-2</v>
      </c>
      <c r="F2449" s="300">
        <v>1.8265317601564149E-2</v>
      </c>
      <c r="G2449" s="300">
        <v>1.8224477673418435E-2</v>
      </c>
      <c r="H2449" s="301">
        <v>1.6984139826964472E-5</v>
      </c>
      <c r="I2449" s="302">
        <v>1.7752087263935534E-5</v>
      </c>
      <c r="J2449" s="303">
        <v>29</v>
      </c>
      <c r="K2449" s="304">
        <f t="shared" ref="K2449:P2449" si="2345">SUM(D2449:D2449)+$J2449*D2449</f>
        <v>5.8690645286284447E-2</v>
      </c>
      <c r="L2449" s="304">
        <f t="shared" si="2345"/>
        <v>0.53684816382868561</v>
      </c>
      <c r="M2449" s="304">
        <f t="shared" si="2345"/>
        <v>0.54795952804692449</v>
      </c>
      <c r="N2449" s="304">
        <f t="shared" si="2345"/>
        <v>0.54673433020255302</v>
      </c>
      <c r="O2449" s="304">
        <f t="shared" si="2345"/>
        <v>5.095241948089342E-4</v>
      </c>
      <c r="P2449" s="251">
        <f t="shared" si="2345"/>
        <v>5.3256261791806609E-4</v>
      </c>
    </row>
    <row r="2450" spans="1:16" x14ac:dyDescent="0.3">
      <c r="A2450" s="247" t="s">
        <v>2174</v>
      </c>
      <c r="B2450" s="248">
        <v>2015</v>
      </c>
      <c r="C2450" s="248" t="s">
        <v>2826</v>
      </c>
      <c r="D2450" s="300">
        <v>5.3881313933917187E-2</v>
      </c>
      <c r="E2450" s="300">
        <v>0.20678150476419827</v>
      </c>
      <c r="F2450" s="300">
        <v>1.9661889335580784E-2</v>
      </c>
      <c r="G2450" s="300">
        <v>1.9517585365854243E-2</v>
      </c>
      <c r="H2450" s="301">
        <v>1.3783139045640827E-4</v>
      </c>
      <c r="I2450" s="302">
        <v>1.4406351431511035E-4</v>
      </c>
      <c r="J2450" s="305">
        <v>0</v>
      </c>
      <c r="K2450" s="304">
        <f>SUM(D2450:D2479)</f>
        <v>0.37824042390691098</v>
      </c>
      <c r="L2450" s="304">
        <f t="shared" ref="L2450:L2456" si="2346">SUM(E2450:E2479)</f>
        <v>1.7151950189215999</v>
      </c>
      <c r="M2450" s="304">
        <f t="shared" ref="M2450:M2456" si="2347">SUM(F2450:F2479)</f>
        <v>0.56540001999017819</v>
      </c>
      <c r="N2450" s="304">
        <f t="shared" ref="N2450:N2456" si="2348">SUM(G2450:G2479)</f>
        <v>0.56281920272078967</v>
      </c>
      <c r="O2450" s="304">
        <f t="shared" ref="O2450:O2456" si="2349">SUM(H2450:H2479)</f>
        <v>1.4446064074579979E-3</v>
      </c>
      <c r="P2450" s="251">
        <f t="shared" ref="P2450:P2456" si="2350">SUM(I2450:I2479)</f>
        <v>1.5099250988572556E-3</v>
      </c>
    </row>
    <row r="2451" spans="1:16" x14ac:dyDescent="0.3">
      <c r="A2451" s="247" t="s">
        <v>2174</v>
      </c>
      <c r="B2451" s="248">
        <v>2016</v>
      </c>
      <c r="C2451" s="248" t="s">
        <v>2827</v>
      </c>
      <c r="D2451" s="300">
        <v>4.5490197021388352E-2</v>
      </c>
      <c r="E2451" s="300">
        <v>0.17972734641232777</v>
      </c>
      <c r="F2451" s="300">
        <v>1.9571097512465104E-2</v>
      </c>
      <c r="G2451" s="300">
        <v>1.9432130253620835E-2</v>
      </c>
      <c r="H2451" s="301">
        <v>1.1777397726148498E-4</v>
      </c>
      <c r="I2451" s="302">
        <v>1.2309919389896508E-4</v>
      </c>
      <c r="J2451" s="303">
        <v>0</v>
      </c>
      <c r="K2451" s="304">
        <f t="shared" ref="K2451:K2456" si="2351">SUM(D2451:D2480)</f>
        <v>0.32655018375777184</v>
      </c>
      <c r="L2451" s="304">
        <f t="shared" si="2346"/>
        <v>1.5263977048728052</v>
      </c>
      <c r="M2451" s="304">
        <f t="shared" si="2347"/>
        <v>0.56400980181769289</v>
      </c>
      <c r="N2451" s="304">
        <f t="shared" si="2348"/>
        <v>0.56153196547676831</v>
      </c>
      <c r="O2451" s="304">
        <f t="shared" si="2349"/>
        <v>1.3244927555678989E-3</v>
      </c>
      <c r="P2451" s="251">
        <f t="shared" si="2350"/>
        <v>1.3843804406251223E-3</v>
      </c>
    </row>
    <row r="2452" spans="1:16" x14ac:dyDescent="0.3">
      <c r="A2452" s="247" t="s">
        <v>2174</v>
      </c>
      <c r="B2452" s="248">
        <v>2017</v>
      </c>
      <c r="C2452" s="248" t="s">
        <v>2828</v>
      </c>
      <c r="D2452" s="300">
        <v>3.7990884970787675E-2</v>
      </c>
      <c r="E2452" s="300">
        <v>0.15442711804064349</v>
      </c>
      <c r="F2452" s="300">
        <v>1.9515964087859106E-2</v>
      </c>
      <c r="G2452" s="300">
        <v>1.9380057277099339E-2</v>
      </c>
      <c r="H2452" s="301">
        <v>1.0739860837720837E-4</v>
      </c>
      <c r="I2452" s="302">
        <v>1.1225469687375923E-4</v>
      </c>
      <c r="J2452" s="303">
        <v>0</v>
      </c>
      <c r="K2452" s="304">
        <f t="shared" si="2351"/>
        <v>0.28320226492198319</v>
      </c>
      <c r="L2452" s="304">
        <f t="shared" si="2346"/>
        <v>1.3644980720702868</v>
      </c>
      <c r="M2452" s="304">
        <f t="shared" si="2347"/>
        <v>0.56270232349215199</v>
      </c>
      <c r="N2452" s="304">
        <f t="shared" si="2348"/>
        <v>0.56032277503374761</v>
      </c>
      <c r="O2452" s="304">
        <f t="shared" si="2349"/>
        <v>1.224312902683338E-3</v>
      </c>
      <c r="P2452" s="251">
        <f t="shared" si="2350"/>
        <v>1.2796708993346353E-3</v>
      </c>
    </row>
    <row r="2453" spans="1:16" x14ac:dyDescent="0.3">
      <c r="A2453" s="247" t="s">
        <v>2174</v>
      </c>
      <c r="B2453" s="248">
        <v>2018</v>
      </c>
      <c r="C2453" s="248" t="s">
        <v>2829</v>
      </c>
      <c r="D2453" s="300">
        <v>3.1347268978795167E-2</v>
      </c>
      <c r="E2453" s="300">
        <v>0.13219438959484445</v>
      </c>
      <c r="F2453" s="300">
        <v>1.9485778449734682E-2</v>
      </c>
      <c r="G2453" s="300">
        <v>1.9351118682537201E-2</v>
      </c>
      <c r="H2453" s="301">
        <v>9.910166221776516E-5</v>
      </c>
      <c r="I2453" s="302">
        <v>1.0358259962613923E-4</v>
      </c>
      <c r="J2453" s="303">
        <v>0</v>
      </c>
      <c r="K2453" s="304">
        <f t="shared" si="2351"/>
        <v>0.24731039767951507</v>
      </c>
      <c r="L2453" s="304">
        <f t="shared" si="2346"/>
        <v>1.2277549521853568</v>
      </c>
      <c r="M2453" s="304">
        <f t="shared" si="2347"/>
        <v>0.56144327824119988</v>
      </c>
      <c r="N2453" s="304">
        <f t="shared" si="2348"/>
        <v>0.55915949277627852</v>
      </c>
      <c r="O2453" s="304">
        <f t="shared" si="2349"/>
        <v>1.1344040511868363E-3</v>
      </c>
      <c r="P2453" s="251">
        <f t="shared" si="2350"/>
        <v>1.1856967685380812E-3</v>
      </c>
    </row>
    <row r="2454" spans="1:16" x14ac:dyDescent="0.3">
      <c r="A2454" s="247" t="s">
        <v>2174</v>
      </c>
      <c r="B2454" s="248">
        <v>2019</v>
      </c>
      <c r="C2454" s="248" t="s">
        <v>2830</v>
      </c>
      <c r="D2454" s="300">
        <v>2.6219896323458645E-2</v>
      </c>
      <c r="E2454" s="300">
        <v>0.11361159073812943</v>
      </c>
      <c r="F2454" s="300">
        <v>1.9472151584734327E-2</v>
      </c>
      <c r="G2454" s="300">
        <v>1.9337682012852665E-2</v>
      </c>
      <c r="H2454" s="301">
        <v>9.0279074682509791E-5</v>
      </c>
      <c r="I2454" s="302">
        <v>9.4361093832192518E-5</v>
      </c>
      <c r="J2454" s="303">
        <v>0</v>
      </c>
      <c r="K2454" s="304">
        <f t="shared" si="2351"/>
        <v>0.21802614790464581</v>
      </c>
      <c r="L2454" s="304">
        <f t="shared" si="2346"/>
        <v>1.1131215478119363</v>
      </c>
      <c r="M2454" s="304">
        <f t="shared" si="2347"/>
        <v>0.56020880874489742</v>
      </c>
      <c r="N2454" s="304">
        <f t="shared" si="2348"/>
        <v>0.55801998777496808</v>
      </c>
      <c r="O2454" s="304">
        <f t="shared" si="2349"/>
        <v>1.0527085374142143E-3</v>
      </c>
      <c r="P2454" s="251">
        <f t="shared" si="2350"/>
        <v>1.1003073461511349E-3</v>
      </c>
    </row>
    <row r="2455" spans="1:16" x14ac:dyDescent="0.3">
      <c r="A2455" s="247" t="s">
        <v>2174</v>
      </c>
      <c r="B2455" s="248">
        <v>2020</v>
      </c>
      <c r="C2455" s="248" t="s">
        <v>2831</v>
      </c>
      <c r="D2455" s="300">
        <v>2.2315211686299893E-2</v>
      </c>
      <c r="E2455" s="300">
        <v>9.8320241568117889E-2</v>
      </c>
      <c r="F2455" s="300">
        <v>1.941840263680563E-2</v>
      </c>
      <c r="G2455" s="300">
        <v>1.9287833982955246E-2</v>
      </c>
      <c r="H2455" s="301">
        <v>8.4469359841652088E-5</v>
      </c>
      <c r="I2455" s="302">
        <v>8.8288689466458825E-5</v>
      </c>
      <c r="J2455" s="303">
        <v>0</v>
      </c>
      <c r="K2455" s="304">
        <f t="shared" si="2351"/>
        <v>0.19385649545876923</v>
      </c>
      <c r="L2455" s="304">
        <f t="shared" si="2346"/>
        <v>1.0170763368989604</v>
      </c>
      <c r="M2455" s="304">
        <f t="shared" si="2347"/>
        <v>0.55898451794456561</v>
      </c>
      <c r="N2455" s="304">
        <f t="shared" si="2348"/>
        <v>0.55689074678356199</v>
      </c>
      <c r="O2455" s="304">
        <f t="shared" si="2349"/>
        <v>9.7977925910572544E-4</v>
      </c>
      <c r="P2455" s="251">
        <f t="shared" si="2350"/>
        <v>1.0240805294964152E-3</v>
      </c>
    </row>
    <row r="2456" spans="1:16" x14ac:dyDescent="0.3">
      <c r="A2456" s="247" t="s">
        <v>2174</v>
      </c>
      <c r="B2456" s="248">
        <v>2021</v>
      </c>
      <c r="C2456" s="248" t="s">
        <v>2832</v>
      </c>
      <c r="D2456" s="300">
        <v>1.9175471821291534E-2</v>
      </c>
      <c r="E2456" s="300">
        <v>8.4926725418249555E-2</v>
      </c>
      <c r="F2456" s="300">
        <v>1.9334419292753053E-2</v>
      </c>
      <c r="G2456" s="300">
        <v>1.9210210697803327E-2</v>
      </c>
      <c r="H2456" s="301">
        <v>7.8391640959714763E-5</v>
      </c>
      <c r="I2456" s="302">
        <v>8.1936163106158228E-5</v>
      </c>
      <c r="J2456" s="303">
        <v>0</v>
      </c>
      <c r="K2456" s="304">
        <f t="shared" si="2351"/>
        <v>0.17358125569264082</v>
      </c>
      <c r="L2456" s="304">
        <f t="shared" si="2346"/>
        <v>0.93633027220840259</v>
      </c>
      <c r="M2456" s="304">
        <f t="shared" si="2347"/>
        <v>0.55781113550342143</v>
      </c>
      <c r="N2456" s="304">
        <f t="shared" si="2348"/>
        <v>0.5558087392056601</v>
      </c>
      <c r="O2456" s="304">
        <f t="shared" si="2349"/>
        <v>9.1258783491730757E-4</v>
      </c>
      <c r="P2456" s="251">
        <f t="shared" si="2350"/>
        <v>9.5385100726372578E-4</v>
      </c>
    </row>
    <row r="2457" spans="1:16" x14ac:dyDescent="0.3">
      <c r="A2457" s="247" t="s">
        <v>2174</v>
      </c>
      <c r="B2457" s="248">
        <v>2022</v>
      </c>
      <c r="C2457" s="248" t="s">
        <v>2833</v>
      </c>
      <c r="D2457" s="300">
        <v>1.599478280734189E-2</v>
      </c>
      <c r="E2457" s="300">
        <v>7.3166658717574301E-2</v>
      </c>
      <c r="F2457" s="300">
        <v>1.9239446945410542E-2</v>
      </c>
      <c r="G2457" s="300">
        <v>1.9122410510795978E-2</v>
      </c>
      <c r="H2457" s="301">
        <v>7.2326878355137483E-5</v>
      </c>
      <c r="I2457" s="302">
        <v>7.559717884858739E-5</v>
      </c>
      <c r="J2457" s="303">
        <v>1</v>
      </c>
      <c r="K2457" s="304">
        <f t="shared" ref="K2457:P2457" si="2352">SUM(D2457:D2485)+$J2457*D2485</f>
        <v>0.15644575579152067</v>
      </c>
      <c r="L2457" s="304">
        <f t="shared" si="2352"/>
        <v>0.86897772366771298</v>
      </c>
      <c r="M2457" s="304">
        <f t="shared" si="2352"/>
        <v>0.55672173640633016</v>
      </c>
      <c r="N2457" s="304">
        <f t="shared" si="2352"/>
        <v>0.55480435491291014</v>
      </c>
      <c r="O2457" s="304">
        <f t="shared" si="2352"/>
        <v>8.5147412961082702E-4</v>
      </c>
      <c r="P2457" s="251">
        <f t="shared" si="2352"/>
        <v>8.8997401139133717E-4</v>
      </c>
    </row>
    <row r="2458" spans="1:16" x14ac:dyDescent="0.3">
      <c r="A2458" s="247" t="s">
        <v>2174</v>
      </c>
      <c r="B2458" s="248">
        <v>2023</v>
      </c>
      <c r="C2458" s="248" t="s">
        <v>2834</v>
      </c>
      <c r="D2458" s="300">
        <v>1.3827596179868673E-2</v>
      </c>
      <c r="E2458" s="300">
        <v>6.3904152361555985E-2</v>
      </c>
      <c r="F2458" s="300">
        <v>1.9156243648768057E-2</v>
      </c>
      <c r="G2458" s="300">
        <v>1.9045604651865309E-2</v>
      </c>
      <c r="H2458" s="301">
        <v>6.5687185287928145E-5</v>
      </c>
      <c r="I2458" s="302">
        <v>6.8657268324080555E-5</v>
      </c>
      <c r="J2458" s="303">
        <v>2</v>
      </c>
      <c r="K2458" s="304">
        <f t="shared" ref="K2458:P2458" si="2353">SUM(D2458:D2485)+$J2458*D2485</f>
        <v>0.14249094490435027</v>
      </c>
      <c r="L2458" s="304">
        <f t="shared" si="2353"/>
        <v>0.81338524182769867</v>
      </c>
      <c r="M2458" s="304">
        <f t="shared" si="2353"/>
        <v>0.55572730965658101</v>
      </c>
      <c r="N2458" s="304">
        <f t="shared" si="2353"/>
        <v>0.55388777080716745</v>
      </c>
      <c r="O2458" s="304">
        <f t="shared" si="2353"/>
        <v>7.964251869089238E-4</v>
      </c>
      <c r="P2458" s="251">
        <f t="shared" si="2353"/>
        <v>8.3243599977651914E-4</v>
      </c>
    </row>
    <row r="2459" spans="1:16" x14ac:dyDescent="0.3">
      <c r="A2459" s="247" t="s">
        <v>2174</v>
      </c>
      <c r="B2459" s="248">
        <v>2024</v>
      </c>
      <c r="C2459" s="248" t="s">
        <v>2835</v>
      </c>
      <c r="D2459" s="300">
        <v>1.2311243836032923E-2</v>
      </c>
      <c r="E2459" s="300">
        <v>5.6432353761164157E-2</v>
      </c>
      <c r="F2459" s="300">
        <v>1.9119593724121583E-2</v>
      </c>
      <c r="G2459" s="300">
        <v>1.9011590553037083E-2</v>
      </c>
      <c r="H2459" s="301">
        <v>5.8593194839978047E-5</v>
      </c>
      <c r="I2459" s="302">
        <v>6.1242519107190604E-5</v>
      </c>
      <c r="J2459" s="303">
        <v>3</v>
      </c>
      <c r="K2459" s="304">
        <f t="shared" ref="K2459:P2459" si="2354">SUM(D2459:D2485)+$J2459*D2485</f>
        <v>0.13070332064465309</v>
      </c>
      <c r="L2459" s="304">
        <f t="shared" si="2354"/>
        <v>0.76705526634370258</v>
      </c>
      <c r="M2459" s="304">
        <f t="shared" si="2354"/>
        <v>0.55481608620347467</v>
      </c>
      <c r="N2459" s="304">
        <f t="shared" si="2354"/>
        <v>0.55304799256035553</v>
      </c>
      <c r="O2459" s="304">
        <f t="shared" si="2354"/>
        <v>7.4801593727422968E-4</v>
      </c>
      <c r="P2459" s="251">
        <f t="shared" si="2354"/>
        <v>7.8183789868620831E-4</v>
      </c>
    </row>
    <row r="2460" spans="1:16" x14ac:dyDescent="0.3">
      <c r="A2460" s="247" t="s">
        <v>2174</v>
      </c>
      <c r="B2460" s="248">
        <v>2025</v>
      </c>
      <c r="C2460" s="248" t="s">
        <v>2836</v>
      </c>
      <c r="D2460" s="300">
        <v>1.0795530254143728E-2</v>
      </c>
      <c r="E2460" s="300">
        <v>5.0201712768916572E-2</v>
      </c>
      <c r="F2460" s="300">
        <v>1.905973016787595E-2</v>
      </c>
      <c r="G2460" s="300">
        <v>1.895632509874879E-2</v>
      </c>
      <c r="H2460" s="301">
        <v>5.3255122917477762E-5</v>
      </c>
      <c r="I2460" s="302">
        <v>5.5663083259698119E-5</v>
      </c>
      <c r="J2460" s="303">
        <v>4</v>
      </c>
      <c r="K2460" s="304">
        <f t="shared" ref="K2460:P2460" si="2355">SUM(D2460:D2485)+$J2460*D2485</f>
        <v>0.12043204872879158</v>
      </c>
      <c r="L2460" s="304">
        <f t="shared" si="2355"/>
        <v>0.72819708946009842</v>
      </c>
      <c r="M2460" s="304">
        <f t="shared" si="2355"/>
        <v>0.55394151267501457</v>
      </c>
      <c r="N2460" s="304">
        <f t="shared" si="2355"/>
        <v>0.55224222841237169</v>
      </c>
      <c r="O2460" s="304">
        <f t="shared" si="2355"/>
        <v>7.0670067808748589E-4</v>
      </c>
      <c r="P2460" s="251">
        <f t="shared" si="2355"/>
        <v>7.3865454681278715E-4</v>
      </c>
    </row>
    <row r="2461" spans="1:16" x14ac:dyDescent="0.3">
      <c r="A2461" s="247" t="s">
        <v>2174</v>
      </c>
      <c r="B2461" s="248">
        <v>2026</v>
      </c>
      <c r="C2461" s="248" t="s">
        <v>2837</v>
      </c>
      <c r="D2461" s="300">
        <v>9.5569985643415341E-3</v>
      </c>
      <c r="E2461" s="300">
        <v>4.5179956875145227E-2</v>
      </c>
      <c r="F2461" s="300">
        <v>1.8999309343865133E-2</v>
      </c>
      <c r="G2461" s="300">
        <v>1.8900552778820148E-2</v>
      </c>
      <c r="H2461" s="301">
        <v>4.7689555407065795E-5</v>
      </c>
      <c r="I2461" s="302">
        <v>4.9845865483305366E-5</v>
      </c>
      <c r="J2461" s="303">
        <v>5</v>
      </c>
      <c r="K2461" s="304">
        <f t="shared" ref="K2461:P2461" si="2356">SUM(D2461:D2485)+$J2461*D2485</f>
        <v>0.11167649039481929</v>
      </c>
      <c r="L2461" s="304">
        <f t="shared" si="2356"/>
        <v>0.69556955356874206</v>
      </c>
      <c r="M2461" s="304">
        <f t="shared" si="2356"/>
        <v>0.55312680270280035</v>
      </c>
      <c r="N2461" s="304">
        <f t="shared" si="2356"/>
        <v>0.55149172971867622</v>
      </c>
      <c r="O2461" s="304">
        <f t="shared" si="2356"/>
        <v>6.7072349082324231E-4</v>
      </c>
      <c r="P2461" s="251">
        <f t="shared" si="2356"/>
        <v>7.0105063078685866E-4</v>
      </c>
    </row>
    <row r="2462" spans="1:16" x14ac:dyDescent="0.3">
      <c r="A2462" s="247" t="s">
        <v>2174</v>
      </c>
      <c r="B2462" s="248">
        <v>2027</v>
      </c>
      <c r="C2462" s="248" t="s">
        <v>2838</v>
      </c>
      <c r="D2462" s="300">
        <v>8.505728510473206E-3</v>
      </c>
      <c r="E2462" s="300">
        <v>4.0943643429477296E-2</v>
      </c>
      <c r="F2462" s="300">
        <v>1.8929360883361057E-2</v>
      </c>
      <c r="G2462" s="300">
        <v>1.8835972970883449E-2</v>
      </c>
      <c r="H2462" s="301">
        <v>4.0904643362700761E-5</v>
      </c>
      <c r="I2462" s="302">
        <v>4.2754169823895416E-5</v>
      </c>
      <c r="J2462" s="303">
        <v>6</v>
      </c>
      <c r="K2462" s="304">
        <f t="shared" ref="K2462:P2462" si="2357">SUM(D2462:D2485)+$J2462*D2485</f>
        <v>0.1041594637506492</v>
      </c>
      <c r="L2462" s="304">
        <f t="shared" si="2357"/>
        <v>0.6679637735711571</v>
      </c>
      <c r="M2462" s="304">
        <f t="shared" si="2357"/>
        <v>0.55237251355459671</v>
      </c>
      <c r="N2462" s="304">
        <f t="shared" si="2357"/>
        <v>0.55079700334490944</v>
      </c>
      <c r="O2462" s="304">
        <f t="shared" si="2357"/>
        <v>6.4031187106941057E-4</v>
      </c>
      <c r="P2462" s="251">
        <f t="shared" si="2357"/>
        <v>6.6926393253732288E-4</v>
      </c>
    </row>
    <row r="2463" spans="1:16" x14ac:dyDescent="0.3">
      <c r="A2463" s="247" t="s">
        <v>2174</v>
      </c>
      <c r="B2463" s="248">
        <v>2028</v>
      </c>
      <c r="C2463" s="248" t="s">
        <v>2839</v>
      </c>
      <c r="D2463" s="300">
        <v>7.6285905383304195E-3</v>
      </c>
      <c r="E2463" s="300">
        <v>3.7410480040545584E-2</v>
      </c>
      <c r="F2463" s="300">
        <v>1.8853459295522974E-2</v>
      </c>
      <c r="G2463" s="300">
        <v>1.8765959165245802E-2</v>
      </c>
      <c r="H2463" s="301">
        <v>3.5127416340604446E-5</v>
      </c>
      <c r="I2463" s="302">
        <v>3.6715722231925148E-5</v>
      </c>
      <c r="J2463" s="303">
        <v>7</v>
      </c>
      <c r="K2463" s="304">
        <f t="shared" ref="K2463:P2463" si="2358">SUM(D2463:D2485)+$J2463*D2485</f>
        <v>9.7693707160347421E-2</v>
      </c>
      <c r="L2463" s="304">
        <f t="shared" si="2358"/>
        <v>0.64459430701923981</v>
      </c>
      <c r="M2463" s="304">
        <f t="shared" si="2358"/>
        <v>0.55168817286689731</v>
      </c>
      <c r="N2463" s="304">
        <f t="shared" si="2358"/>
        <v>0.55016685677907928</v>
      </c>
      <c r="O2463" s="304">
        <f t="shared" si="2358"/>
        <v>6.1668516335994402E-4</v>
      </c>
      <c r="P2463" s="251">
        <f t="shared" si="2358"/>
        <v>6.4456892994719703E-4</v>
      </c>
    </row>
    <row r="2464" spans="1:16" x14ac:dyDescent="0.3">
      <c r="A2464" s="247" t="s">
        <v>2174</v>
      </c>
      <c r="B2464" s="248">
        <v>2029</v>
      </c>
      <c r="C2464" s="248" t="s">
        <v>2840</v>
      </c>
      <c r="D2464" s="300">
        <v>6.835879513140403E-3</v>
      </c>
      <c r="E2464" s="300">
        <v>3.4281060329612659E-2</v>
      </c>
      <c r="F2464" s="300">
        <v>1.8782175865846264E-2</v>
      </c>
      <c r="G2464" s="300">
        <v>1.8700268884524657E-2</v>
      </c>
      <c r="H2464" s="301">
        <v>3.1334102517831147E-5</v>
      </c>
      <c r="I2464" s="302">
        <v>3.2750891590666846E-5</v>
      </c>
      <c r="J2464" s="303">
        <v>8</v>
      </c>
      <c r="K2464" s="304">
        <f t="shared" ref="K2464:P2464" si="2359">SUM(D2464:D2485)+$J2464*D2485</f>
        <v>9.2105088542188421E-2</v>
      </c>
      <c r="L2464" s="304">
        <f t="shared" si="2359"/>
        <v>0.62475800385625424</v>
      </c>
      <c r="M2464" s="304">
        <f t="shared" si="2359"/>
        <v>0.5510797337670359</v>
      </c>
      <c r="N2464" s="304">
        <f t="shared" si="2359"/>
        <v>0.54960672401888677</v>
      </c>
      <c r="O2464" s="304">
        <f t="shared" si="2359"/>
        <v>5.9883568267257389E-4</v>
      </c>
      <c r="P2464" s="251">
        <f t="shared" si="2359"/>
        <v>6.2591237494904128E-4</v>
      </c>
    </row>
    <row r="2465" spans="1:16" x14ac:dyDescent="0.3">
      <c r="A2465" s="247" t="s">
        <v>2174</v>
      </c>
      <c r="B2465" s="248">
        <v>2030</v>
      </c>
      <c r="C2465" s="248" t="s">
        <v>2841</v>
      </c>
      <c r="D2465" s="300">
        <v>6.182977083693599E-3</v>
      </c>
      <c r="E2465" s="300">
        <v>3.1695590920739584E-2</v>
      </c>
      <c r="F2465" s="300">
        <v>1.8716932050583095E-2</v>
      </c>
      <c r="G2465" s="300">
        <v>1.8640162432910681E-2</v>
      </c>
      <c r="H2465" s="301">
        <v>2.8326834259100695E-5</v>
      </c>
      <c r="I2465" s="302">
        <v>2.9607648005831844E-5</v>
      </c>
      <c r="J2465" s="303">
        <v>9</v>
      </c>
      <c r="K2465" s="304">
        <f t="shared" ref="K2465:P2465" si="2360">SUM(D2465:D2485)+$J2465*D2485</f>
        <v>8.7309180949219467E-2</v>
      </c>
      <c r="L2465" s="304">
        <f t="shared" si="2360"/>
        <v>0.60805112040420173</v>
      </c>
      <c r="M2465" s="304">
        <f t="shared" si="2360"/>
        <v>0.55054257809685125</v>
      </c>
      <c r="N2465" s="304">
        <f t="shared" si="2360"/>
        <v>0.54911228153941538</v>
      </c>
      <c r="O2465" s="304">
        <f t="shared" si="2360"/>
        <v>5.8477951580797685E-4</v>
      </c>
      <c r="P2465" s="251">
        <f t="shared" si="2360"/>
        <v>6.1122065059214395E-4</v>
      </c>
    </row>
    <row r="2466" spans="1:16" x14ac:dyDescent="0.3">
      <c r="A2466" s="247" t="s">
        <v>2174</v>
      </c>
      <c r="B2466" s="248">
        <v>2031</v>
      </c>
      <c r="C2466" s="248" t="s">
        <v>2842</v>
      </c>
      <c r="D2466" s="300">
        <v>5.7986067634455112E-3</v>
      </c>
      <c r="E2466" s="300">
        <v>2.9637773797506397E-2</v>
      </c>
      <c r="F2466" s="300">
        <v>1.8688492503118562E-2</v>
      </c>
      <c r="G2466" s="300">
        <v>1.8613969948442048E-2</v>
      </c>
      <c r="H2466" s="301">
        <v>2.7213714134370811E-5</v>
      </c>
      <c r="I2466" s="302">
        <v>2.8444197528459085E-5</v>
      </c>
      <c r="J2466" s="303">
        <v>10</v>
      </c>
      <c r="K2466" s="304">
        <f t="shared" ref="K2466:P2466" si="2361">SUM(D2466:D2485)+$J2466*D2485</f>
        <v>8.3166175785697308E-2</v>
      </c>
      <c r="L2466" s="304">
        <f t="shared" si="2361"/>
        <v>0.59392970636102216</v>
      </c>
      <c r="M2466" s="304">
        <f t="shared" si="2361"/>
        <v>0.55007066624192968</v>
      </c>
      <c r="N2466" s="304">
        <f t="shared" si="2361"/>
        <v>0.54867794551155802</v>
      </c>
      <c r="O2466" s="304">
        <f t="shared" si="2361"/>
        <v>5.7373061720211033E-4</v>
      </c>
      <c r="P2466" s="251">
        <f t="shared" si="2361"/>
        <v>5.9967216982008149E-4</v>
      </c>
    </row>
    <row r="2467" spans="1:16" x14ac:dyDescent="0.3">
      <c r="A2467" s="247" t="s">
        <v>2174</v>
      </c>
      <c r="B2467" s="248">
        <v>2032</v>
      </c>
      <c r="C2467" s="248" t="s">
        <v>2843</v>
      </c>
      <c r="D2467" s="300">
        <v>5.2826244531973213E-3</v>
      </c>
      <c r="E2467" s="300">
        <v>2.7737690970801709E-2</v>
      </c>
      <c r="F2467" s="300">
        <v>1.8631862931761205E-2</v>
      </c>
      <c r="G2467" s="300">
        <v>1.8561825060444327E-2</v>
      </c>
      <c r="H2467" s="301">
        <v>2.5260893820407844E-5</v>
      </c>
      <c r="I2467" s="302">
        <v>2.6403079345410492E-5</v>
      </c>
      <c r="J2467" s="303">
        <v>11</v>
      </c>
      <c r="K2467" s="304">
        <f t="shared" ref="K2467:P2467" si="2362">SUM(D2467:D2485)+$J2467*D2485</f>
        <v>7.9407540942423221E-2</v>
      </c>
      <c r="L2467" s="304">
        <f t="shared" si="2362"/>
        <v>0.58186610944107586</v>
      </c>
      <c r="M2467" s="304">
        <f t="shared" si="2362"/>
        <v>0.54962719393447279</v>
      </c>
      <c r="N2467" s="304">
        <f t="shared" si="2362"/>
        <v>0.54826980196816932</v>
      </c>
      <c r="O2467" s="304">
        <f t="shared" si="2362"/>
        <v>5.6379483872097381E-4</v>
      </c>
      <c r="P2467" s="251">
        <f t="shared" si="2362"/>
        <v>5.8928713952539197E-4</v>
      </c>
    </row>
    <row r="2468" spans="1:16" x14ac:dyDescent="0.3">
      <c r="A2468" s="247" t="s">
        <v>2174</v>
      </c>
      <c r="B2468" s="248">
        <v>2033</v>
      </c>
      <c r="C2468" s="248" t="s">
        <v>2844</v>
      </c>
      <c r="D2468" s="300">
        <v>4.8314558630699429E-3</v>
      </c>
      <c r="E2468" s="300">
        <v>2.6139424469860697E-2</v>
      </c>
      <c r="F2468" s="300">
        <v>1.8580565863584392E-2</v>
      </c>
      <c r="G2468" s="300">
        <v>1.8514620903687603E-2</v>
      </c>
      <c r="H2468" s="301">
        <v>2.427544069257732E-5</v>
      </c>
      <c r="I2468" s="302">
        <v>2.5373068400022929E-5</v>
      </c>
      <c r="J2468" s="303">
        <v>12</v>
      </c>
      <c r="K2468" s="304">
        <f t="shared" ref="K2468:P2468" si="2363">SUM(D2468:D2485)+$J2468*D2485</f>
        <v>7.6164888409397349E-2</v>
      </c>
      <c r="L2468" s="304">
        <f t="shared" si="2363"/>
        <v>0.5717025953478343</v>
      </c>
      <c r="M2468" s="304">
        <f t="shared" si="2363"/>
        <v>0.54924035119837322</v>
      </c>
      <c r="N2468" s="304">
        <f t="shared" si="2363"/>
        <v>0.54791380331277828</v>
      </c>
      <c r="O2468" s="304">
        <f t="shared" si="2363"/>
        <v>5.5581188055380004E-4</v>
      </c>
      <c r="P2468" s="251">
        <f t="shared" si="2363"/>
        <v>5.8094322741375091E-4</v>
      </c>
    </row>
    <row r="2469" spans="1:16" x14ac:dyDescent="0.3">
      <c r="A2469" s="247" t="s">
        <v>2174</v>
      </c>
      <c r="B2469" s="248">
        <v>2034</v>
      </c>
      <c r="C2469" s="248" t="s">
        <v>2845</v>
      </c>
      <c r="D2469" s="300">
        <v>4.4177780488886742E-3</v>
      </c>
      <c r="E2469" s="300">
        <v>2.4734349360869066E-2</v>
      </c>
      <c r="F2469" s="300">
        <v>1.8532797584010819E-2</v>
      </c>
      <c r="G2469" s="300">
        <v>1.8470660612848654E-2</v>
      </c>
      <c r="H2469" s="301">
        <v>2.3271381502931796E-5</v>
      </c>
      <c r="I2469" s="302">
        <v>2.4323610109268357E-5</v>
      </c>
      <c r="J2469" s="303">
        <v>13</v>
      </c>
      <c r="K2469" s="304">
        <f t="shared" ref="K2469:P2469" si="2364">SUM(D2469:D2485)+$J2469*D2485</f>
        <v>7.3373404466498843E-2</v>
      </c>
      <c r="L2469" s="304">
        <f t="shared" si="2364"/>
        <v>0.56313734775553359</v>
      </c>
      <c r="M2469" s="304">
        <f t="shared" si="2364"/>
        <v>0.5489048055304504</v>
      </c>
      <c r="N2469" s="304">
        <f t="shared" si="2364"/>
        <v>0.54760500881414398</v>
      </c>
      <c r="O2469" s="304">
        <f t="shared" si="2364"/>
        <v>5.4881437551445699E-4</v>
      </c>
      <c r="P2469" s="251">
        <f t="shared" si="2364"/>
        <v>5.7362932624749742E-4</v>
      </c>
    </row>
    <row r="2470" spans="1:16" x14ac:dyDescent="0.3">
      <c r="A2470" s="247" t="s">
        <v>2174</v>
      </c>
      <c r="B2470" s="248">
        <v>2035</v>
      </c>
      <c r="C2470" s="248" t="s">
        <v>2846</v>
      </c>
      <c r="D2470" s="300">
        <v>4.0585618021196862E-3</v>
      </c>
      <c r="E2470" s="300">
        <v>2.3589306472061242E-2</v>
      </c>
      <c r="F2470" s="300">
        <v>1.8489445838910934E-2</v>
      </c>
      <c r="G2470" s="300">
        <v>1.8430765167802284E-2</v>
      </c>
      <c r="H2470" s="301">
        <v>2.2370121985390828E-5</v>
      </c>
      <c r="I2470" s="302">
        <v>2.3381599635624021E-5</v>
      </c>
      <c r="J2470" s="303">
        <v>14</v>
      </c>
      <c r="K2470" s="304">
        <f t="shared" ref="K2470:P2470" si="2365">SUM(D2470:D2485)+$J2470*D2485</f>
        <v>7.0995598337781601E-2</v>
      </c>
      <c r="L2470" s="304">
        <f t="shared" si="2365"/>
        <v>0.55597717527222468</v>
      </c>
      <c r="M2470" s="304">
        <f t="shared" si="2365"/>
        <v>0.54861702814210123</v>
      </c>
      <c r="N2470" s="304">
        <f t="shared" si="2365"/>
        <v>0.54734017460634865</v>
      </c>
      <c r="O2470" s="304">
        <f t="shared" si="2365"/>
        <v>5.428209296647593E-4</v>
      </c>
      <c r="P2470" s="251">
        <f t="shared" si="2365"/>
        <v>5.6736488337199859E-4</v>
      </c>
    </row>
    <row r="2471" spans="1:16" x14ac:dyDescent="0.3">
      <c r="A2471" s="247" t="s">
        <v>2174</v>
      </c>
      <c r="B2471" s="248">
        <v>2036</v>
      </c>
      <c r="C2471" s="248" t="s">
        <v>2847</v>
      </c>
      <c r="D2471" s="300">
        <v>3.7424519799288849E-3</v>
      </c>
      <c r="E2471" s="300">
        <v>2.2610029805212994E-2</v>
      </c>
      <c r="F2471" s="300">
        <v>1.8452033387884072E-2</v>
      </c>
      <c r="G2471" s="300">
        <v>1.8396332428422625E-2</v>
      </c>
      <c r="H2471" s="301">
        <v>2.1513623086217969E-5</v>
      </c>
      <c r="I2471" s="302">
        <v>2.2486373656888164E-5</v>
      </c>
      <c r="J2471" s="303">
        <v>15</v>
      </c>
      <c r="K2471" s="304">
        <f t="shared" ref="K2471:P2471" si="2366">SUM(D2471:D2485)+$J2471*D2485</f>
        <v>6.897700845583335E-2</v>
      </c>
      <c r="L2471" s="304">
        <f t="shared" si="2366"/>
        <v>0.54996204567772344</v>
      </c>
      <c r="M2471" s="304">
        <f t="shared" si="2366"/>
        <v>0.54837260249885189</v>
      </c>
      <c r="N2471" s="304">
        <f t="shared" si="2366"/>
        <v>0.54711523584359978</v>
      </c>
      <c r="O2471" s="304">
        <f t="shared" si="2366"/>
        <v>5.3772874333260273E-4</v>
      </c>
      <c r="P2471" s="251">
        <f t="shared" si="2366"/>
        <v>5.6204245097014405E-4</v>
      </c>
    </row>
    <row r="2472" spans="1:16" x14ac:dyDescent="0.3">
      <c r="A2472" s="247" t="s">
        <v>2174</v>
      </c>
      <c r="B2472" s="248">
        <v>2037</v>
      </c>
      <c r="C2472" s="248" t="s">
        <v>2848</v>
      </c>
      <c r="D2472" s="300">
        <v>3.4720930295148627E-3</v>
      </c>
      <c r="E2472" s="300">
        <v>2.1804535379511176E-2</v>
      </c>
      <c r="F2472" s="300">
        <v>1.84186214766109E-2</v>
      </c>
      <c r="G2472" s="300">
        <v>1.8365578447575772E-2</v>
      </c>
      <c r="H2472" s="301">
        <v>2.0667644464518972E-5</v>
      </c>
      <c r="I2472" s="302">
        <v>2.1602143635890461E-5</v>
      </c>
      <c r="J2472" s="303">
        <v>16</v>
      </c>
      <c r="K2472" s="304">
        <f t="shared" ref="K2472:P2472" si="2367">SUM(D2472:D2485)+$J2472*D2485</f>
        <v>6.7274528396075894E-2</v>
      </c>
      <c r="L2472" s="304">
        <f t="shared" si="2367"/>
        <v>0.54492619275007059</v>
      </c>
      <c r="M2472" s="304">
        <f t="shared" si="2367"/>
        <v>0.54816558930662951</v>
      </c>
      <c r="N2472" s="304">
        <f t="shared" si="2367"/>
        <v>0.54692472982023044</v>
      </c>
      <c r="O2472" s="304">
        <f t="shared" si="2367"/>
        <v>5.3349305589961904E-4</v>
      </c>
      <c r="P2472" s="251">
        <f t="shared" si="2367"/>
        <v>5.5761524454702545E-4</v>
      </c>
    </row>
    <row r="2473" spans="1:16" x14ac:dyDescent="0.3">
      <c r="A2473" s="247" t="s">
        <v>2174</v>
      </c>
      <c r="B2473" s="248">
        <v>2038</v>
      </c>
      <c r="C2473" s="248" t="s">
        <v>2849</v>
      </c>
      <c r="D2473" s="300">
        <v>3.2222792089468232E-3</v>
      </c>
      <c r="E2473" s="300">
        <v>2.105813225706904E-2</v>
      </c>
      <c r="F2473" s="300">
        <v>1.8388856385499051E-2</v>
      </c>
      <c r="G2473" s="300">
        <v>1.8338185830657747E-2</v>
      </c>
      <c r="H2473" s="301">
        <v>2.0033339270271635E-5</v>
      </c>
      <c r="I2473" s="302">
        <v>2.0939157975446923E-5</v>
      </c>
      <c r="J2473" s="303">
        <v>17</v>
      </c>
      <c r="K2473" s="304">
        <f t="shared" ref="K2473:P2473" si="2368">SUM(D2473:D2485)+$J2473*D2485</f>
        <v>6.5842407286732477E-2</v>
      </c>
      <c r="L2473" s="304">
        <f t="shared" si="2368"/>
        <v>0.5406958342481194</v>
      </c>
      <c r="M2473" s="304">
        <f t="shared" si="2368"/>
        <v>0.54799198802568005</v>
      </c>
      <c r="N2473" s="304">
        <f t="shared" si="2368"/>
        <v>0.54676497777770794</v>
      </c>
      <c r="O2473" s="304">
        <f t="shared" si="2368"/>
        <v>5.3010334708833418E-4</v>
      </c>
      <c r="P2473" s="251">
        <f t="shared" si="2368"/>
        <v>5.5407226814490446E-4</v>
      </c>
    </row>
    <row r="2474" spans="1:16" x14ac:dyDescent="0.3">
      <c r="A2474" s="247" t="s">
        <v>2174</v>
      </c>
      <c r="B2474" s="248">
        <v>2039</v>
      </c>
      <c r="C2474" s="248" t="s">
        <v>2850</v>
      </c>
      <c r="D2474" s="300">
        <v>2.9787780940117373E-3</v>
      </c>
      <c r="E2474" s="300">
        <v>2.0324481215225853E-2</v>
      </c>
      <c r="F2474" s="300">
        <v>1.8362233253264013E-2</v>
      </c>
      <c r="G2474" s="300">
        <v>1.8313685888311667E-2</v>
      </c>
      <c r="H2474" s="301">
        <v>1.9495519855175656E-5</v>
      </c>
      <c r="I2474" s="302">
        <v>2.0377020752938564E-5</v>
      </c>
      <c r="J2474" s="303">
        <v>18</v>
      </c>
      <c r="K2474" s="304">
        <f t="shared" ref="K2474:P2474" si="2369">SUM(D2474:D2485)+$J2474*D2485</f>
        <v>6.4660099997957091E-2</v>
      </c>
      <c r="L2474" s="304">
        <f t="shared" si="2369"/>
        <v>0.53721187886861044</v>
      </c>
      <c r="M2474" s="304">
        <f t="shared" si="2369"/>
        <v>0.54784815183584268</v>
      </c>
      <c r="N2474" s="304">
        <f t="shared" si="2369"/>
        <v>0.54663261835210364</v>
      </c>
      <c r="O2474" s="304">
        <f t="shared" si="2369"/>
        <v>5.2734794347129681E-4</v>
      </c>
      <c r="P2474" s="251">
        <f t="shared" si="2369"/>
        <v>5.5119227740322695E-4</v>
      </c>
    </row>
    <row r="2475" spans="1:16" x14ac:dyDescent="0.3">
      <c r="A2475" s="247" t="s">
        <v>2174</v>
      </c>
      <c r="B2475" s="248">
        <v>2040</v>
      </c>
      <c r="C2475" s="248" t="s">
        <v>2851</v>
      </c>
      <c r="D2475" s="300">
        <v>2.7625583529238512E-3</v>
      </c>
      <c r="E2475" s="300">
        <v>1.9721814253901942E-2</v>
      </c>
      <c r="F2475" s="300">
        <v>1.833891576284466E-2</v>
      </c>
      <c r="G2475" s="300">
        <v>1.8292228616071309E-2</v>
      </c>
      <c r="H2475" s="301">
        <v>1.9041228074643318E-5</v>
      </c>
      <c r="I2475" s="302">
        <v>1.9902187913980451E-5</v>
      </c>
      <c r="J2475" s="303">
        <v>19</v>
      </c>
      <c r="K2475" s="304">
        <f t="shared" ref="K2475:P2475" si="2370">SUM(D2475:D2485)+$J2475*D2485</f>
        <v>6.3721293824116787E-2</v>
      </c>
      <c r="L2475" s="304">
        <f t="shared" si="2370"/>
        <v>0.53446157453094467</v>
      </c>
      <c r="M2475" s="304">
        <f t="shared" si="2370"/>
        <v>0.54773093877824031</v>
      </c>
      <c r="N2475" s="304">
        <f t="shared" si="2370"/>
        <v>0.54652475886884522</v>
      </c>
      <c r="O2475" s="304">
        <f t="shared" si="2370"/>
        <v>5.2513035926935532E-4</v>
      </c>
      <c r="P2475" s="251">
        <f t="shared" si="2370"/>
        <v>5.4887442388405793E-4</v>
      </c>
    </row>
    <row r="2476" spans="1:16" x14ac:dyDescent="0.3">
      <c r="A2476" s="247" t="s">
        <v>2174</v>
      </c>
      <c r="B2476" s="248">
        <v>2041</v>
      </c>
      <c r="C2476" s="248" t="s">
        <v>2852</v>
      </c>
      <c r="D2476" s="300">
        <v>2.5932553444311464E-3</v>
      </c>
      <c r="E2476" s="300">
        <v>1.923880176840187E-2</v>
      </c>
      <c r="F2476" s="300">
        <v>1.8320985825409947E-2</v>
      </c>
      <c r="G2476" s="300">
        <v>1.827572770247219E-2</v>
      </c>
      <c r="H2476" s="301">
        <v>1.8656298256570285E-5</v>
      </c>
      <c r="I2476" s="302">
        <v>1.9499853277634948E-5</v>
      </c>
      <c r="J2476" s="303">
        <v>20</v>
      </c>
      <c r="K2476" s="304">
        <f t="shared" ref="K2476:P2476" si="2371">SUM(D2476:D2485)+$J2476*D2485</f>
        <v>6.2998707391364372E-2</v>
      </c>
      <c r="L2476" s="304">
        <f t="shared" si="2371"/>
        <v>0.53231393715460285</v>
      </c>
      <c r="M2476" s="304">
        <f t="shared" si="2371"/>
        <v>0.54763704321105722</v>
      </c>
      <c r="N2476" s="304">
        <f t="shared" si="2371"/>
        <v>0.54643835665782725</v>
      </c>
      <c r="O2476" s="304">
        <f t="shared" si="2371"/>
        <v>5.2336706684794618E-4</v>
      </c>
      <c r="P2476" s="251">
        <f t="shared" si="2371"/>
        <v>5.4703140320384695E-4</v>
      </c>
    </row>
    <row r="2477" spans="1:16" x14ac:dyDescent="0.3">
      <c r="A2477" s="247" t="s">
        <v>2174</v>
      </c>
      <c r="B2477" s="248">
        <v>2042</v>
      </c>
      <c r="C2477" s="248" t="s">
        <v>2853</v>
      </c>
      <c r="D2477" s="300">
        <v>2.4441598016766162E-3</v>
      </c>
      <c r="E2477" s="300">
        <v>1.8785600643452666E-2</v>
      </c>
      <c r="F2477" s="300">
        <v>1.83055763330826E-2</v>
      </c>
      <c r="G2477" s="300">
        <v>1.826154718590859E-2</v>
      </c>
      <c r="H2477" s="301">
        <v>1.8346845314692295E-5</v>
      </c>
      <c r="I2477" s="302">
        <v>1.9176408246902342E-5</v>
      </c>
      <c r="J2477" s="303">
        <v>21</v>
      </c>
      <c r="K2477" s="304">
        <f t="shared" ref="K2477:P2477" si="2372">SUM(D2477:D2485)+$J2477*D2485</f>
        <v>6.2445423967104667E-2</v>
      </c>
      <c r="L2477" s="304">
        <f t="shared" si="2372"/>
        <v>0.530649312263761</v>
      </c>
      <c r="M2477" s="304">
        <f t="shared" si="2372"/>
        <v>0.5475610775813089</v>
      </c>
      <c r="N2477" s="304">
        <f t="shared" si="2372"/>
        <v>0.54636845536040846</v>
      </c>
      <c r="O2477" s="304">
        <f t="shared" si="2372"/>
        <v>5.2198870424461003E-4</v>
      </c>
      <c r="P2477" s="251">
        <f t="shared" si="2372"/>
        <v>5.4559071715998156E-4</v>
      </c>
    </row>
    <row r="2478" spans="1:16" x14ac:dyDescent="0.3">
      <c r="A2478" s="247" t="s">
        <v>2174</v>
      </c>
      <c r="B2478" s="248">
        <v>2043</v>
      </c>
      <c r="C2478" s="248" t="s">
        <v>2854</v>
      </c>
      <c r="D2478" s="300">
        <v>2.3298026140289724E-3</v>
      </c>
      <c r="E2478" s="300">
        <v>1.843906251604286E-2</v>
      </c>
      <c r="F2478" s="300">
        <v>1.8292440273504074E-2</v>
      </c>
      <c r="G2478" s="300">
        <v>1.8249459123172176E-2</v>
      </c>
      <c r="H2478" s="301">
        <v>1.8091709038685224E-5</v>
      </c>
      <c r="I2478" s="302">
        <v>1.8909735840644701E-5</v>
      </c>
      <c r="J2478" s="303">
        <v>22</v>
      </c>
      <c r="K2478" s="304">
        <f t="shared" ref="K2478:P2478" si="2373">SUM(D2478:D2485)+$J2478*D2485</f>
        <v>6.2041236085599485E-2</v>
      </c>
      <c r="L2478" s="304">
        <f t="shared" si="2373"/>
        <v>0.52943788849786844</v>
      </c>
      <c r="M2478" s="304">
        <f t="shared" si="2373"/>
        <v>0.54750052144388794</v>
      </c>
      <c r="N2478" s="304">
        <f t="shared" si="2373"/>
        <v>0.54631273457955309</v>
      </c>
      <c r="O2478" s="304">
        <f t="shared" si="2373"/>
        <v>5.2091979458315199E-4</v>
      </c>
      <c r="P2478" s="251">
        <f t="shared" si="2373"/>
        <v>5.4447347614684869E-4</v>
      </c>
    </row>
    <row r="2479" spans="1:16" x14ac:dyDescent="0.3">
      <c r="A2479" s="247" t="s">
        <v>2174</v>
      </c>
      <c r="B2479" s="248">
        <v>2044</v>
      </c>
      <c r="C2479" s="248" t="s">
        <v>2855</v>
      </c>
      <c r="D2479" s="300">
        <v>2.2464465274221147E-3</v>
      </c>
      <c r="E2479" s="300">
        <v>1.8169490270440576E-2</v>
      </c>
      <c r="F2479" s="300">
        <v>1.8281237745405524E-2</v>
      </c>
      <c r="G2479" s="300">
        <v>1.8239150485417945E-2</v>
      </c>
      <c r="H2479" s="301">
        <v>1.787800087697622E-5</v>
      </c>
      <c r="I2479" s="302">
        <v>1.8686364744179142E-5</v>
      </c>
      <c r="J2479" s="303">
        <v>23</v>
      </c>
      <c r="K2479" s="304">
        <f t="shared" ref="K2479:P2479" si="2374">SUM(D2479:D2485)+$J2479*D2485</f>
        <v>6.1751405391741954E-2</v>
      </c>
      <c r="L2479" s="304">
        <f t="shared" si="2374"/>
        <v>0.52857300285938569</v>
      </c>
      <c r="M2479" s="304">
        <f t="shared" si="2374"/>
        <v>0.54745310136604541</v>
      </c>
      <c r="N2479" s="304">
        <f t="shared" si="2374"/>
        <v>0.54626910186143429</v>
      </c>
      <c r="O2479" s="304">
        <f t="shared" si="2374"/>
        <v>5.2010602119770093E-4</v>
      </c>
      <c r="P2479" s="251">
        <f t="shared" si="2374"/>
        <v>5.4362290753997341E-4</v>
      </c>
    </row>
    <row r="2480" spans="1:16" x14ac:dyDescent="0.3">
      <c r="A2480" s="247" t="s">
        <v>2174</v>
      </c>
      <c r="B2480" s="248">
        <v>2045</v>
      </c>
      <c r="C2480" s="248" t="s">
        <v>2856</v>
      </c>
      <c r="D2480" s="300">
        <v>2.1910737847780481E-3</v>
      </c>
      <c r="E2480" s="300">
        <v>1.79841907154033E-2</v>
      </c>
      <c r="F2480" s="300">
        <v>1.8271671163095419E-2</v>
      </c>
      <c r="G2480" s="300">
        <v>1.8230348121832784E-2</v>
      </c>
      <c r="H2480" s="301">
        <v>1.7717738566309314E-5</v>
      </c>
      <c r="I2480" s="302">
        <v>1.8518856082977353E-5</v>
      </c>
      <c r="J2480" s="303">
        <v>24</v>
      </c>
      <c r="K2480" s="304">
        <f t="shared" ref="K2480:P2480" si="2375">SUM(D2480:D2485)+$J2480*D2485</f>
        <v>6.1544930784491275E-2</v>
      </c>
      <c r="L2480" s="304">
        <f t="shared" si="2375"/>
        <v>0.52797768946650525</v>
      </c>
      <c r="M2480" s="304">
        <f t="shared" si="2375"/>
        <v>0.54741688381630149</v>
      </c>
      <c r="N2480" s="304">
        <f t="shared" si="2375"/>
        <v>0.54623577778106969</v>
      </c>
      <c r="O2480" s="304">
        <f t="shared" si="2375"/>
        <v>5.1950595597395892E-4</v>
      </c>
      <c r="P2480" s="251">
        <f t="shared" si="2375"/>
        <v>5.4299571002956379E-4</v>
      </c>
    </row>
    <row r="2481" spans="1:16" x14ac:dyDescent="0.3">
      <c r="A2481" s="247" t="s">
        <v>2174</v>
      </c>
      <c r="B2481" s="248">
        <v>2046</v>
      </c>
      <c r="C2481" s="248" t="s">
        <v>2857</v>
      </c>
      <c r="D2481" s="300">
        <v>2.1422781855996277E-3</v>
      </c>
      <c r="E2481" s="300">
        <v>1.7827713609809098E-2</v>
      </c>
      <c r="F2481" s="300">
        <v>1.8263619186924155E-2</v>
      </c>
      <c r="G2481" s="300">
        <v>1.8222939810600063E-2</v>
      </c>
      <c r="H2481" s="301">
        <v>1.7594124376924417E-5</v>
      </c>
      <c r="I2481" s="302">
        <v>1.8389652608478325E-5</v>
      </c>
      <c r="J2481" s="303">
        <v>25</v>
      </c>
      <c r="K2481" s="304">
        <f t="shared" ref="K2481:P2481" si="2376">SUM(D2481:D2485)+$J2481*D2485</f>
        <v>6.1393828919884666E-2</v>
      </c>
      <c r="L2481" s="304">
        <f t="shared" si="2376"/>
        <v>0.52756767562866203</v>
      </c>
      <c r="M2481" s="304">
        <f t="shared" si="2376"/>
        <v>0.54739023284886767</v>
      </c>
      <c r="N2481" s="304">
        <f t="shared" si="2376"/>
        <v>0.54621125606429022</v>
      </c>
      <c r="O2481" s="304">
        <f t="shared" si="2376"/>
        <v>5.1906615306088373E-4</v>
      </c>
      <c r="P2481" s="251">
        <f t="shared" si="2376"/>
        <v>5.4253602118035601E-4</v>
      </c>
    </row>
    <row r="2482" spans="1:16" x14ac:dyDescent="0.3">
      <c r="A2482" s="247" t="s">
        <v>2174</v>
      </c>
      <c r="B2482" s="248">
        <v>2047</v>
      </c>
      <c r="C2482" s="248" t="s">
        <v>2858</v>
      </c>
      <c r="D2482" s="300">
        <v>2.0990177283196744E-3</v>
      </c>
      <c r="E2482" s="300">
        <v>1.7683998155713431E-2</v>
      </c>
      <c r="F2482" s="300">
        <v>1.8256918836907013E-2</v>
      </c>
      <c r="G2482" s="300">
        <v>1.8216775019630264E-2</v>
      </c>
      <c r="H2482" s="301">
        <v>1.7489756880706369E-5</v>
      </c>
      <c r="I2482" s="302">
        <v>1.8280566077205182E-5</v>
      </c>
      <c r="J2482" s="303">
        <v>26</v>
      </c>
      <c r="K2482" s="304">
        <f t="shared" ref="K2482:P2482" si="2377">SUM(D2482:D2485)+$J2482*D2485</f>
        <v>6.1291522654456476E-2</v>
      </c>
      <c r="L2482" s="304">
        <f t="shared" si="2377"/>
        <v>0.52731413889641299</v>
      </c>
      <c r="M2482" s="304">
        <f t="shared" si="2377"/>
        <v>0.54737163385760512</v>
      </c>
      <c r="N2482" s="304">
        <f t="shared" si="2377"/>
        <v>0.54619414265874355</v>
      </c>
      <c r="O2482" s="304">
        <f t="shared" si="2377"/>
        <v>5.1874996433719353E-4</v>
      </c>
      <c r="P2482" s="251">
        <f t="shared" si="2377"/>
        <v>5.4220553580564706E-4</v>
      </c>
    </row>
    <row r="2483" spans="1:16" x14ac:dyDescent="0.3">
      <c r="A2483" s="247" t="s">
        <v>2174</v>
      </c>
      <c r="B2483" s="248">
        <v>2048</v>
      </c>
      <c r="C2483" s="248" t="s">
        <v>2859</v>
      </c>
      <c r="D2483" s="300">
        <v>2.0630192039258759E-3</v>
      </c>
      <c r="E2483" s="300">
        <v>1.756098522142378E-2</v>
      </c>
      <c r="F2483" s="300">
        <v>1.8251308953432306E-2</v>
      </c>
      <c r="G2483" s="300">
        <v>1.8211613681226733E-2</v>
      </c>
      <c r="H2483" s="301">
        <v>1.740614844514317E-5</v>
      </c>
      <c r="I2483" s="302">
        <v>1.8193177239192751E-5</v>
      </c>
      <c r="J2483" s="303">
        <v>27</v>
      </c>
      <c r="K2483" s="304">
        <f t="shared" ref="K2483:P2483" si="2378">SUM(D2483:D2485)+$J2483*D2485</f>
        <v>6.123247684630824E-2</v>
      </c>
      <c r="L2483" s="304">
        <f t="shared" si="2378"/>
        <v>0.52720431761825959</v>
      </c>
      <c r="M2483" s="304">
        <f t="shared" si="2378"/>
        <v>0.54735973521635972</v>
      </c>
      <c r="N2483" s="304">
        <f t="shared" si="2378"/>
        <v>0.54618319404416649</v>
      </c>
      <c r="O2483" s="304">
        <f t="shared" si="2378"/>
        <v>5.1853814310972137E-4</v>
      </c>
      <c r="P2483" s="251">
        <f t="shared" si="2378"/>
        <v>5.4198413696221145E-4</v>
      </c>
    </row>
    <row r="2484" spans="1:16" x14ac:dyDescent="0.3">
      <c r="A2484" s="247" t="s">
        <v>2174</v>
      </c>
      <c r="B2484" s="248">
        <v>2049</v>
      </c>
      <c r="C2484" s="248" t="s">
        <v>2860</v>
      </c>
      <c r="D2484" s="300">
        <v>2.0502438775821101E-3</v>
      </c>
      <c r="E2484" s="300">
        <v>1.7566379825153577E-2</v>
      </c>
      <c r="F2484" s="300">
        <v>1.8247860784402492E-2</v>
      </c>
      <c r="G2484" s="300">
        <v>1.820844102144669E-2</v>
      </c>
      <c r="H2484" s="301">
        <v>1.7349796374020808E-5</v>
      </c>
      <c r="I2484" s="302">
        <v>1.8134277177472861E-5</v>
      </c>
      <c r="J2484" s="303">
        <v>28</v>
      </c>
      <c r="K2484" s="304">
        <f t="shared" ref="K2484:P2484" si="2379">SUM(D2484:D2485)+$J2484*D2485</f>
        <v>6.1209429562553798E-2</v>
      </c>
      <c r="L2484" s="304">
        <f t="shared" si="2379"/>
        <v>0.52721750927439592</v>
      </c>
      <c r="M2484" s="304">
        <f t="shared" si="2379"/>
        <v>0.54735344645858908</v>
      </c>
      <c r="N2484" s="304">
        <f t="shared" si="2379"/>
        <v>0.54617740676799309</v>
      </c>
      <c r="O2484" s="304">
        <f t="shared" si="2379"/>
        <v>5.1840993031781243E-4</v>
      </c>
      <c r="P2484" s="251">
        <f t="shared" si="2379"/>
        <v>5.4185012695678815E-4</v>
      </c>
    </row>
    <row r="2485" spans="1:16" x14ac:dyDescent="0.3">
      <c r="A2485" s="247" t="s">
        <v>2174</v>
      </c>
      <c r="B2485" s="248">
        <v>2050</v>
      </c>
      <c r="C2485" s="248" t="s">
        <v>2861</v>
      </c>
      <c r="D2485" s="300">
        <v>2.0399719201714375E-3</v>
      </c>
      <c r="E2485" s="300">
        <v>1.7574176877560081E-2</v>
      </c>
      <c r="F2485" s="300">
        <v>1.8245020195661606E-2</v>
      </c>
      <c r="G2485" s="300">
        <v>1.8205826405053326E-2</v>
      </c>
      <c r="H2485" s="301">
        <v>1.7277935653234193E-5</v>
      </c>
      <c r="I2485" s="302">
        <v>1.8059167233769494E-5</v>
      </c>
      <c r="J2485" s="303">
        <v>29</v>
      </c>
      <c r="K2485" s="304">
        <f t="shared" ref="K2485:P2485" si="2380">SUM(D2485:D2485)+$J2485*D2485</f>
        <v>6.1199157605143127E-2</v>
      </c>
      <c r="L2485" s="304">
        <f t="shared" si="2380"/>
        <v>0.52722530632680242</v>
      </c>
      <c r="M2485" s="304">
        <f t="shared" si="2380"/>
        <v>0.54735060586984818</v>
      </c>
      <c r="N2485" s="304">
        <f t="shared" si="2380"/>
        <v>0.5461747921515997</v>
      </c>
      <c r="O2485" s="304">
        <f t="shared" si="2380"/>
        <v>5.1833806959702576E-4</v>
      </c>
      <c r="P2485" s="251">
        <f t="shared" si="2380"/>
        <v>5.4177501701308483E-4</v>
      </c>
    </row>
    <row r="2486" spans="1:16" x14ac:dyDescent="0.3">
      <c r="A2486" s="247" t="s">
        <v>2175</v>
      </c>
      <c r="B2486" s="248">
        <v>2015</v>
      </c>
      <c r="C2486" s="248" t="s">
        <v>2862</v>
      </c>
      <c r="D2486" s="300">
        <v>4.3577524115417231E-2</v>
      </c>
      <c r="E2486" s="300">
        <v>0.16384107328262881</v>
      </c>
      <c r="F2486" s="300">
        <v>1.9689343041572355E-2</v>
      </c>
      <c r="G2486" s="300">
        <v>1.9541940740142271E-2</v>
      </c>
      <c r="H2486" s="301">
        <v>1.5854834799648905E-4</v>
      </c>
      <c r="I2486" s="302">
        <v>1.6571720074501584E-4</v>
      </c>
      <c r="J2486" s="305">
        <v>0</v>
      </c>
      <c r="K2486" s="304">
        <f>SUM(D2486:D2515)</f>
        <v>0.30761979240456533</v>
      </c>
      <c r="L2486" s="304">
        <f t="shared" ref="L2486:L2492" si="2381">SUM(E2486:E2515)</f>
        <v>1.368143449113004</v>
      </c>
      <c r="M2486" s="304">
        <f t="shared" ref="M2486:M2492" si="2382">SUM(F2486:F2515)</f>
        <v>0.56820975045201405</v>
      </c>
      <c r="N2486" s="304">
        <f t="shared" ref="N2486:N2492" si="2383">SUM(G2486:G2515)</f>
        <v>0.56540184426058315</v>
      </c>
      <c r="O2486" s="304">
        <f t="shared" ref="O2486:O2492" si="2384">SUM(H2486:H2515)</f>
        <v>1.5658156872856684E-3</v>
      </c>
      <c r="P2486" s="251">
        <f t="shared" ref="P2486:P2492" si="2385">SUM(I2486:I2515)</f>
        <v>1.6366149244605196E-3</v>
      </c>
    </row>
    <row r="2487" spans="1:16" x14ac:dyDescent="0.3">
      <c r="A2487" s="247" t="s">
        <v>2175</v>
      </c>
      <c r="B2487" s="248">
        <v>2016</v>
      </c>
      <c r="C2487" s="248" t="s">
        <v>2863</v>
      </c>
      <c r="D2487" s="300">
        <v>3.6246819928427924E-2</v>
      </c>
      <c r="E2487" s="300">
        <v>0.13976161791627881</v>
      </c>
      <c r="F2487" s="300">
        <v>1.9617299947622947E-2</v>
      </c>
      <c r="G2487" s="300">
        <v>1.9474033836984529E-2</v>
      </c>
      <c r="H2487" s="301">
        <v>1.3695155583708237E-4</v>
      </c>
      <c r="I2487" s="302">
        <v>1.4314389747850675E-4</v>
      </c>
      <c r="J2487" s="303">
        <v>0</v>
      </c>
      <c r="K2487" s="304">
        <f t="shared" ref="K2487:K2492" si="2386">SUM(D2487:D2516)</f>
        <v>0.26614375178128591</v>
      </c>
      <c r="L2487" s="304">
        <f t="shared" si="2381"/>
        <v>1.2214968324107194</v>
      </c>
      <c r="M2487" s="304">
        <f t="shared" si="2382"/>
        <v>0.56684103590057222</v>
      </c>
      <c r="N2487" s="304">
        <f t="shared" si="2383"/>
        <v>0.56413521027296343</v>
      </c>
      <c r="O2487" s="304">
        <f t="shared" si="2384"/>
        <v>1.4235523197855249E-3</v>
      </c>
      <c r="P2487" s="251">
        <f t="shared" si="2385"/>
        <v>1.4879190387663635E-3</v>
      </c>
    </row>
    <row r="2488" spans="1:16" x14ac:dyDescent="0.3">
      <c r="A2488" s="247" t="s">
        <v>2175</v>
      </c>
      <c r="B2488" s="248">
        <v>2017</v>
      </c>
      <c r="C2488" s="248" t="s">
        <v>2864</v>
      </c>
      <c r="D2488" s="300">
        <v>3.0239006909047298E-2</v>
      </c>
      <c r="E2488" s="300">
        <v>0.11924646365897175</v>
      </c>
      <c r="F2488" s="300">
        <v>1.9592663433321444E-2</v>
      </c>
      <c r="G2488" s="300">
        <v>1.9450263070034418E-2</v>
      </c>
      <c r="H2488" s="301">
        <v>1.2371874230476817E-4</v>
      </c>
      <c r="I2488" s="302">
        <v>1.2931275483800167E-4</v>
      </c>
      <c r="J2488" s="303">
        <v>0</v>
      </c>
      <c r="K2488" s="304">
        <f t="shared" si="2386"/>
        <v>0.23196881944120007</v>
      </c>
      <c r="L2488" s="304">
        <f t="shared" si="2381"/>
        <v>1.0988535476917516</v>
      </c>
      <c r="M2488" s="304">
        <f t="shared" si="2382"/>
        <v>0.56553739220417154</v>
      </c>
      <c r="N2488" s="304">
        <f t="shared" si="2383"/>
        <v>0.56293006749252295</v>
      </c>
      <c r="O2488" s="304">
        <f t="shared" si="2384"/>
        <v>1.3027579390095256E-3</v>
      </c>
      <c r="P2488" s="251">
        <f t="shared" si="2385"/>
        <v>1.3616628721087995E-3</v>
      </c>
    </row>
    <row r="2489" spans="1:16" x14ac:dyDescent="0.3">
      <c r="A2489" s="247" t="s">
        <v>2175</v>
      </c>
      <c r="B2489" s="248">
        <v>2018</v>
      </c>
      <c r="C2489" s="248" t="s">
        <v>2865</v>
      </c>
      <c r="D2489" s="300">
        <v>2.5113338826064032E-2</v>
      </c>
      <c r="E2489" s="300">
        <v>0.10165287606601543</v>
      </c>
      <c r="F2489" s="300">
        <v>1.9597240031111709E-2</v>
      </c>
      <c r="G2489" s="300">
        <v>1.9453559645051431E-2</v>
      </c>
      <c r="H2489" s="301">
        <v>1.1278933850748922E-4</v>
      </c>
      <c r="I2489" s="302">
        <v>1.178891718995211E-4</v>
      </c>
      <c r="J2489" s="303">
        <v>0</v>
      </c>
      <c r="K2489" s="304">
        <f t="shared" si="2386"/>
        <v>0.20377515207851049</v>
      </c>
      <c r="L2489" s="304">
        <f t="shared" si="2381"/>
        <v>0.99665141164191162</v>
      </c>
      <c r="M2489" s="304">
        <f t="shared" si="2382"/>
        <v>0.5642527109853076</v>
      </c>
      <c r="N2489" s="304">
        <f t="shared" si="2383"/>
        <v>0.56174347443723571</v>
      </c>
      <c r="O2489" s="304">
        <f t="shared" si="2384"/>
        <v>1.195094366036771E-3</v>
      </c>
      <c r="P2489" s="251">
        <f t="shared" si="2385"/>
        <v>1.2491312301162456E-3</v>
      </c>
    </row>
    <row r="2490" spans="1:16" x14ac:dyDescent="0.3">
      <c r="A2490" s="247" t="s">
        <v>2175</v>
      </c>
      <c r="B2490" s="248">
        <v>2019</v>
      </c>
      <c r="C2490" s="248" t="s">
        <v>2866</v>
      </c>
      <c r="D2490" s="300">
        <v>2.0877219899487817E-2</v>
      </c>
      <c r="E2490" s="300">
        <v>8.6906610167406584E-2</v>
      </c>
      <c r="F2490" s="300">
        <v>1.9604446937447055E-2</v>
      </c>
      <c r="G2490" s="300">
        <v>1.9459450847092948E-2</v>
      </c>
      <c r="H2490" s="301">
        <v>1.0307738917134382E-4</v>
      </c>
      <c r="I2490" s="302">
        <v>1.0773809131053128E-4</v>
      </c>
      <c r="J2490" s="303">
        <v>0</v>
      </c>
      <c r="K2490" s="304">
        <f t="shared" si="2386"/>
        <v>0.18068546962204945</v>
      </c>
      <c r="L2490" s="304">
        <f t="shared" si="2381"/>
        <v>0.91197966647048212</v>
      </c>
      <c r="M2490" s="304">
        <f t="shared" si="2382"/>
        <v>0.56295884266695506</v>
      </c>
      <c r="N2490" s="304">
        <f t="shared" si="2383"/>
        <v>0.56054934229417608</v>
      </c>
      <c r="O2490" s="304">
        <f t="shared" si="2384"/>
        <v>1.0982748173744492E-3</v>
      </c>
      <c r="P2490" s="251">
        <f t="shared" si="2385"/>
        <v>1.1479339310937972E-3</v>
      </c>
    </row>
    <row r="2491" spans="1:16" x14ac:dyDescent="0.3">
      <c r="A2491" s="247" t="s">
        <v>2175</v>
      </c>
      <c r="B2491" s="248">
        <v>2020</v>
      </c>
      <c r="C2491" s="248" t="s">
        <v>2867</v>
      </c>
      <c r="D2491" s="300">
        <v>1.7724325153032006E-2</v>
      </c>
      <c r="E2491" s="300">
        <v>7.4820577195738647E-2</v>
      </c>
      <c r="F2491" s="300">
        <v>1.9566803831740611E-2</v>
      </c>
      <c r="G2491" s="300">
        <v>1.9424403828261071E-2</v>
      </c>
      <c r="H2491" s="301">
        <v>9.5221088380068985E-5</v>
      </c>
      <c r="I2491" s="302">
        <v>9.9526563459293989E-5</v>
      </c>
      <c r="J2491" s="303">
        <v>0</v>
      </c>
      <c r="K2491" s="304">
        <f t="shared" si="2386"/>
        <v>0.16182333362546911</v>
      </c>
      <c r="L2491" s="304">
        <f t="shared" si="2381"/>
        <v>0.84205950824885933</v>
      </c>
      <c r="M2491" s="304">
        <f t="shared" si="2382"/>
        <v>0.56165475664972364</v>
      </c>
      <c r="N2491" s="304">
        <f t="shared" si="2383"/>
        <v>0.55934654802435557</v>
      </c>
      <c r="O2491" s="304">
        <f t="shared" si="2384"/>
        <v>1.0111001769893943E-3</v>
      </c>
      <c r="P2491" s="251">
        <f t="shared" si="2385"/>
        <v>1.0568176403022687E-3</v>
      </c>
    </row>
    <row r="2492" spans="1:16" x14ac:dyDescent="0.3">
      <c r="A2492" s="247" t="s">
        <v>2175</v>
      </c>
      <c r="B2492" s="248">
        <v>2021</v>
      </c>
      <c r="C2492" s="248" t="s">
        <v>2868</v>
      </c>
      <c r="D2492" s="300">
        <v>1.5404300623257695E-2</v>
      </c>
      <c r="E2492" s="300">
        <v>6.4848495831625511E-2</v>
      </c>
      <c r="F2492" s="300">
        <v>1.9496971123986812E-2</v>
      </c>
      <c r="G2492" s="300">
        <v>1.9359797167054243E-2</v>
      </c>
      <c r="H2492" s="301">
        <v>8.6703384013310259E-5</v>
      </c>
      <c r="I2492" s="302">
        <v>9.0623726297823834E-5</v>
      </c>
      <c r="J2492" s="303">
        <v>0</v>
      </c>
      <c r="K2492" s="304">
        <f t="shared" si="2386"/>
        <v>0.14610734743838016</v>
      </c>
      <c r="L2492" s="304">
        <f t="shared" si="2381"/>
        <v>0.7842318171827094</v>
      </c>
      <c r="M2492" s="304">
        <f t="shared" si="2382"/>
        <v>0.56038591093549495</v>
      </c>
      <c r="N2492" s="304">
        <f t="shared" si="2383"/>
        <v>0.55817658904964362</v>
      </c>
      <c r="O2492" s="304">
        <f t="shared" si="2384"/>
        <v>9.3171933349798619E-4</v>
      </c>
      <c r="P2492" s="251">
        <f t="shared" si="2385"/>
        <v>9.7384754731545545E-4</v>
      </c>
    </row>
    <row r="2493" spans="1:16" x14ac:dyDescent="0.3">
      <c r="A2493" s="247" t="s">
        <v>2175</v>
      </c>
      <c r="B2493" s="248">
        <v>2022</v>
      </c>
      <c r="C2493" s="248" t="s">
        <v>2869</v>
      </c>
      <c r="D2493" s="300">
        <v>1.3112944188900251E-2</v>
      </c>
      <c r="E2493" s="300">
        <v>5.6325773403783287E-2</v>
      </c>
      <c r="F2493" s="300">
        <v>1.9412832009074118E-2</v>
      </c>
      <c r="G2493" s="300">
        <v>1.928201917431159E-2</v>
      </c>
      <c r="H2493" s="301">
        <v>7.8726049510535677E-5</v>
      </c>
      <c r="I2493" s="302">
        <v>8.2285692127731324E-5</v>
      </c>
      <c r="J2493" s="303">
        <v>1</v>
      </c>
      <c r="K2493" s="304">
        <f t="shared" ref="K2493:P2493" si="2387">SUM(D2493:D2521)+$J2493*D2521</f>
        <v>0.13271138578106553</v>
      </c>
      <c r="L2493" s="304">
        <f t="shared" si="2387"/>
        <v>0.73637620748067267</v>
      </c>
      <c r="M2493" s="304">
        <f t="shared" si="2387"/>
        <v>0.55918689792901999</v>
      </c>
      <c r="N2493" s="304">
        <f t="shared" si="2387"/>
        <v>0.55707123673613845</v>
      </c>
      <c r="O2493" s="304">
        <f t="shared" si="2387"/>
        <v>8.6085619437333688E-4</v>
      </c>
      <c r="P2493" s="251">
        <f t="shared" si="2387"/>
        <v>8.997802914901123E-4</v>
      </c>
    </row>
    <row r="2494" spans="1:16" x14ac:dyDescent="0.3">
      <c r="A2494" s="247" t="s">
        <v>2175</v>
      </c>
      <c r="B2494" s="248">
        <v>2023</v>
      </c>
      <c r="C2494" s="248" t="s">
        <v>2870</v>
      </c>
      <c r="D2494" s="300">
        <v>1.1426778807443572E-2</v>
      </c>
      <c r="E2494" s="300">
        <v>4.9476065378739865E-2</v>
      </c>
      <c r="F2494" s="300">
        <v>1.9338662402091734E-2</v>
      </c>
      <c r="G2494" s="300">
        <v>1.921348791470914E-2</v>
      </c>
      <c r="H2494" s="301">
        <v>7.0599646921247684E-5</v>
      </c>
      <c r="I2494" s="302">
        <v>7.3791849673733145E-5</v>
      </c>
      <c r="J2494" s="303">
        <v>2</v>
      </c>
      <c r="K2494" s="304">
        <f t="shared" ref="K2494:P2494" si="2388">SUM(D2494:D2521)+$J2494*D2521</f>
        <v>0.12160678055810838</v>
      </c>
      <c r="L2494" s="304">
        <f t="shared" si="2388"/>
        <v>0.69704332020647775</v>
      </c>
      <c r="M2494" s="304">
        <f t="shared" si="2388"/>
        <v>0.55807202403745781</v>
      </c>
      <c r="N2494" s="304">
        <f t="shared" si="2388"/>
        <v>0.55604366241537584</v>
      </c>
      <c r="O2494" s="304">
        <f t="shared" si="2388"/>
        <v>7.9797038975146207E-4</v>
      </c>
      <c r="P2494" s="251">
        <f t="shared" si="2388"/>
        <v>8.3405106983486146E-4</v>
      </c>
    </row>
    <row r="2495" spans="1:16" x14ac:dyDescent="0.3">
      <c r="A2495" s="247" t="s">
        <v>2175</v>
      </c>
      <c r="B2495" s="248">
        <v>2024</v>
      </c>
      <c r="C2495" s="248" t="s">
        <v>2871</v>
      </c>
      <c r="D2495" s="300">
        <v>1.000992875818075E-2</v>
      </c>
      <c r="E2495" s="300">
        <v>4.3843332849852507E-2</v>
      </c>
      <c r="F2495" s="300">
        <v>1.927286891627979E-2</v>
      </c>
      <c r="G2495" s="300">
        <v>1.9152675616732315E-2</v>
      </c>
      <c r="H2495" s="301">
        <v>6.2827356358608949E-5</v>
      </c>
      <c r="I2495" s="302">
        <v>6.5668130620880494E-5</v>
      </c>
      <c r="J2495" s="303">
        <v>3</v>
      </c>
      <c r="K2495" s="304">
        <f t="shared" ref="K2495:P2495" si="2389">SUM(D2495:D2521)+$J2495*D2521</f>
        <v>0.11218834071660787</v>
      </c>
      <c r="L2495" s="304">
        <f t="shared" si="2389"/>
        <v>0.66456014095732641</v>
      </c>
      <c r="M2495" s="304">
        <f t="shared" si="2389"/>
        <v>0.5570313197528779</v>
      </c>
      <c r="N2495" s="304">
        <f t="shared" si="2389"/>
        <v>0.55508461935421582</v>
      </c>
      <c r="O2495" s="304">
        <f t="shared" si="2389"/>
        <v>7.4321098771887523E-4</v>
      </c>
      <c r="P2495" s="251">
        <f t="shared" si="2389"/>
        <v>7.7681569063360893E-4</v>
      </c>
    </row>
    <row r="2496" spans="1:16" x14ac:dyDescent="0.3">
      <c r="A2496" s="247" t="s">
        <v>2175</v>
      </c>
      <c r="B2496" s="248">
        <v>2025</v>
      </c>
      <c r="C2496" s="248" t="s">
        <v>2872</v>
      </c>
      <c r="D2496" s="300">
        <v>8.8333204968351307E-3</v>
      </c>
      <c r="E2496" s="300">
        <v>3.9290843615228006E-2</v>
      </c>
      <c r="F2496" s="300">
        <v>1.9215658397357553E-2</v>
      </c>
      <c r="G2496" s="300">
        <v>1.9099821578193309E-2</v>
      </c>
      <c r="H2496" s="301">
        <v>5.6508043800137659E-5</v>
      </c>
      <c r="I2496" s="302">
        <v>5.9063086790049221E-5</v>
      </c>
      <c r="J2496" s="303">
        <v>4</v>
      </c>
      <c r="K2496" s="304">
        <f t="shared" ref="K2496:P2496" si="2390">SUM(D2496:D2521)+$J2496*D2521</f>
        <v>0.10418675092437019</v>
      </c>
      <c r="L2496" s="304">
        <f t="shared" si="2390"/>
        <v>0.63770969423706247</v>
      </c>
      <c r="M2496" s="304">
        <f t="shared" si="2390"/>
        <v>0.55605640895411013</v>
      </c>
      <c r="N2496" s="304">
        <f t="shared" si="2390"/>
        <v>0.55418638859103253</v>
      </c>
      <c r="O2496" s="304">
        <f t="shared" si="2390"/>
        <v>6.962238762489272E-4</v>
      </c>
      <c r="P2496" s="251">
        <f t="shared" si="2390"/>
        <v>7.27704030485209E-4</v>
      </c>
    </row>
    <row r="2497" spans="1:16" x14ac:dyDescent="0.3">
      <c r="A2497" s="247" t="s">
        <v>2175</v>
      </c>
      <c r="B2497" s="248">
        <v>2026</v>
      </c>
      <c r="C2497" s="248" t="s">
        <v>2873</v>
      </c>
      <c r="D2497" s="300">
        <v>7.8560140743277208E-3</v>
      </c>
      <c r="E2497" s="300">
        <v>3.5612190954125503E-2</v>
      </c>
      <c r="F2497" s="300">
        <v>1.915153005445382E-2</v>
      </c>
      <c r="G2497" s="300">
        <v>1.904061141458465E-2</v>
      </c>
      <c r="H2497" s="301">
        <v>5.0191253349237735E-5</v>
      </c>
      <c r="I2497" s="302">
        <v>5.2460679105302072E-5</v>
      </c>
      <c r="J2497" s="303">
        <v>5</v>
      </c>
      <c r="K2497" s="304">
        <f t="shared" ref="K2497:P2497" si="2391">SUM(D2497:D2521)+$J2497*D2521</f>
        <v>9.7361769393478112E-2</v>
      </c>
      <c r="L2497" s="304">
        <f t="shared" si="2391"/>
        <v>0.61541173675142291</v>
      </c>
      <c r="M2497" s="304">
        <f t="shared" si="2391"/>
        <v>0.5551387086742644</v>
      </c>
      <c r="N2497" s="304">
        <f t="shared" si="2391"/>
        <v>0.55334101186638829</v>
      </c>
      <c r="O2497" s="304">
        <f t="shared" si="2391"/>
        <v>6.5555607733745053E-4</v>
      </c>
      <c r="P2497" s="251">
        <f t="shared" si="2391"/>
        <v>6.8519741416764031E-4</v>
      </c>
    </row>
    <row r="2498" spans="1:16" x14ac:dyDescent="0.3">
      <c r="A2498" s="247" t="s">
        <v>2175</v>
      </c>
      <c r="B2498" s="248">
        <v>2027</v>
      </c>
      <c r="C2498" s="248" t="s">
        <v>2874</v>
      </c>
      <c r="D2498" s="300">
        <v>7.0185391175583423E-3</v>
      </c>
      <c r="E2498" s="300">
        <v>3.2527441891670485E-2</v>
      </c>
      <c r="F2498" s="300">
        <v>1.9075092924561783E-2</v>
      </c>
      <c r="G2498" s="300">
        <v>1.8970065041701203E-2</v>
      </c>
      <c r="H2498" s="301">
        <v>4.3390042907415566E-5</v>
      </c>
      <c r="I2498" s="302">
        <v>4.5351948107225121E-5</v>
      </c>
      <c r="J2498" s="303">
        <v>6</v>
      </c>
      <c r="K2498" s="304">
        <f t="shared" ref="K2498:P2498" si="2392">SUM(D2498:D2521)+$J2498*D2521</f>
        <v>9.1514094285093453E-2</v>
      </c>
      <c r="L2498" s="304">
        <f t="shared" si="2392"/>
        <v>0.5967924319268858</v>
      </c>
      <c r="M2498" s="304">
        <f t="shared" si="2392"/>
        <v>0.55428513673732249</v>
      </c>
      <c r="N2498" s="304">
        <f t="shared" si="2392"/>
        <v>0.5525548453053527</v>
      </c>
      <c r="O2498" s="304">
        <f t="shared" si="2392"/>
        <v>6.2120506887687371E-4</v>
      </c>
      <c r="P2498" s="251">
        <f t="shared" si="2392"/>
        <v>6.4929320553481877E-4</v>
      </c>
    </row>
    <row r="2499" spans="1:16" x14ac:dyDescent="0.3">
      <c r="A2499" s="247" t="s">
        <v>2175</v>
      </c>
      <c r="B2499" s="248">
        <v>2028</v>
      </c>
      <c r="C2499" s="248" t="s">
        <v>2875</v>
      </c>
      <c r="D2499" s="300">
        <v>6.3154224980301365E-3</v>
      </c>
      <c r="E2499" s="300">
        <v>2.9979655772003965E-2</v>
      </c>
      <c r="F2499" s="300">
        <v>1.8990332705598089E-2</v>
      </c>
      <c r="G2499" s="300">
        <v>1.8891917583222933E-2</v>
      </c>
      <c r="H2499" s="301">
        <v>3.7908776689285956E-5</v>
      </c>
      <c r="I2499" s="302">
        <v>3.9622843353470271E-5</v>
      </c>
      <c r="J2499" s="303">
        <v>7</v>
      </c>
      <c r="K2499" s="304">
        <f t="shared" ref="K2499:P2499" si="2393">SUM(D2499:D2521)+$J2499*D2521</f>
        <v>8.6503894133478171E-2</v>
      </c>
      <c r="L2499" s="304">
        <f t="shared" si="2393"/>
        <v>0.58125787616480395</v>
      </c>
      <c r="M2499" s="304">
        <f t="shared" si="2393"/>
        <v>0.5535080019302725</v>
      </c>
      <c r="N2499" s="304">
        <f t="shared" si="2393"/>
        <v>0.55183922511720052</v>
      </c>
      <c r="O2499" s="304">
        <f t="shared" si="2393"/>
        <v>5.9365527085811914E-4</v>
      </c>
      <c r="P2499" s="251">
        <f t="shared" si="2393"/>
        <v>6.2049772790007411E-4</v>
      </c>
    </row>
    <row r="2500" spans="1:16" x14ac:dyDescent="0.3">
      <c r="A2500" s="247" t="s">
        <v>2175</v>
      </c>
      <c r="B2500" s="248">
        <v>2029</v>
      </c>
      <c r="C2500" s="248" t="s">
        <v>2876</v>
      </c>
      <c r="D2500" s="300">
        <v>5.7009479383359381E-3</v>
      </c>
      <c r="E2500" s="300">
        <v>2.7819121185803902E-2</v>
      </c>
      <c r="F2500" s="300">
        <v>1.8910105778513722E-2</v>
      </c>
      <c r="G2500" s="300">
        <v>1.8817991783527482E-2</v>
      </c>
      <c r="H2500" s="301">
        <v>3.3799694638317962E-5</v>
      </c>
      <c r="I2500" s="302">
        <v>3.532796684593908E-5</v>
      </c>
      <c r="J2500" s="303">
        <v>8</v>
      </c>
      <c r="K2500" s="304">
        <f t="shared" ref="K2500:P2500" si="2394">SUM(D2500:D2521)+$J2500*D2521</f>
        <v>8.2196810601391099E-2</v>
      </c>
      <c r="L2500" s="304">
        <f t="shared" si="2394"/>
        <v>0.56827110652238866</v>
      </c>
      <c r="M2500" s="304">
        <f t="shared" si="2394"/>
        <v>0.55281562734218637</v>
      </c>
      <c r="N2500" s="304">
        <f t="shared" si="2394"/>
        <v>0.55120175238752678</v>
      </c>
      <c r="O2500" s="304">
        <f t="shared" si="2394"/>
        <v>5.7158673905749404E-4</v>
      </c>
      <c r="P2500" s="251">
        <f t="shared" si="2394"/>
        <v>5.9743135501908427E-4</v>
      </c>
    </row>
    <row r="2501" spans="1:16" x14ac:dyDescent="0.3">
      <c r="A2501" s="247" t="s">
        <v>2175</v>
      </c>
      <c r="B2501" s="248">
        <v>2030</v>
      </c>
      <c r="C2501" s="248" t="s">
        <v>2877</v>
      </c>
      <c r="D2501" s="300">
        <v>5.17661798434727E-3</v>
      </c>
      <c r="E2501" s="300">
        <v>2.6006331602744938E-2</v>
      </c>
      <c r="F2501" s="300">
        <v>1.883543377280095E-2</v>
      </c>
      <c r="G2501" s="300">
        <v>1.8749200892522508E-2</v>
      </c>
      <c r="H2501" s="301">
        <v>3.0392910321034414E-5</v>
      </c>
      <c r="I2501" s="302">
        <v>3.1767142859209464E-5</v>
      </c>
      <c r="J2501" s="303">
        <v>9</v>
      </c>
      <c r="K2501" s="304">
        <f t="shared" ref="K2501:P2501" si="2395">SUM(D2501:D2521)+$J2501*D2521</f>
        <v>7.850420162899821E-2</v>
      </c>
      <c r="L2501" s="304">
        <f t="shared" si="2395"/>
        <v>0.55744487146617328</v>
      </c>
      <c r="M2501" s="304">
        <f t="shared" si="2395"/>
        <v>0.55220347968118455</v>
      </c>
      <c r="N2501" s="304">
        <f t="shared" si="2395"/>
        <v>0.55063820545754838</v>
      </c>
      <c r="O2501" s="304">
        <f t="shared" si="2395"/>
        <v>5.5362728930783702E-4</v>
      </c>
      <c r="P2501" s="251">
        <f t="shared" si="2395"/>
        <v>5.7865985864562577E-4</v>
      </c>
    </row>
    <row r="2502" spans="1:16" x14ac:dyDescent="0.3">
      <c r="A2502" s="247" t="s">
        <v>2175</v>
      </c>
      <c r="B2502" s="248">
        <v>2031</v>
      </c>
      <c r="C2502" s="248" t="s">
        <v>2878</v>
      </c>
      <c r="D2502" s="300">
        <v>4.7156614413565792E-3</v>
      </c>
      <c r="E2502" s="300">
        <v>2.4450326613227828E-2</v>
      </c>
      <c r="F2502" s="300">
        <v>1.8766573895544265E-2</v>
      </c>
      <c r="G2502" s="300">
        <v>1.8685792670868364E-2</v>
      </c>
      <c r="H2502" s="301">
        <v>2.79776283018149E-5</v>
      </c>
      <c r="I2502" s="302">
        <v>2.9242652504736128E-5</v>
      </c>
      <c r="J2502" s="303">
        <v>10</v>
      </c>
      <c r="K2502" s="304">
        <f t="shared" ref="K2502:P2502" si="2396">SUM(D2502:D2521)+$J2502*D2521</f>
        <v>7.5335922610594019E-2</v>
      </c>
      <c r="L2502" s="304">
        <f t="shared" si="2396"/>
        <v>0.54843142599301697</v>
      </c>
      <c r="M2502" s="304">
        <f t="shared" si="2396"/>
        <v>0.55166600402589538</v>
      </c>
      <c r="N2502" s="304">
        <f t="shared" si="2396"/>
        <v>0.55014344941857485</v>
      </c>
      <c r="O2502" s="304">
        <f t="shared" si="2396"/>
        <v>5.3907462387546351E-4</v>
      </c>
      <c r="P2502" s="251">
        <f t="shared" si="2396"/>
        <v>5.6344918625889692E-4</v>
      </c>
    </row>
    <row r="2503" spans="1:16" x14ac:dyDescent="0.3">
      <c r="A2503" s="247" t="s">
        <v>2175</v>
      </c>
      <c r="B2503" s="248">
        <v>2032</v>
      </c>
      <c r="C2503" s="248" t="s">
        <v>2879</v>
      </c>
      <c r="D2503" s="300">
        <v>4.3146900908939967E-3</v>
      </c>
      <c r="E2503" s="300">
        <v>2.3152871774992416E-2</v>
      </c>
      <c r="F2503" s="300">
        <v>1.870303812467021E-2</v>
      </c>
      <c r="G2503" s="300">
        <v>1.8627289523448717E-2</v>
      </c>
      <c r="H2503" s="301">
        <v>2.5812711375780242E-5</v>
      </c>
      <c r="I2503" s="302">
        <v>2.69798476419827E-5</v>
      </c>
      <c r="J2503" s="303">
        <v>11</v>
      </c>
      <c r="K2503" s="304">
        <f t="shared" ref="K2503:P2503" si="2397">SUM(D2503:D2521)+$J2503*D2521</f>
        <v>7.2628600135180493E-2</v>
      </c>
      <c r="L2503" s="304">
        <f t="shared" si="2397"/>
        <v>0.54097398550937781</v>
      </c>
      <c r="M2503" s="304">
        <f t="shared" si="2397"/>
        <v>0.55119738824786302</v>
      </c>
      <c r="N2503" s="304">
        <f t="shared" si="2397"/>
        <v>0.54971210160125561</v>
      </c>
      <c r="O2503" s="304">
        <f t="shared" si="2397"/>
        <v>5.2693724046230968E-4</v>
      </c>
      <c r="P2503" s="251">
        <f t="shared" si="2397"/>
        <v>5.5076300422664129E-4</v>
      </c>
    </row>
    <row r="2504" spans="1:16" x14ac:dyDescent="0.3">
      <c r="A2504" s="247" t="s">
        <v>2175</v>
      </c>
      <c r="B2504" s="248">
        <v>2033</v>
      </c>
      <c r="C2504" s="248" t="s">
        <v>2880</v>
      </c>
      <c r="D2504" s="300">
        <v>3.9668310837626163E-3</v>
      </c>
      <c r="E2504" s="300">
        <v>2.2078198253189216E-2</v>
      </c>
      <c r="F2504" s="300">
        <v>1.8645244265748366E-2</v>
      </c>
      <c r="G2504" s="300">
        <v>1.8574088400418676E-2</v>
      </c>
      <c r="H2504" s="301">
        <v>2.4226506904996746E-5</v>
      </c>
      <c r="I2504" s="302">
        <v>2.5321922043708495E-5</v>
      </c>
      <c r="J2504" s="303">
        <v>12</v>
      </c>
      <c r="K2504" s="304">
        <f t="shared" ref="K2504:P2504" si="2398">SUM(D2504:D2521)+$J2504*D2521</f>
        <v>7.0322249010229557E-2</v>
      </c>
      <c r="L2504" s="304">
        <f t="shared" si="2398"/>
        <v>0.53481399986397382</v>
      </c>
      <c r="M2504" s="304">
        <f t="shared" si="2398"/>
        <v>0.55079230824070469</v>
      </c>
      <c r="N2504" s="304">
        <f t="shared" si="2398"/>
        <v>0.54933925693135599</v>
      </c>
      <c r="O2504" s="304">
        <f t="shared" si="2398"/>
        <v>5.1696477397519033E-4</v>
      </c>
      <c r="P2504" s="251">
        <f t="shared" si="2398"/>
        <v>5.403396270571391E-4</v>
      </c>
    </row>
    <row r="2505" spans="1:16" x14ac:dyDescent="0.3">
      <c r="A2505" s="247" t="s">
        <v>2175</v>
      </c>
      <c r="B2505" s="248">
        <v>2034</v>
      </c>
      <c r="C2505" s="248" t="s">
        <v>2881</v>
      </c>
      <c r="D2505" s="300">
        <v>3.6579416744720234E-3</v>
      </c>
      <c r="E2505" s="300">
        <v>2.1175687074894232E-2</v>
      </c>
      <c r="F2505" s="300">
        <v>1.8592457211621224E-2</v>
      </c>
      <c r="G2505" s="300">
        <v>1.8525498111639616E-2</v>
      </c>
      <c r="H2505" s="301">
        <v>2.2826686466452351E-5</v>
      </c>
      <c r="I2505" s="302">
        <v>2.3858807936544338E-5</v>
      </c>
      <c r="J2505" s="303">
        <v>13</v>
      </c>
      <c r="K2505" s="304">
        <f t="shared" ref="K2505:P2505" si="2399">SUM(D2505:D2521)+$J2505*D2521</f>
        <v>6.8363756892410005E-2</v>
      </c>
      <c r="L2505" s="304">
        <f t="shared" si="2399"/>
        <v>0.52972868774037329</v>
      </c>
      <c r="M2505" s="304">
        <f t="shared" si="2399"/>
        <v>0.55044502209246826</v>
      </c>
      <c r="N2505" s="304">
        <f t="shared" si="2399"/>
        <v>0.54901961338448635</v>
      </c>
      <c r="O2505" s="304">
        <f t="shared" si="2399"/>
        <v>5.0857851195885452E-4</v>
      </c>
      <c r="P2505" s="251">
        <f t="shared" si="2399"/>
        <v>5.3157417548591111E-4</v>
      </c>
    </row>
    <row r="2506" spans="1:16" x14ac:dyDescent="0.3">
      <c r="A2506" s="247" t="s">
        <v>2175</v>
      </c>
      <c r="B2506" s="248">
        <v>2035</v>
      </c>
      <c r="C2506" s="248" t="s">
        <v>2882</v>
      </c>
      <c r="D2506" s="300">
        <v>3.3910516562125443E-3</v>
      </c>
      <c r="E2506" s="300">
        <v>2.0447915418517145E-2</v>
      </c>
      <c r="F2506" s="300">
        <v>1.8544984939920121E-2</v>
      </c>
      <c r="G2506" s="300">
        <v>1.8481801181265026E-2</v>
      </c>
      <c r="H2506" s="301">
        <v>2.159656981596853E-5</v>
      </c>
      <c r="I2506" s="302">
        <v>2.2573070869687355E-5</v>
      </c>
      <c r="J2506" s="303">
        <v>14</v>
      </c>
      <c r="K2506" s="304">
        <f t="shared" ref="K2506:P2506" si="2400">SUM(D2506:D2521)+$J2506*D2521</f>
        <v>6.6714154183881047E-2</v>
      </c>
      <c r="L2506" s="304">
        <f t="shared" si="2400"/>
        <v>0.52554588679506753</v>
      </c>
      <c r="M2506" s="304">
        <f t="shared" si="2400"/>
        <v>0.55015052299835898</v>
      </c>
      <c r="N2506" s="304">
        <f t="shared" si="2400"/>
        <v>0.54874856012639572</v>
      </c>
      <c r="O2506" s="304">
        <f t="shared" si="2400"/>
        <v>5.015920703810631E-4</v>
      </c>
      <c r="P2506" s="251">
        <f t="shared" si="2400"/>
        <v>5.2427183802184732E-4</v>
      </c>
    </row>
    <row r="2507" spans="1:16" x14ac:dyDescent="0.3">
      <c r="A2507" s="247" t="s">
        <v>2175</v>
      </c>
      <c r="B2507" s="248">
        <v>2036</v>
      </c>
      <c r="C2507" s="248" t="s">
        <v>2883</v>
      </c>
      <c r="D2507" s="300">
        <v>3.1570458929862963E-3</v>
      </c>
      <c r="E2507" s="300">
        <v>1.9831827588434641E-2</v>
      </c>
      <c r="F2507" s="300">
        <v>1.850367995357248E-2</v>
      </c>
      <c r="G2507" s="300">
        <v>1.8443779946013553E-2</v>
      </c>
      <c r="H2507" s="301">
        <v>2.0497446899199261E-5</v>
      </c>
      <c r="I2507" s="302">
        <v>2.1424250491907514E-5</v>
      </c>
      <c r="J2507" s="303">
        <v>15</v>
      </c>
      <c r="K2507" s="304">
        <f t="shared" ref="K2507:P2507" si="2401">SUM(D2507:D2521)+$J2507*D2521</f>
        <v>6.5331441493611558E-2</v>
      </c>
      <c r="L2507" s="304">
        <f t="shared" si="2401"/>
        <v>0.52209085750613893</v>
      </c>
      <c r="M2507" s="304">
        <f t="shared" si="2401"/>
        <v>0.5499034961759508</v>
      </c>
      <c r="N2507" s="304">
        <f t="shared" si="2401"/>
        <v>0.54852120379867975</v>
      </c>
      <c r="O2507" s="304">
        <f t="shared" si="2401"/>
        <v>4.958357454537555E-4</v>
      </c>
      <c r="P2507" s="251">
        <f t="shared" si="2401"/>
        <v>5.1825523762464047E-4</v>
      </c>
    </row>
    <row r="2508" spans="1:16" x14ac:dyDescent="0.3">
      <c r="A2508" s="247" t="s">
        <v>2175</v>
      </c>
      <c r="B2508" s="248">
        <v>2037</v>
      </c>
      <c r="C2508" s="248" t="s">
        <v>2884</v>
      </c>
      <c r="D2508" s="300">
        <v>2.9589655677918999E-3</v>
      </c>
      <c r="E2508" s="300">
        <v>1.933504685092078E-2</v>
      </c>
      <c r="F2508" s="300">
        <v>1.846750103643887E-2</v>
      </c>
      <c r="G2508" s="300">
        <v>1.8410478008677521E-2</v>
      </c>
      <c r="H2508" s="301">
        <v>1.9554023245640357E-5</v>
      </c>
      <c r="I2508" s="302">
        <v>2.0438169407115174E-5</v>
      </c>
      <c r="J2508" s="303">
        <v>16</v>
      </c>
      <c r="K2508" s="304">
        <f t="shared" ref="K2508:P2508" si="2402">SUM(D2508:D2521)+$J2508*D2521</f>
        <v>6.4182734566568325E-2</v>
      </c>
      <c r="L2508" s="304">
        <f t="shared" si="2402"/>
        <v>0.51925191604729293</v>
      </c>
      <c r="M2508" s="304">
        <f t="shared" si="2402"/>
        <v>0.5496977743398902</v>
      </c>
      <c r="N2508" s="304">
        <f t="shared" si="2402"/>
        <v>0.54833186870621531</v>
      </c>
      <c r="O2508" s="304">
        <f t="shared" si="2402"/>
        <v>4.9117854344321718E-4</v>
      </c>
      <c r="P2508" s="251">
        <f t="shared" si="2402"/>
        <v>5.1338745760521351E-4</v>
      </c>
    </row>
    <row r="2509" spans="1:16" x14ac:dyDescent="0.3">
      <c r="A2509" s="247" t="s">
        <v>2175</v>
      </c>
      <c r="B2509" s="248">
        <v>2038</v>
      </c>
      <c r="C2509" s="248" t="s">
        <v>2885</v>
      </c>
      <c r="D2509" s="300">
        <v>2.7797138302840308E-3</v>
      </c>
      <c r="E2509" s="300">
        <v>1.8881852507723916E-2</v>
      </c>
      <c r="F2509" s="300">
        <v>1.8435997850341064E-2</v>
      </c>
      <c r="G2509" s="300">
        <v>1.8381483093392957E-2</v>
      </c>
      <c r="H2509" s="301">
        <v>1.8812329026762191E-5</v>
      </c>
      <c r="I2509" s="302">
        <v>1.9662939066878653E-5</v>
      </c>
      <c r="J2509" s="303">
        <v>17</v>
      </c>
      <c r="K2509" s="304">
        <f t="shared" ref="K2509:P2509" si="2403">SUM(D2509:D2521)+$J2509*D2521</f>
        <v>6.3232107964719481E-2</v>
      </c>
      <c r="L2509" s="304">
        <f t="shared" si="2403"/>
        <v>0.51690975532596073</v>
      </c>
      <c r="M2509" s="304">
        <f t="shared" si="2403"/>
        <v>0.54952823142096319</v>
      </c>
      <c r="N2509" s="304">
        <f t="shared" si="2403"/>
        <v>0.54817583555108684</v>
      </c>
      <c r="O2509" s="304">
        <f t="shared" si="2403"/>
        <v>4.8746476508623775E-4</v>
      </c>
      <c r="P2509" s="251">
        <f t="shared" si="2403"/>
        <v>5.0950575867057888E-4</v>
      </c>
    </row>
    <row r="2510" spans="1:16" x14ac:dyDescent="0.3">
      <c r="A2510" s="247" t="s">
        <v>2175</v>
      </c>
      <c r="B2510" s="248">
        <v>2039</v>
      </c>
      <c r="C2510" s="248" t="s">
        <v>2886</v>
      </c>
      <c r="D2510" s="300">
        <v>2.6173459375381379E-3</v>
      </c>
      <c r="E2510" s="300">
        <v>1.847602494482176E-2</v>
      </c>
      <c r="F2510" s="300">
        <v>1.8408822848780055E-2</v>
      </c>
      <c r="G2510" s="300">
        <v>1.8356472629744932E-2</v>
      </c>
      <c r="H2510" s="301">
        <v>1.8195002440492389E-5</v>
      </c>
      <c r="I2510" s="302">
        <v>1.9017699711723903E-5</v>
      </c>
      <c r="J2510" s="303">
        <v>18</v>
      </c>
      <c r="K2510" s="304">
        <f t="shared" ref="K2510:P2510" si="2404">SUM(D2510:D2521)+$J2510*D2521</f>
        <v>6.2460733100378529E-2</v>
      </c>
      <c r="L2510" s="304">
        <f t="shared" si="2404"/>
        <v>0.51502078894782533</v>
      </c>
      <c r="M2510" s="304">
        <f t="shared" si="2404"/>
        <v>0.54939019168813408</v>
      </c>
      <c r="N2510" s="304">
        <f t="shared" si="2404"/>
        <v>0.54804879731124301</v>
      </c>
      <c r="O2510" s="304">
        <f t="shared" si="2404"/>
        <v>4.8449268094813647E-4</v>
      </c>
      <c r="P2510" s="251">
        <f t="shared" si="2404"/>
        <v>5.0639929007618078E-4</v>
      </c>
    </row>
    <row r="2511" spans="1:16" x14ac:dyDescent="0.3">
      <c r="A2511" s="247" t="s">
        <v>2175</v>
      </c>
      <c r="B2511" s="248">
        <v>2040</v>
      </c>
      <c r="C2511" s="248" t="s">
        <v>2887</v>
      </c>
      <c r="D2511" s="300">
        <v>2.4743286345094827E-3</v>
      </c>
      <c r="E2511" s="300">
        <v>1.8138105434712198E-2</v>
      </c>
      <c r="F2511" s="300">
        <v>1.8385633154475205E-2</v>
      </c>
      <c r="G2511" s="300">
        <v>1.8335130480574502E-2</v>
      </c>
      <c r="H2511" s="301">
        <v>1.7679607873354952E-5</v>
      </c>
      <c r="I2511" s="302">
        <v>1.8479001289290002E-5</v>
      </c>
      <c r="J2511" s="303">
        <v>19</v>
      </c>
      <c r="K2511" s="304">
        <f t="shared" ref="K2511:P2511" si="2405">SUM(D2511:D2521)+$J2511*D2521</f>
        <v>6.1851726128783452E-2</v>
      </c>
      <c r="L2511" s="304">
        <f t="shared" si="2405"/>
        <v>0.51353765013259212</v>
      </c>
      <c r="M2511" s="304">
        <f t="shared" si="2405"/>
        <v>0.54927932695686588</v>
      </c>
      <c r="N2511" s="304">
        <f t="shared" si="2405"/>
        <v>0.54794676953504706</v>
      </c>
      <c r="O2511" s="304">
        <f t="shared" si="2405"/>
        <v>4.8213792339630505E-4</v>
      </c>
      <c r="P2511" s="251">
        <f t="shared" si="2405"/>
        <v>5.0393806083693737E-4</v>
      </c>
    </row>
    <row r="2512" spans="1:16" x14ac:dyDescent="0.3">
      <c r="A2512" s="247" t="s">
        <v>2175</v>
      </c>
      <c r="B2512" s="248">
        <v>2041</v>
      </c>
      <c r="C2512" s="248" t="s">
        <v>2888</v>
      </c>
      <c r="D2512" s="300">
        <v>2.3609617765437967E-3</v>
      </c>
      <c r="E2512" s="300">
        <v>1.7869127055887196E-2</v>
      </c>
      <c r="F2512" s="300">
        <v>1.836745126922671E-2</v>
      </c>
      <c r="G2512" s="300">
        <v>1.8318396623071179E-2</v>
      </c>
      <c r="H2512" s="301">
        <v>1.7261641745395417E-5</v>
      </c>
      <c r="I2512" s="302">
        <v>1.8042136587721403E-5</v>
      </c>
      <c r="J2512" s="303">
        <v>20</v>
      </c>
      <c r="K2512" s="304">
        <f t="shared" ref="K2512:P2512" si="2406">SUM(D2512:D2521)+$J2512*D2521</f>
        <v>6.1385736460217034E-2</v>
      </c>
      <c r="L2512" s="304">
        <f t="shared" si="2406"/>
        <v>0.51239243082746855</v>
      </c>
      <c r="M2512" s="304">
        <f t="shared" si="2406"/>
        <v>0.5491916519199026</v>
      </c>
      <c r="N2512" s="304">
        <f t="shared" si="2406"/>
        <v>0.54786608390802172</v>
      </c>
      <c r="O2512" s="304">
        <f t="shared" si="2406"/>
        <v>4.8029856041161109E-4</v>
      </c>
      <c r="P2512" s="251">
        <f t="shared" si="2406"/>
        <v>5.0201553002012791E-4</v>
      </c>
    </row>
    <row r="2513" spans="1:16" x14ac:dyDescent="0.3">
      <c r="A2513" s="247" t="s">
        <v>2175</v>
      </c>
      <c r="B2513" s="248">
        <v>2042</v>
      </c>
      <c r="C2513" s="248" t="s">
        <v>2889</v>
      </c>
      <c r="D2513" s="300">
        <v>2.264784921785046E-3</v>
      </c>
      <c r="E2513" s="300">
        <v>1.7624043967236928E-2</v>
      </c>
      <c r="F2513" s="300">
        <v>1.8352240700642883E-2</v>
      </c>
      <c r="G2513" s="300">
        <v>1.830439778308967E-2</v>
      </c>
      <c r="H2513" s="301">
        <v>1.6920711214968711E-5</v>
      </c>
      <c r="I2513" s="302">
        <v>1.7685790691565602E-5</v>
      </c>
      <c r="J2513" s="303">
        <v>21</v>
      </c>
      <c r="K2513" s="304">
        <f t="shared" ref="K2513:P2513" si="2407">SUM(D2513:D2521)+$J2513*D2521</f>
        <v>6.1033113649616298E-2</v>
      </c>
      <c r="L2513" s="304">
        <f t="shared" si="2407"/>
        <v>0.51151618990116987</v>
      </c>
      <c r="M2513" s="304">
        <f t="shared" si="2407"/>
        <v>0.54912215876818782</v>
      </c>
      <c r="N2513" s="304">
        <f t="shared" si="2407"/>
        <v>0.5478021321384996</v>
      </c>
      <c r="O2513" s="304">
        <f t="shared" si="2407"/>
        <v>4.7887716355487662E-4</v>
      </c>
      <c r="P2513" s="251">
        <f t="shared" si="2407"/>
        <v>5.0052986390488707E-4</v>
      </c>
    </row>
    <row r="2514" spans="1:16" x14ac:dyDescent="0.3">
      <c r="A2514" s="247" t="s">
        <v>2175</v>
      </c>
      <c r="B2514" s="248">
        <v>2043</v>
      </c>
      <c r="C2514" s="248" t="s">
        <v>2890</v>
      </c>
      <c r="D2514" s="300">
        <v>2.1903373879049153E-3</v>
      </c>
      <c r="E2514" s="300">
        <v>1.7432906802325308E-2</v>
      </c>
      <c r="F2514" s="300">
        <v>1.8339620608854999E-2</v>
      </c>
      <c r="G2514" s="300">
        <v>1.8292783730950966E-2</v>
      </c>
      <c r="H2514" s="301">
        <v>1.6655238432098866E-5</v>
      </c>
      <c r="I2514" s="302">
        <v>1.7408314407472425E-5</v>
      </c>
      <c r="J2514" s="303">
        <v>22</v>
      </c>
      <c r="K2514" s="304">
        <f t="shared" ref="K2514:P2514" si="2408">SUM(D2514:D2521)+$J2514*D2521</f>
        <v>6.0776667693774322E-2</v>
      </c>
      <c r="L2514" s="304">
        <f t="shared" si="2408"/>
        <v>0.51088503206352165</v>
      </c>
      <c r="M2514" s="304">
        <f t="shared" si="2408"/>
        <v>0.54906787618505681</v>
      </c>
      <c r="N2514" s="304">
        <f t="shared" si="2408"/>
        <v>0.54775217920895902</v>
      </c>
      <c r="O2514" s="304">
        <f t="shared" si="2408"/>
        <v>4.7779669722856883E-4</v>
      </c>
      <c r="P2514" s="251">
        <f t="shared" si="2408"/>
        <v>4.99400543685802E-4</v>
      </c>
    </row>
    <row r="2515" spans="1:16" x14ac:dyDescent="0.3">
      <c r="A2515" s="247" t="s">
        <v>2175</v>
      </c>
      <c r="B2515" s="248">
        <v>2044</v>
      </c>
      <c r="C2515" s="248" t="s">
        <v>2891</v>
      </c>
      <c r="D2515" s="300">
        <v>2.1370831898307146E-3</v>
      </c>
      <c r="E2515" s="300">
        <v>1.7291044053502201E-2</v>
      </c>
      <c r="F2515" s="300">
        <v>1.8329219284643157E-2</v>
      </c>
      <c r="G2515" s="300">
        <v>1.8283211943301424E-2</v>
      </c>
      <c r="H2515" s="301">
        <v>1.644596283637004E-5</v>
      </c>
      <c r="I2515" s="302">
        <v>1.7189576297951442E-5</v>
      </c>
      <c r="J2515" s="303">
        <v>23</v>
      </c>
      <c r="K2515" s="304">
        <f t="shared" ref="K2515:P2515" si="2409">SUM(D2515:D2521)+$J2515*D2521</f>
        <v>6.0594669271812465E-2</v>
      </c>
      <c r="L2515" s="304">
        <f t="shared" si="2409"/>
        <v>0.5104450113907848</v>
      </c>
      <c r="M2515" s="304">
        <f t="shared" si="2409"/>
        <v>0.54902621369371374</v>
      </c>
      <c r="N2515" s="304">
        <f t="shared" si="2409"/>
        <v>0.54771384033155712</v>
      </c>
      <c r="O2515" s="304">
        <f t="shared" si="2409"/>
        <v>4.7698170368513091E-4</v>
      </c>
      <c r="P2515" s="251">
        <f t="shared" si="2409"/>
        <v>4.9854869975081006E-4</v>
      </c>
    </row>
    <row r="2516" spans="1:16" x14ac:dyDescent="0.3">
      <c r="A2516" s="247" t="s">
        <v>2175</v>
      </c>
      <c r="B2516" s="248">
        <v>2045</v>
      </c>
      <c r="C2516" s="248" t="s">
        <v>2892</v>
      </c>
      <c r="D2516" s="300">
        <v>2.1014834921379267E-3</v>
      </c>
      <c r="E2516" s="300">
        <v>1.7194456580344668E-2</v>
      </c>
      <c r="F2516" s="300">
        <v>1.8320628490130535E-2</v>
      </c>
      <c r="G2516" s="300">
        <v>1.8275306752522626E-2</v>
      </c>
      <c r="H2516" s="301">
        <v>1.628498049634542E-5</v>
      </c>
      <c r="I2516" s="302">
        <v>1.702131505085946E-5</v>
      </c>
      <c r="J2516" s="303">
        <v>24</v>
      </c>
      <c r="K2516" s="304">
        <f t="shared" ref="K2516:P2516" si="2410">SUM(D2516:D2521)+$J2516*D2521</f>
        <v>6.0465925047924807E-2</v>
      </c>
      <c r="L2516" s="304">
        <f t="shared" si="2410"/>
        <v>0.51014685346687116</v>
      </c>
      <c r="M2516" s="304">
        <f t="shared" si="2410"/>
        <v>0.54899495252658248</v>
      </c>
      <c r="N2516" s="304">
        <f t="shared" si="2410"/>
        <v>0.54768507324180471</v>
      </c>
      <c r="O2516" s="304">
        <f t="shared" si="2410"/>
        <v>4.7637598573742177E-4</v>
      </c>
      <c r="P2516" s="251">
        <f t="shared" si="2410"/>
        <v>4.9791559392533917E-4</v>
      </c>
    </row>
    <row r="2517" spans="1:16" x14ac:dyDescent="0.3">
      <c r="A2517" s="247" t="s">
        <v>2175</v>
      </c>
      <c r="B2517" s="248">
        <v>2046</v>
      </c>
      <c r="C2517" s="248" t="s">
        <v>2893</v>
      </c>
      <c r="D2517" s="300">
        <v>2.0718875883421026E-3</v>
      </c>
      <c r="E2517" s="300">
        <v>1.7118333197311115E-2</v>
      </c>
      <c r="F2517" s="300">
        <v>1.8313656251222162E-2</v>
      </c>
      <c r="G2517" s="300">
        <v>1.8268891056544084E-2</v>
      </c>
      <c r="H2517" s="301">
        <v>1.6157175061082975E-5</v>
      </c>
      <c r="I2517" s="302">
        <v>1.6887730820942665E-5</v>
      </c>
      <c r="J2517" s="303">
        <v>25</v>
      </c>
      <c r="K2517" s="304">
        <f t="shared" ref="K2517:P2517" si="2411">SUM(D2517:D2521)+$J2517*D2521</f>
        <v>6.0372780521729952E-2</v>
      </c>
      <c r="L2517" s="304">
        <f t="shared" si="2411"/>
        <v>0.50994528301611508</v>
      </c>
      <c r="M2517" s="304">
        <f t="shared" si="2411"/>
        <v>0.54897228215396376</v>
      </c>
      <c r="N2517" s="304">
        <f t="shared" si="2411"/>
        <v>0.54766421134283116</v>
      </c>
      <c r="O2517" s="304">
        <f t="shared" si="2411"/>
        <v>4.7593125012973731E-4</v>
      </c>
      <c r="P2517" s="251">
        <f t="shared" si="2411"/>
        <v>4.9745074934696022E-4</v>
      </c>
    </row>
    <row r="2518" spans="1:16" x14ac:dyDescent="0.3">
      <c r="A2518" s="247" t="s">
        <v>2175</v>
      </c>
      <c r="B2518" s="248">
        <v>2047</v>
      </c>
      <c r="C2518" s="248" t="s">
        <v>2894</v>
      </c>
      <c r="D2518" s="300">
        <v>2.0453395463577266E-3</v>
      </c>
      <c r="E2518" s="300">
        <v>1.7044327609131282E-2</v>
      </c>
      <c r="F2518" s="300">
        <v>1.8307982214457518E-2</v>
      </c>
      <c r="G2518" s="300">
        <v>1.8263670014747137E-2</v>
      </c>
      <c r="H2518" s="301">
        <v>1.6055169332013246E-5</v>
      </c>
      <c r="I2518" s="302">
        <v>1.6781112845448132E-5</v>
      </c>
      <c r="J2518" s="303">
        <v>26</v>
      </c>
      <c r="K2518" s="304">
        <f t="shared" ref="K2518:P2518" si="2412">SUM(D2518:D2521)+$J2518*D2521</f>
        <v>6.0309231899330906E-2</v>
      </c>
      <c r="L2518" s="304">
        <f t="shared" si="2412"/>
        <v>0.50981983594839253</v>
      </c>
      <c r="M2518" s="304">
        <f t="shared" si="2412"/>
        <v>0.54895658402025349</v>
      </c>
      <c r="N2518" s="304">
        <f t="shared" si="2412"/>
        <v>0.54764976513983621</v>
      </c>
      <c r="O2518" s="304">
        <f t="shared" si="2412"/>
        <v>4.7561431995731527E-4</v>
      </c>
      <c r="P2518" s="251">
        <f t="shared" si="2412"/>
        <v>4.9711948899849802E-4</v>
      </c>
    </row>
    <row r="2519" spans="1:16" x14ac:dyDescent="0.3">
      <c r="A2519" s="247" t="s">
        <v>2175</v>
      </c>
      <c r="B2519" s="248">
        <v>2048</v>
      </c>
      <c r="C2519" s="248" t="s">
        <v>2895</v>
      </c>
      <c r="D2519" s="300">
        <v>2.0236563696030265E-3</v>
      </c>
      <c r="E2519" s="300">
        <v>1.6981130894585965E-2</v>
      </c>
      <c r="F2519" s="300">
        <v>1.8303371712759205E-2</v>
      </c>
      <c r="G2519" s="300">
        <v>1.8259427501991825E-2</v>
      </c>
      <c r="H2519" s="301">
        <v>1.5969789845167314E-5</v>
      </c>
      <c r="I2519" s="302">
        <v>1.6691872877072874E-5</v>
      </c>
      <c r="J2519" s="303">
        <v>27</v>
      </c>
      <c r="K2519" s="304">
        <f t="shared" ref="K2519:P2519" si="2413">SUM(D2519:D2521)+$J2519*D2521</f>
        <v>6.027223131891625E-2</v>
      </c>
      <c r="L2519" s="304">
        <f t="shared" si="2413"/>
        <v>0.50976839446884981</v>
      </c>
      <c r="M2519" s="304">
        <f t="shared" si="2413"/>
        <v>0.54894655992330788</v>
      </c>
      <c r="N2519" s="304">
        <f t="shared" si="2413"/>
        <v>0.54764053997863804</v>
      </c>
      <c r="O2519" s="304">
        <f t="shared" si="2413"/>
        <v>4.7539939551396299E-4</v>
      </c>
      <c r="P2519" s="251">
        <f t="shared" si="2413"/>
        <v>4.9689484662553043E-4</v>
      </c>
    </row>
    <row r="2520" spans="1:16" x14ac:dyDescent="0.3">
      <c r="A2520" s="247" t="s">
        <v>2175</v>
      </c>
      <c r="B2520" s="248">
        <v>2049</v>
      </c>
      <c r="C2520" s="248" t="s">
        <v>2896</v>
      </c>
      <c r="D2520" s="300">
        <v>2.0150839029074515E-3</v>
      </c>
      <c r="E2520" s="300">
        <v>1.6986451945783885E-2</v>
      </c>
      <c r="F2520" s="300">
        <v>1.8300360920215548E-2</v>
      </c>
      <c r="G2520" s="300">
        <v>1.8256656577272375E-2</v>
      </c>
      <c r="H2520" s="301">
        <v>1.5902748786289373E-5</v>
      </c>
      <c r="I2520" s="302">
        <v>1.662180051900278E-5</v>
      </c>
      <c r="J2520" s="303">
        <v>28</v>
      </c>
      <c r="K2520" s="304">
        <f t="shared" ref="K2520:P2520" si="2414">SUM(D2520:D2521)+$J2520*D2521</f>
        <v>6.0256913915256283E-2</v>
      </c>
      <c r="L2520" s="304">
        <f t="shared" si="2414"/>
        <v>0.50978014970385244</v>
      </c>
      <c r="M2520" s="304">
        <f t="shared" si="2414"/>
        <v>0.54894114632806068</v>
      </c>
      <c r="N2520" s="304">
        <f t="shared" si="2414"/>
        <v>0.54763555733019531</v>
      </c>
      <c r="O2520" s="304">
        <f t="shared" si="2414"/>
        <v>4.7526985055745656E-4</v>
      </c>
      <c r="P2520" s="251">
        <f t="shared" si="2414"/>
        <v>4.9675944422093807E-4</v>
      </c>
    </row>
    <row r="2521" spans="1:16" x14ac:dyDescent="0.3">
      <c r="A2521" s="247" t="s">
        <v>2175</v>
      </c>
      <c r="B2521" s="248">
        <v>2050</v>
      </c>
      <c r="C2521" s="248" t="s">
        <v>2897</v>
      </c>
      <c r="D2521" s="300">
        <v>2.0083389659430631E-3</v>
      </c>
      <c r="E2521" s="300">
        <v>1.6992886129588571E-2</v>
      </c>
      <c r="F2521" s="300">
        <v>1.8297958117511899E-2</v>
      </c>
      <c r="G2521" s="300">
        <v>1.8254444853549066E-2</v>
      </c>
      <c r="H2521" s="301">
        <v>1.5840244888660939E-5</v>
      </c>
      <c r="I2521" s="302">
        <v>1.6556470472480529E-5</v>
      </c>
      <c r="J2521" s="303">
        <v>29</v>
      </c>
      <c r="K2521" s="304">
        <f t="shared" ref="K2521:P2521" si="2415">SUM(D2521:D2521)+$J2521*D2521</f>
        <v>6.0250168978291892E-2</v>
      </c>
      <c r="L2521" s="304">
        <f t="shared" si="2415"/>
        <v>0.50978658388765719</v>
      </c>
      <c r="M2521" s="304">
        <f t="shared" si="2415"/>
        <v>0.54893874352535699</v>
      </c>
      <c r="N2521" s="304">
        <f t="shared" si="2415"/>
        <v>0.54763334560647203</v>
      </c>
      <c r="O2521" s="304">
        <f t="shared" si="2415"/>
        <v>4.7520734665982813E-4</v>
      </c>
      <c r="P2521" s="251">
        <f t="shared" si="2415"/>
        <v>4.9669411417441591E-4</v>
      </c>
    </row>
    <row r="2522" spans="1:16" x14ac:dyDescent="0.3">
      <c r="A2522" s="247" t="s">
        <v>2176</v>
      </c>
      <c r="B2522" s="248">
        <v>2015</v>
      </c>
      <c r="C2522" s="248" t="s">
        <v>2898</v>
      </c>
      <c r="D2522" s="300">
        <v>4.5087624070144092E-2</v>
      </c>
      <c r="E2522" s="300">
        <v>0.17668198060728973</v>
      </c>
      <c r="F2522" s="300">
        <v>1.9691332787073523E-2</v>
      </c>
      <c r="G2522" s="300">
        <v>1.9544011671535754E-2</v>
      </c>
      <c r="H2522" s="301">
        <v>1.6485576919718145E-4</v>
      </c>
      <c r="I2522" s="302">
        <v>1.7230981554363677E-4</v>
      </c>
      <c r="J2522" s="305">
        <v>0</v>
      </c>
      <c r="K2522" s="304">
        <f>SUM(D2522:D2551)</f>
        <v>0.29994223270484799</v>
      </c>
      <c r="L2522" s="304">
        <f t="shared" ref="L2522:L2528" si="2416">SUM(E2522:E2551)</f>
        <v>1.4141841683833873</v>
      </c>
      <c r="M2522" s="304">
        <f t="shared" ref="M2522:M2528" si="2417">SUM(F2522:F2551)</f>
        <v>0.56653478430755266</v>
      </c>
      <c r="N2522" s="304">
        <f t="shared" ref="N2522:N2528" si="2418">SUM(G2522:G2551)</f>
        <v>0.56386283608366583</v>
      </c>
      <c r="O2522" s="304">
        <f t="shared" ref="O2522:O2528" si="2419">SUM(H2522:H2551)</f>
        <v>1.6021662012861036E-3</v>
      </c>
      <c r="P2522" s="251">
        <f t="shared" ref="P2522:P2528" si="2420">SUM(I2522:I2551)</f>
        <v>1.6746090474010383E-3</v>
      </c>
    </row>
    <row r="2523" spans="1:16" x14ac:dyDescent="0.3">
      <c r="A2523" s="247" t="s">
        <v>2176</v>
      </c>
      <c r="B2523" s="248">
        <v>2016</v>
      </c>
      <c r="C2523" s="248" t="s">
        <v>2899</v>
      </c>
      <c r="D2523" s="300">
        <v>3.697077928400215E-2</v>
      </c>
      <c r="E2523" s="300">
        <v>0.149237161540938</v>
      </c>
      <c r="F2523" s="300">
        <v>1.9590442942918361E-2</v>
      </c>
      <c r="G2523" s="300">
        <v>1.9449400485986954E-2</v>
      </c>
      <c r="H2523" s="301">
        <v>1.4027649316390091E-4</v>
      </c>
      <c r="I2523" s="302">
        <v>1.4661917371705348E-4</v>
      </c>
      <c r="J2523" s="303">
        <v>0</v>
      </c>
      <c r="K2523" s="304">
        <f t="shared" ref="K2523:K2528" si="2421">SUM(D2523:D2552)</f>
        <v>0.25682728089734519</v>
      </c>
      <c r="L2523" s="304">
        <f t="shared" si="2416"/>
        <v>1.2551675381157166</v>
      </c>
      <c r="M2523" s="304">
        <f t="shared" si="2417"/>
        <v>0.56512955396971409</v>
      </c>
      <c r="N2523" s="304">
        <f t="shared" si="2418"/>
        <v>0.56256241431326748</v>
      </c>
      <c r="O2523" s="304">
        <f t="shared" si="2419"/>
        <v>1.4543286431074581E-3</v>
      </c>
      <c r="P2523" s="251">
        <f t="shared" si="2420"/>
        <v>1.520086930861003E-3</v>
      </c>
    </row>
    <row r="2524" spans="1:16" x14ac:dyDescent="0.3">
      <c r="A2524" s="247" t="s">
        <v>2176</v>
      </c>
      <c r="B2524" s="248">
        <v>2017</v>
      </c>
      <c r="C2524" s="248" t="s">
        <v>2900</v>
      </c>
      <c r="D2524" s="300">
        <v>3.0423062665618141E-2</v>
      </c>
      <c r="E2524" s="300">
        <v>0.12615701755403577</v>
      </c>
      <c r="F2524" s="300">
        <v>1.954594943165177E-2</v>
      </c>
      <c r="G2524" s="300">
        <v>1.9407325668091599E-2</v>
      </c>
      <c r="H2524" s="301">
        <v>1.2649639173809168E-4</v>
      </c>
      <c r="I2524" s="302">
        <v>1.3221599725306285E-4</v>
      </c>
      <c r="J2524" s="303">
        <v>0</v>
      </c>
      <c r="K2524" s="304">
        <f t="shared" si="2421"/>
        <v>0.22180065751244429</v>
      </c>
      <c r="L2524" s="304">
        <f t="shared" si="2416"/>
        <v>1.1235239653381417</v>
      </c>
      <c r="M2524" s="304">
        <f t="shared" si="2417"/>
        <v>0.56381809947550388</v>
      </c>
      <c r="N2524" s="304">
        <f t="shared" si="2418"/>
        <v>0.56135005740311561</v>
      </c>
      <c r="O2524" s="304">
        <f t="shared" si="2419"/>
        <v>1.3309352473270919E-3</v>
      </c>
      <c r="P2524" s="251">
        <f t="shared" si="2420"/>
        <v>1.3911142332735326E-3</v>
      </c>
    </row>
    <row r="2525" spans="1:16" x14ac:dyDescent="0.3">
      <c r="A2525" s="247" t="s">
        <v>2176</v>
      </c>
      <c r="B2525" s="248">
        <v>2018</v>
      </c>
      <c r="C2525" s="248" t="s">
        <v>2901</v>
      </c>
      <c r="D2525" s="300">
        <v>2.4971246701580407E-2</v>
      </c>
      <c r="E2525" s="300">
        <v>0.10657414452741842</v>
      </c>
      <c r="F2525" s="300">
        <v>1.9534452358973303E-2</v>
      </c>
      <c r="G2525" s="300">
        <v>1.9395833649073903E-2</v>
      </c>
      <c r="H2525" s="301">
        <v>1.1494620053322443E-4</v>
      </c>
      <c r="I2525" s="302">
        <v>1.2014355765512641E-4</v>
      </c>
      <c r="J2525" s="303">
        <v>0</v>
      </c>
      <c r="K2525" s="304">
        <f t="shared" si="2421"/>
        <v>0.19329718373616006</v>
      </c>
      <c r="L2525" s="304">
        <f t="shared" si="2416"/>
        <v>1.0148959726960072</v>
      </c>
      <c r="M2525" s="304">
        <f t="shared" si="2417"/>
        <v>0.56254538408735866</v>
      </c>
      <c r="N2525" s="304">
        <f t="shared" si="2418"/>
        <v>0.56017448013580651</v>
      </c>
      <c r="O2525" s="304">
        <f t="shared" si="2419"/>
        <v>1.2212138531280769E-3</v>
      </c>
      <c r="P2525" s="251">
        <f t="shared" si="2420"/>
        <v>1.2764317245103146E-3</v>
      </c>
    </row>
    <row r="2526" spans="1:16" x14ac:dyDescent="0.3">
      <c r="A2526" s="247" t="s">
        <v>2176</v>
      </c>
      <c r="B2526" s="248">
        <v>2019</v>
      </c>
      <c r="C2526" s="248" t="s">
        <v>2902</v>
      </c>
      <c r="D2526" s="300">
        <v>2.0533482675371025E-2</v>
      </c>
      <c r="E2526" s="300">
        <v>9.0330696284659839E-2</v>
      </c>
      <c r="F2526" s="300">
        <v>1.9529707046369391E-2</v>
      </c>
      <c r="G2526" s="300">
        <v>1.9390747739228179E-2</v>
      </c>
      <c r="H2526" s="301">
        <v>1.0488862157030644E-4</v>
      </c>
      <c r="I2526" s="302">
        <v>1.0963121960135084E-4</v>
      </c>
      <c r="J2526" s="303">
        <v>0</v>
      </c>
      <c r="K2526" s="304">
        <f t="shared" si="2421"/>
        <v>0.17022622939358911</v>
      </c>
      <c r="L2526" s="304">
        <f t="shared" si="2416"/>
        <v>0.92580012212751395</v>
      </c>
      <c r="M2526" s="304">
        <f t="shared" si="2417"/>
        <v>0.56127951426799605</v>
      </c>
      <c r="N2526" s="304">
        <f t="shared" si="2418"/>
        <v>0.55900611441962111</v>
      </c>
      <c r="O2526" s="304">
        <f t="shared" si="2419"/>
        <v>1.1229507225768436E-3</v>
      </c>
      <c r="P2526" s="251">
        <f t="shared" si="2420"/>
        <v>1.1737255712317382E-3</v>
      </c>
    </row>
    <row r="2527" spans="1:16" x14ac:dyDescent="0.3">
      <c r="A2527" s="247" t="s">
        <v>2176</v>
      </c>
      <c r="B2527" s="248">
        <v>2020</v>
      </c>
      <c r="C2527" s="248" t="s">
        <v>2903</v>
      </c>
      <c r="D2527" s="300">
        <v>1.7256536329361308E-2</v>
      </c>
      <c r="E2527" s="300">
        <v>7.710363412576085E-2</v>
      </c>
      <c r="F2527" s="300">
        <v>1.9485953565386578E-2</v>
      </c>
      <c r="G2527" s="300">
        <v>1.9350089974649039E-2</v>
      </c>
      <c r="H2527" s="301">
        <v>9.6659447463123761E-5</v>
      </c>
      <c r="I2527" s="302">
        <v>1.0102995875746067E-4</v>
      </c>
      <c r="J2527" s="303">
        <v>0</v>
      </c>
      <c r="K2527" s="304">
        <f t="shared" si="2421"/>
        <v>0.15158503151647448</v>
      </c>
      <c r="L2527" s="304">
        <f t="shared" si="2416"/>
        <v>0.85295823952967409</v>
      </c>
      <c r="M2527" s="304">
        <f t="shared" si="2417"/>
        <v>0.56001524251019008</v>
      </c>
      <c r="N2527" s="304">
        <f t="shared" si="2418"/>
        <v>0.55783993815316468</v>
      </c>
      <c r="O2527" s="304">
        <f t="shared" si="2419"/>
        <v>1.0346764144426937E-3</v>
      </c>
      <c r="P2527" s="251">
        <f t="shared" si="2420"/>
        <v>1.0814598905952025E-3</v>
      </c>
    </row>
    <row r="2528" spans="1:16" x14ac:dyDescent="0.3">
      <c r="A2528" s="247" t="s">
        <v>2176</v>
      </c>
      <c r="B2528" s="248">
        <v>2021</v>
      </c>
      <c r="C2528" s="248" t="s">
        <v>2904</v>
      </c>
      <c r="D2528" s="300">
        <v>1.4694582084924591E-2</v>
      </c>
      <c r="E2528" s="300">
        <v>6.6263827618727372E-2</v>
      </c>
      <c r="F2528" s="300">
        <v>1.9397799552094405E-2</v>
      </c>
      <c r="G2528" s="300">
        <v>1.9268631431550602E-2</v>
      </c>
      <c r="H2528" s="301">
        <v>8.7686337276294418E-5</v>
      </c>
      <c r="I2528" s="302">
        <v>9.1651124345569628E-5</v>
      </c>
      <c r="J2528" s="303">
        <v>0</v>
      </c>
      <c r="K2528" s="304">
        <f t="shared" si="2421"/>
        <v>0.13621444214675715</v>
      </c>
      <c r="L2528" s="304">
        <f t="shared" si="2416"/>
        <v>0.79335417004474407</v>
      </c>
      <c r="M2528" s="304">
        <f t="shared" si="2417"/>
        <v>0.55879221826580694</v>
      </c>
      <c r="N2528" s="304">
        <f t="shared" si="2418"/>
        <v>0.55671211299004553</v>
      </c>
      <c r="O2528" s="304">
        <f t="shared" si="2419"/>
        <v>9.5456669142300425E-4</v>
      </c>
      <c r="P2528" s="251">
        <f t="shared" si="2420"/>
        <v>9.9772796138219359E-4</v>
      </c>
    </row>
    <row r="2529" spans="1:16" x14ac:dyDescent="0.3">
      <c r="A2529" s="247" t="s">
        <v>2176</v>
      </c>
      <c r="B2529" s="248">
        <v>2022</v>
      </c>
      <c r="C2529" s="248" t="s">
        <v>2905</v>
      </c>
      <c r="D2529" s="300">
        <v>1.2413670396602789E-2</v>
      </c>
      <c r="E2529" s="300">
        <v>5.7197027780562924E-2</v>
      </c>
      <c r="F2529" s="300">
        <v>1.9316524291853758E-2</v>
      </c>
      <c r="G2529" s="300">
        <v>1.9193497916547345E-2</v>
      </c>
      <c r="H2529" s="301">
        <v>7.9594655829392879E-5</v>
      </c>
      <c r="I2529" s="302">
        <v>8.3193572969943736E-5</v>
      </c>
      <c r="J2529" s="303">
        <v>1</v>
      </c>
      <c r="K2529" s="304">
        <f t="shared" ref="K2529:P2529" si="2422">SUM(D2529:D2557)+$J2529*D2557</f>
        <v>0.12340580702147652</v>
      </c>
      <c r="L2529" s="304">
        <f t="shared" si="2422"/>
        <v>0.74458990706684758</v>
      </c>
      <c r="M2529" s="304">
        <f t="shared" si="2422"/>
        <v>0.55765734803471601</v>
      </c>
      <c r="N2529" s="304">
        <f t="shared" si="2422"/>
        <v>0.55566574637002486</v>
      </c>
      <c r="O2529" s="304">
        <f t="shared" si="2422"/>
        <v>8.834300785901442E-4</v>
      </c>
      <c r="P2529" s="251">
        <f t="shared" si="2422"/>
        <v>9.233748665810757E-4</v>
      </c>
    </row>
    <row r="2530" spans="1:16" x14ac:dyDescent="0.3">
      <c r="A2530" s="247" t="s">
        <v>2176</v>
      </c>
      <c r="B2530" s="248">
        <v>2023</v>
      </c>
      <c r="C2530" s="248" t="s">
        <v>2906</v>
      </c>
      <c r="D2530" s="300">
        <v>1.0731021510260038E-2</v>
      </c>
      <c r="E2530" s="300">
        <v>4.9955119382632321E-2</v>
      </c>
      <c r="F2530" s="300">
        <v>1.9245152050838554E-2</v>
      </c>
      <c r="G2530" s="300">
        <v>1.9127546441436993E-2</v>
      </c>
      <c r="H2530" s="301">
        <v>7.1587171915068042E-5</v>
      </c>
      <c r="I2530" s="302">
        <v>7.4824026165696739E-5</v>
      </c>
      <c r="J2530" s="303">
        <v>2</v>
      </c>
      <c r="K2530" s="304">
        <f t="shared" ref="K2530:P2530" si="2423">SUM(D2530:D2557)+$J2530*D2557</f>
        <v>0.11287808358451767</v>
      </c>
      <c r="L2530" s="304">
        <f t="shared" si="2423"/>
        <v>0.7048924439271157</v>
      </c>
      <c r="M2530" s="304">
        <f t="shared" si="2423"/>
        <v>0.55660375306386567</v>
      </c>
      <c r="N2530" s="304">
        <f t="shared" si="2423"/>
        <v>0.55469451326500741</v>
      </c>
      <c r="O2530" s="304">
        <f t="shared" si="2423"/>
        <v>8.2038514720418577E-4</v>
      </c>
      <c r="P2530" s="251">
        <f t="shared" si="2423"/>
        <v>8.5747932315558396E-4</v>
      </c>
    </row>
    <row r="2531" spans="1:16" x14ac:dyDescent="0.3">
      <c r="A2531" s="247" t="s">
        <v>2176</v>
      </c>
      <c r="B2531" s="248">
        <v>2024</v>
      </c>
      <c r="C2531" s="248" t="s">
        <v>2907</v>
      </c>
      <c r="D2531" s="300">
        <v>9.3210728325888725E-3</v>
      </c>
      <c r="E2531" s="300">
        <v>4.4002121410430119E-2</v>
      </c>
      <c r="F2531" s="300">
        <v>1.9180333878104569E-2</v>
      </c>
      <c r="G2531" s="300">
        <v>1.906761384594605E-2</v>
      </c>
      <c r="H2531" s="301">
        <v>6.3379779043976062E-5</v>
      </c>
      <c r="I2531" s="302">
        <v>6.6245531408740539E-5</v>
      </c>
      <c r="J2531" s="303">
        <v>3</v>
      </c>
      <c r="K2531" s="304">
        <f t="shared" ref="K2531:P2531" si="2424">SUM(D2531:D2557)+$J2531*D2557</f>
        <v>0.1040330090339016</v>
      </c>
      <c r="L2531" s="304">
        <f t="shared" si="2424"/>
        <v>0.6724368891853143</v>
      </c>
      <c r="M2531" s="304">
        <f t="shared" si="2424"/>
        <v>0.5556215303340305</v>
      </c>
      <c r="N2531" s="304">
        <f t="shared" si="2424"/>
        <v>0.55378923163510019</v>
      </c>
      <c r="O2531" s="304">
        <f t="shared" si="2424"/>
        <v>7.6534769973255205E-4</v>
      </c>
      <c r="P2531" s="251">
        <f t="shared" si="2424"/>
        <v>7.9995332653433912E-4</v>
      </c>
    </row>
    <row r="2532" spans="1:16" x14ac:dyDescent="0.3">
      <c r="A2532" s="247" t="s">
        <v>2176</v>
      </c>
      <c r="B2532" s="248">
        <v>2025</v>
      </c>
      <c r="C2532" s="248" t="s">
        <v>2908</v>
      </c>
      <c r="D2532" s="300">
        <v>8.1766523188791258E-3</v>
      </c>
      <c r="E2532" s="300">
        <v>3.9261932369438313E-2</v>
      </c>
      <c r="F2532" s="300">
        <v>1.9125008058509356E-2</v>
      </c>
      <c r="G2532" s="300">
        <v>1.9016492078874972E-2</v>
      </c>
      <c r="H2532" s="301">
        <v>5.702772147438003E-5</v>
      </c>
      <c r="I2532" s="302">
        <v>5.9606261982685381E-5</v>
      </c>
      <c r="J2532" s="303">
        <v>4</v>
      </c>
      <c r="K2532" s="304">
        <f t="shared" ref="K2532:P2532" si="2425">SUM(D2532:D2557)+$J2532*D2557</f>
        <v>9.6597883160956702E-2</v>
      </c>
      <c r="L2532" s="304">
        <f t="shared" si="2425"/>
        <v>0.64593433241571518</v>
      </c>
      <c r="M2532" s="304">
        <f t="shared" si="2425"/>
        <v>0.5547041257769294</v>
      </c>
      <c r="N2532" s="304">
        <f t="shared" si="2425"/>
        <v>0.55294388260068406</v>
      </c>
      <c r="O2532" s="304">
        <f t="shared" si="2425"/>
        <v>7.1851764513201043E-4</v>
      </c>
      <c r="P2532" s="251">
        <f t="shared" si="2425"/>
        <v>7.5100582467005068E-4</v>
      </c>
    </row>
    <row r="2533" spans="1:16" x14ac:dyDescent="0.3">
      <c r="A2533" s="247" t="s">
        <v>2176</v>
      </c>
      <c r="B2533" s="248">
        <v>2026</v>
      </c>
      <c r="C2533" s="248" t="s">
        <v>2909</v>
      </c>
      <c r="D2533" s="300">
        <v>7.2417779779317569E-3</v>
      </c>
      <c r="E2533" s="300">
        <v>3.5480760898201902E-2</v>
      </c>
      <c r="F2533" s="300">
        <v>1.9064834073788933E-2</v>
      </c>
      <c r="G2533" s="300">
        <v>1.8960926606307497E-2</v>
      </c>
      <c r="H2533" s="301">
        <v>5.0935382499483529E-5</v>
      </c>
      <c r="I2533" s="302">
        <v>5.3238454473697832E-5</v>
      </c>
      <c r="J2533" s="303">
        <v>5</v>
      </c>
      <c r="K2533" s="304">
        <f t="shared" ref="K2533:P2533" si="2426">SUM(D2533:D2557)+$J2533*D2557</f>
        <v>9.0307177801721525E-2</v>
      </c>
      <c r="L2533" s="304">
        <f t="shared" si="2426"/>
        <v>0.62417196468710789</v>
      </c>
      <c r="M2533" s="304">
        <f t="shared" si="2426"/>
        <v>0.55384204703942341</v>
      </c>
      <c r="N2533" s="304">
        <f t="shared" si="2426"/>
        <v>0.55214965533333904</v>
      </c>
      <c r="O2533" s="304">
        <f t="shared" si="2426"/>
        <v>6.7803964810106486E-4</v>
      </c>
      <c r="P2533" s="251">
        <f t="shared" si="2426"/>
        <v>7.0869759223181729E-4</v>
      </c>
    </row>
    <row r="2534" spans="1:16" x14ac:dyDescent="0.3">
      <c r="A2534" s="247" t="s">
        <v>2176</v>
      </c>
      <c r="B2534" s="248">
        <v>2027</v>
      </c>
      <c r="C2534" s="248" t="s">
        <v>2910</v>
      </c>
      <c r="D2534" s="300">
        <v>6.4514461431980303E-3</v>
      </c>
      <c r="E2534" s="300">
        <v>3.2348532796833203E-2</v>
      </c>
      <c r="F2534" s="300">
        <v>1.8993881158534429E-2</v>
      </c>
      <c r="G2534" s="300">
        <v>1.8895410064950515E-2</v>
      </c>
      <c r="H2534" s="301">
        <v>4.3806961909521166E-5</v>
      </c>
      <c r="I2534" s="302">
        <v>4.5787718336555244E-5</v>
      </c>
      <c r="J2534" s="303">
        <v>6</v>
      </c>
      <c r="K2534" s="304">
        <f t="shared" ref="K2534:P2534" si="2427">SUM(D2534:D2557)+$J2534*D2557</f>
        <v>8.4951346783433732E-2</v>
      </c>
      <c r="L2534" s="304">
        <f t="shared" si="2427"/>
        <v>0.60619076842973696</v>
      </c>
      <c r="M2534" s="304">
        <f t="shared" si="2427"/>
        <v>0.55304014228663789</v>
      </c>
      <c r="N2534" s="304">
        <f t="shared" si="2427"/>
        <v>0.55141099353856138</v>
      </c>
      <c r="O2534" s="304">
        <f t="shared" si="2427"/>
        <v>6.4365399004501569E-4</v>
      </c>
      <c r="P2534" s="251">
        <f t="shared" si="2427"/>
        <v>6.7275716730257149E-4</v>
      </c>
    </row>
    <row r="2535" spans="1:16" x14ac:dyDescent="0.3">
      <c r="A2535" s="247" t="s">
        <v>2176</v>
      </c>
      <c r="B2535" s="248">
        <v>2028</v>
      </c>
      <c r="C2535" s="248" t="s">
        <v>2911</v>
      </c>
      <c r="D2535" s="300">
        <v>5.7904773975928523E-3</v>
      </c>
      <c r="E2535" s="300">
        <v>2.9786000850299768E-2</v>
      </c>
      <c r="F2535" s="300">
        <v>1.8916559798627788E-2</v>
      </c>
      <c r="G2535" s="300">
        <v>1.8824104386625348E-2</v>
      </c>
      <c r="H2535" s="301">
        <v>3.8377638446164848E-5</v>
      </c>
      <c r="I2535" s="302">
        <v>4.0112904958451984E-5</v>
      </c>
      <c r="J2535" s="303">
        <v>7</v>
      </c>
      <c r="K2535" s="304">
        <f t="shared" ref="K2535:P2535" si="2428">SUM(D2535:D2557)+$J2535*D2557</f>
        <v>8.038584759987967E-2</v>
      </c>
      <c r="L2535" s="304">
        <f t="shared" si="2428"/>
        <v>0.59134180027373473</v>
      </c>
      <c r="M2535" s="304">
        <f t="shared" si="2428"/>
        <v>0.55230919044910687</v>
      </c>
      <c r="N2535" s="304">
        <f t="shared" si="2428"/>
        <v>0.55073784828514072</v>
      </c>
      <c r="O2535" s="304">
        <f t="shared" si="2428"/>
        <v>6.1639675257892904E-4</v>
      </c>
      <c r="P2535" s="251">
        <f t="shared" si="2428"/>
        <v>6.4426747851046814E-4</v>
      </c>
    </row>
    <row r="2536" spans="1:16" x14ac:dyDescent="0.3">
      <c r="A2536" s="247" t="s">
        <v>2176</v>
      </c>
      <c r="B2536" s="248">
        <v>2029</v>
      </c>
      <c r="C2536" s="248" t="s">
        <v>2912</v>
      </c>
      <c r="D2536" s="300">
        <v>5.2205804506894301E-3</v>
      </c>
      <c r="E2536" s="300">
        <v>2.7644314519242943E-2</v>
      </c>
      <c r="F2536" s="300">
        <v>1.8843697827266179E-2</v>
      </c>
      <c r="G2536" s="300">
        <v>1.8756955641889471E-2</v>
      </c>
      <c r="H2536" s="301">
        <v>3.4403300909525239E-5</v>
      </c>
      <c r="I2536" s="302">
        <v>3.5958865514267146E-5</v>
      </c>
      <c r="J2536" s="303">
        <v>8</v>
      </c>
      <c r="K2536" s="304">
        <f t="shared" ref="K2536:P2536" si="2429">SUM(D2536:D2557)+$J2536*D2557</f>
        <v>7.6481317161930767E-2</v>
      </c>
      <c r="L2536" s="304">
        <f t="shared" si="2429"/>
        <v>0.57905536406426594</v>
      </c>
      <c r="M2536" s="304">
        <f t="shared" si="2429"/>
        <v>0.55165555997148252</v>
      </c>
      <c r="N2536" s="304">
        <f t="shared" si="2429"/>
        <v>0.55013600871004531</v>
      </c>
      <c r="O2536" s="304">
        <f t="shared" si="2429"/>
        <v>5.9456883857619857E-4</v>
      </c>
      <c r="P2536" s="251">
        <f t="shared" si="2429"/>
        <v>6.2145260309646826E-4</v>
      </c>
    </row>
    <row r="2537" spans="1:16" x14ac:dyDescent="0.3">
      <c r="A2537" s="247" t="s">
        <v>2176</v>
      </c>
      <c r="B2537" s="248">
        <v>2030</v>
      </c>
      <c r="C2537" s="248" t="s">
        <v>2913</v>
      </c>
      <c r="D2537" s="300">
        <v>4.744168020345072E-3</v>
      </c>
      <c r="E2537" s="300">
        <v>2.590277750490786E-2</v>
      </c>
      <c r="F2537" s="300">
        <v>1.8775556491907253E-2</v>
      </c>
      <c r="G2537" s="300">
        <v>1.8694169988871013E-2</v>
      </c>
      <c r="H2537" s="301">
        <v>3.1010059258608365E-5</v>
      </c>
      <c r="I2537" s="302">
        <v>3.2412196533182714E-5</v>
      </c>
      <c r="J2537" s="303">
        <v>9</v>
      </c>
      <c r="K2537" s="304">
        <f t="shared" ref="K2537:P2537" si="2430">SUM(D2537:D2557)+$J2537*D2557</f>
        <v>7.3146683670885282E-2</v>
      </c>
      <c r="L2537" s="304">
        <f t="shared" si="2430"/>
        <v>0.56891061418585398</v>
      </c>
      <c r="M2537" s="304">
        <f t="shared" si="2430"/>
        <v>0.55107479146521976</v>
      </c>
      <c r="N2537" s="304">
        <f t="shared" si="2430"/>
        <v>0.54960131787968569</v>
      </c>
      <c r="O2537" s="304">
        <f t="shared" si="2430"/>
        <v>5.7671526211010781E-4</v>
      </c>
      <c r="P2537" s="251">
        <f t="shared" si="2430"/>
        <v>6.0279176712665298E-4</v>
      </c>
    </row>
    <row r="2538" spans="1:16" x14ac:dyDescent="0.3">
      <c r="A2538" s="247" t="s">
        <v>2176</v>
      </c>
      <c r="B2538" s="248">
        <v>2031</v>
      </c>
      <c r="C2538" s="248" t="s">
        <v>2914</v>
      </c>
      <c r="D2538" s="300">
        <v>4.3270454742439105E-3</v>
      </c>
      <c r="E2538" s="300">
        <v>2.4420701111567279E-2</v>
      </c>
      <c r="F2538" s="300">
        <v>1.8712357546193478E-2</v>
      </c>
      <c r="G2538" s="300">
        <v>1.8635976012224675E-2</v>
      </c>
      <c r="H2538" s="301">
        <v>2.8831603073362332E-5</v>
      </c>
      <c r="I2538" s="302">
        <v>3.0135240225995958E-5</v>
      </c>
      <c r="J2538" s="303">
        <v>10</v>
      </c>
      <c r="K2538" s="304">
        <f t="shared" ref="K2538:P2538" si="2431">SUM(D2538:D2557)+$J2538*D2557</f>
        <v>7.0288462610184177E-2</v>
      </c>
      <c r="L2538" s="304">
        <f t="shared" si="2431"/>
        <v>0.56050740132177701</v>
      </c>
      <c r="M2538" s="304">
        <f t="shared" si="2431"/>
        <v>0.55056216429431604</v>
      </c>
      <c r="N2538" s="304">
        <f t="shared" si="2431"/>
        <v>0.54912941270234461</v>
      </c>
      <c r="O2538" s="304">
        <f t="shared" si="2431"/>
        <v>5.6225492729493386E-4</v>
      </c>
      <c r="P2538" s="251">
        <f t="shared" si="2431"/>
        <v>5.876776001379222E-4</v>
      </c>
    </row>
    <row r="2539" spans="1:16" x14ac:dyDescent="0.3">
      <c r="A2539" s="247" t="s">
        <v>2176</v>
      </c>
      <c r="B2539" s="248">
        <v>2032</v>
      </c>
      <c r="C2539" s="248" t="s">
        <v>2915</v>
      </c>
      <c r="D2539" s="300">
        <v>3.9682025474807574E-3</v>
      </c>
      <c r="E2539" s="300">
        <v>2.3208542586893366E-2</v>
      </c>
      <c r="F2539" s="300">
        <v>1.8653525197738635E-2</v>
      </c>
      <c r="G2539" s="300">
        <v>1.8581796346562804E-2</v>
      </c>
      <c r="H2539" s="301">
        <v>2.6637387988225338E-5</v>
      </c>
      <c r="I2539" s="302">
        <v>2.7841812471394236E-5</v>
      </c>
      <c r="J2539" s="303">
        <v>11</v>
      </c>
      <c r="K2539" s="304">
        <f t="shared" ref="K2539:P2539" si="2432">SUM(D2539:D2557)+$J2539*D2557</f>
        <v>6.7847364095584228E-2</v>
      </c>
      <c r="L2539" s="304">
        <f t="shared" si="2432"/>
        <v>0.55358626485104068</v>
      </c>
      <c r="M2539" s="304">
        <f t="shared" si="2432"/>
        <v>0.55011273606912603</v>
      </c>
      <c r="N2539" s="304">
        <f t="shared" si="2432"/>
        <v>0.54871570150164983</v>
      </c>
      <c r="O2539" s="304">
        <f t="shared" si="2432"/>
        <v>5.4997304866500588E-4</v>
      </c>
      <c r="P2539" s="251">
        <f t="shared" si="2432"/>
        <v>5.7484038945637824E-4</v>
      </c>
    </row>
    <row r="2540" spans="1:16" x14ac:dyDescent="0.3">
      <c r="A2540" s="247" t="s">
        <v>2176</v>
      </c>
      <c r="B2540" s="248">
        <v>2033</v>
      </c>
      <c r="C2540" s="248" t="s">
        <v>2916</v>
      </c>
      <c r="D2540" s="300">
        <v>3.6577519970014223E-3</v>
      </c>
      <c r="E2540" s="300">
        <v>2.2210671035820181E-2</v>
      </c>
      <c r="F2540" s="300">
        <v>1.8599788728391374E-2</v>
      </c>
      <c r="G2540" s="300">
        <v>1.8532327954833616E-2</v>
      </c>
      <c r="H2540" s="301">
        <v>2.5105372449838343E-5</v>
      </c>
      <c r="I2540" s="302">
        <v>2.6240525988579663E-5</v>
      </c>
      <c r="J2540" s="303">
        <v>12</v>
      </c>
      <c r="K2540" s="304">
        <f t="shared" ref="K2540:P2540" si="2433">SUM(D2540:D2557)+$J2540*D2557</f>
        <v>6.5765108507747416E-2</v>
      </c>
      <c r="L2540" s="304">
        <f t="shared" si="2433"/>
        <v>0.54787728690497828</v>
      </c>
      <c r="M2540" s="304">
        <f t="shared" si="2433"/>
        <v>0.54972214019239085</v>
      </c>
      <c r="N2540" s="304">
        <f t="shared" si="2433"/>
        <v>0.54835616996661696</v>
      </c>
      <c r="O2540" s="304">
        <f t="shared" si="2433"/>
        <v>5.3988538512021484E-4</v>
      </c>
      <c r="P2540" s="251">
        <f t="shared" si="2433"/>
        <v>5.6429660652943588E-4</v>
      </c>
    </row>
    <row r="2541" spans="1:16" x14ac:dyDescent="0.3">
      <c r="A2541" s="247" t="s">
        <v>2176</v>
      </c>
      <c r="B2541" s="248">
        <v>2034</v>
      </c>
      <c r="C2541" s="248" t="s">
        <v>2917</v>
      </c>
      <c r="D2541" s="300">
        <v>3.3828305650796739E-3</v>
      </c>
      <c r="E2541" s="300">
        <v>2.1372498903269921E-2</v>
      </c>
      <c r="F2541" s="300">
        <v>1.8550399377726647E-2</v>
      </c>
      <c r="G2541" s="300">
        <v>1.8486862067872149E-2</v>
      </c>
      <c r="H2541" s="301">
        <v>2.3714250099301648E-5</v>
      </c>
      <c r="I2541" s="302">
        <v>2.478650325836581E-5</v>
      </c>
      <c r="J2541" s="303">
        <v>13</v>
      </c>
      <c r="K2541" s="304">
        <f t="shared" ref="K2541:P2541" si="2434">SUM(D2541:D2557)+$J2541*D2557</f>
        <v>6.3993303470389951E-2</v>
      </c>
      <c r="L2541" s="304">
        <f t="shared" si="2434"/>
        <v>0.54316618050998899</v>
      </c>
      <c r="M2541" s="304">
        <f t="shared" si="2434"/>
        <v>0.54938528078500282</v>
      </c>
      <c r="N2541" s="304">
        <f t="shared" si="2434"/>
        <v>0.54804610682331323</v>
      </c>
      <c r="O2541" s="304">
        <f t="shared" si="2434"/>
        <v>5.3132973711381094E-4</v>
      </c>
      <c r="P2541" s="251">
        <f t="shared" si="2434"/>
        <v>5.5535411008530826E-4</v>
      </c>
    </row>
    <row r="2542" spans="1:16" x14ac:dyDescent="0.3">
      <c r="A2542" s="247" t="s">
        <v>2176</v>
      </c>
      <c r="B2542" s="248">
        <v>2035</v>
      </c>
      <c r="C2542" s="248" t="s">
        <v>2918</v>
      </c>
      <c r="D2542" s="300">
        <v>3.1409681777916222E-3</v>
      </c>
      <c r="E2542" s="300">
        <v>2.0678382364923198E-2</v>
      </c>
      <c r="F2542" s="300">
        <v>1.8505472750005431E-2</v>
      </c>
      <c r="G2542" s="300">
        <v>1.8445505879517425E-2</v>
      </c>
      <c r="H2542" s="301">
        <v>2.2487119550043977E-5</v>
      </c>
      <c r="I2542" s="302">
        <v>2.3503887310981785E-5</v>
      </c>
      <c r="J2542" s="303">
        <v>14</v>
      </c>
      <c r="K2542" s="304">
        <f t="shared" ref="K2542:P2542" si="2435">SUM(D2542:D2557)+$J2542*D2557</f>
        <v>6.2496419864954238E-2</v>
      </c>
      <c r="L2542" s="304">
        <f t="shared" si="2435"/>
        <v>0.53929324624755004</v>
      </c>
      <c r="M2542" s="304">
        <f t="shared" si="2435"/>
        <v>0.54909781072827968</v>
      </c>
      <c r="N2542" s="304">
        <f t="shared" si="2435"/>
        <v>0.54778150956697091</v>
      </c>
      <c r="O2542" s="304">
        <f t="shared" si="2435"/>
        <v>5.2416521145794365E-4</v>
      </c>
      <c r="P2542" s="251">
        <f t="shared" si="2435"/>
        <v>5.4786563637139441E-4</v>
      </c>
    </row>
    <row r="2543" spans="1:16" x14ac:dyDescent="0.3">
      <c r="A2543" s="247" t="s">
        <v>2176</v>
      </c>
      <c r="B2543" s="248">
        <v>2036</v>
      </c>
      <c r="C2543" s="248" t="s">
        <v>2919</v>
      </c>
      <c r="D2543" s="300">
        <v>2.93025418547317E-3</v>
      </c>
      <c r="E2543" s="300">
        <v>2.0102021954648032E-2</v>
      </c>
      <c r="F2543" s="300">
        <v>1.8466155316879521E-2</v>
      </c>
      <c r="G2543" s="300">
        <v>1.840931258774544E-2</v>
      </c>
      <c r="H2543" s="301">
        <v>2.1399845302128298E-5</v>
      </c>
      <c r="I2543" s="302">
        <v>2.2367451346283371E-5</v>
      </c>
      <c r="J2543" s="303">
        <v>15</v>
      </c>
      <c r="K2543" s="304">
        <f t="shared" ref="K2543:P2543" si="2436">SUM(D2543:D2557)+$J2543*D2557</f>
        <v>6.1241398646806562E-2</v>
      </c>
      <c r="L2543" s="304">
        <f t="shared" si="2436"/>
        <v>0.53611442852345781</v>
      </c>
      <c r="M2543" s="304">
        <f t="shared" si="2436"/>
        <v>0.54885526729927769</v>
      </c>
      <c r="N2543" s="304">
        <f t="shared" si="2436"/>
        <v>0.54755826849898337</v>
      </c>
      <c r="O2543" s="304">
        <f t="shared" si="2436"/>
        <v>5.1822781635133409E-4</v>
      </c>
      <c r="P2543" s="251">
        <f t="shared" si="2436"/>
        <v>5.416597786048645E-4</v>
      </c>
    </row>
    <row r="2544" spans="1:16" x14ac:dyDescent="0.3">
      <c r="A2544" s="247" t="s">
        <v>2176</v>
      </c>
      <c r="B2544" s="248">
        <v>2037</v>
      </c>
      <c r="C2544" s="248" t="s">
        <v>2920</v>
      </c>
      <c r="D2544" s="300">
        <v>2.7518038547016599E-3</v>
      </c>
      <c r="E2544" s="300">
        <v>1.9639737757994474E-2</v>
      </c>
      <c r="F2544" s="300">
        <v>1.8431455209239091E-2</v>
      </c>
      <c r="G2544" s="300">
        <v>1.8377370614107894E-2</v>
      </c>
      <c r="H2544" s="301">
        <v>2.0462913891493384E-5</v>
      </c>
      <c r="I2544" s="302">
        <v>2.1388156054831119E-5</v>
      </c>
      <c r="J2544" s="303">
        <v>16</v>
      </c>
      <c r="K2544" s="304">
        <f t="shared" ref="K2544:P2544" si="2437">SUM(D2544:D2557)+$J2544*D2557</f>
        <v>6.0197091420977344E-2</v>
      </c>
      <c r="L2544" s="304">
        <f t="shared" si="2437"/>
        <v>0.53351197120964078</v>
      </c>
      <c r="M2544" s="304">
        <f t="shared" si="2437"/>
        <v>0.54865204130340151</v>
      </c>
      <c r="N2544" s="304">
        <f t="shared" si="2437"/>
        <v>0.54737122072276778</v>
      </c>
      <c r="O2544" s="304">
        <f t="shared" si="2437"/>
        <v>5.1337769549264023E-4</v>
      </c>
      <c r="P2544" s="251">
        <f t="shared" si="2437"/>
        <v>5.3659035680303307E-4</v>
      </c>
    </row>
    <row r="2545" spans="1:16" x14ac:dyDescent="0.3">
      <c r="A2545" s="247" t="s">
        <v>2176</v>
      </c>
      <c r="B2545" s="248">
        <v>2038</v>
      </c>
      <c r="C2545" s="248" t="s">
        <v>2921</v>
      </c>
      <c r="D2545" s="300">
        <v>2.5926168895385958E-3</v>
      </c>
      <c r="E2545" s="300">
        <v>1.9229930841871513E-2</v>
      </c>
      <c r="F2545" s="300">
        <v>1.8400983865588812E-2</v>
      </c>
      <c r="G2545" s="300">
        <v>1.8349323323278491E-2</v>
      </c>
      <c r="H2545" s="301">
        <v>1.9692561949509248E-5</v>
      </c>
      <c r="I2545" s="302">
        <v>2.0582972216416582E-5</v>
      </c>
      <c r="J2545" s="303">
        <v>17</v>
      </c>
      <c r="K2545" s="304">
        <f t="shared" ref="K2545:P2545" si="2438">SUM(D2545:D2557)+$J2545*D2557</f>
        <v>5.9331234525919652E-2</v>
      </c>
      <c r="L2545" s="304">
        <f t="shared" si="2438"/>
        <v>0.53137179809247725</v>
      </c>
      <c r="M2545" s="304">
        <f t="shared" si="2438"/>
        <v>0.54848351541516582</v>
      </c>
      <c r="N2545" s="304">
        <f t="shared" si="2438"/>
        <v>0.54721611492018973</v>
      </c>
      <c r="O2545" s="304">
        <f t="shared" si="2438"/>
        <v>5.0946450604458118E-4</v>
      </c>
      <c r="P2545" s="251">
        <f t="shared" si="2438"/>
        <v>5.3250023029265386E-4</v>
      </c>
    </row>
    <row r="2546" spans="1:16" x14ac:dyDescent="0.3">
      <c r="A2546" s="247" t="s">
        <v>2176</v>
      </c>
      <c r="B2546" s="248">
        <v>2039</v>
      </c>
      <c r="C2546" s="248" t="s">
        <v>2922</v>
      </c>
      <c r="D2546" s="300">
        <v>2.4474076961085722E-3</v>
      </c>
      <c r="E2546" s="300">
        <v>1.8859656732476547E-2</v>
      </c>
      <c r="F2546" s="300">
        <v>1.8374427659737565E-2</v>
      </c>
      <c r="G2546" s="300">
        <v>1.8324880729204809E-2</v>
      </c>
      <c r="H2546" s="301">
        <v>1.9047253870331881E-5</v>
      </c>
      <c r="I2546" s="302">
        <v>1.9908486169411061E-5</v>
      </c>
      <c r="J2546" s="303">
        <v>18</v>
      </c>
      <c r="K2546" s="304">
        <f t="shared" ref="K2546:P2546" si="2439">SUM(D2546:D2557)+$J2546*D2557</f>
        <v>5.8624564596025011E-2</v>
      </c>
      <c r="L2546" s="304">
        <f t="shared" si="2439"/>
        <v>0.52964143189143664</v>
      </c>
      <c r="M2546" s="304">
        <f t="shared" si="2439"/>
        <v>0.54834546087058045</v>
      </c>
      <c r="N2546" s="304">
        <f t="shared" si="2439"/>
        <v>0.54708905640844119</v>
      </c>
      <c r="O2546" s="304">
        <f t="shared" si="2439"/>
        <v>5.0632166853850635E-4</v>
      </c>
      <c r="P2546" s="251">
        <f t="shared" si="2439"/>
        <v>5.2921528762068929E-4</v>
      </c>
    </row>
    <row r="2547" spans="1:16" x14ac:dyDescent="0.3">
      <c r="A2547" s="247" t="s">
        <v>2176</v>
      </c>
      <c r="B2547" s="248">
        <v>2040</v>
      </c>
      <c r="C2547" s="248" t="s">
        <v>2923</v>
      </c>
      <c r="D2547" s="300">
        <v>2.3167023202860628E-3</v>
      </c>
      <c r="E2547" s="300">
        <v>1.8544416838881733E-2</v>
      </c>
      <c r="F2547" s="300">
        <v>1.8351520044254038E-2</v>
      </c>
      <c r="G2547" s="300">
        <v>1.8303796739142064E-2</v>
      </c>
      <c r="H2547" s="301">
        <v>1.8501010545112361E-5</v>
      </c>
      <c r="I2547" s="302">
        <v>1.9337544144943905E-5</v>
      </c>
      <c r="J2547" s="303">
        <v>19</v>
      </c>
      <c r="K2547" s="304">
        <f t="shared" ref="K2547:P2547" si="2440">SUM(D2547:D2557)+$J2547*D2557</f>
        <v>5.80631038595604E-2</v>
      </c>
      <c r="L2547" s="304">
        <f t="shared" si="2440"/>
        <v>0.52828133979979119</v>
      </c>
      <c r="M2547" s="304">
        <f t="shared" si="2440"/>
        <v>0.54823396253184631</v>
      </c>
      <c r="N2547" s="304">
        <f t="shared" si="2440"/>
        <v>0.54698644049076628</v>
      </c>
      <c r="O2547" s="304">
        <f t="shared" si="2440"/>
        <v>5.0382413911160889E-4</v>
      </c>
      <c r="P2547" s="251">
        <f t="shared" si="2440"/>
        <v>5.266048309957302E-4</v>
      </c>
    </row>
    <row r="2548" spans="1:16" x14ac:dyDescent="0.3">
      <c r="A2548" s="247" t="s">
        <v>2176</v>
      </c>
      <c r="B2548" s="248">
        <v>2041</v>
      </c>
      <c r="C2548" s="248" t="s">
        <v>2924</v>
      </c>
      <c r="D2548" s="300">
        <v>2.2123972890942967E-3</v>
      </c>
      <c r="E2548" s="300">
        <v>1.8290482541333353E-2</v>
      </c>
      <c r="F2548" s="300">
        <v>1.8333320354750788E-2</v>
      </c>
      <c r="G2548" s="300">
        <v>1.8287045373983447E-2</v>
      </c>
      <c r="H2548" s="301">
        <v>1.8053855083963615E-5</v>
      </c>
      <c r="I2548" s="302">
        <v>1.8870170298065018E-5</v>
      </c>
      <c r="J2548" s="303">
        <v>20</v>
      </c>
      <c r="K2548" s="304">
        <f t="shared" ref="K2548:P2548" si="2441">SUM(D2548:D2557)+$J2548*D2557</f>
        <v>5.7632348498918289E-2</v>
      </c>
      <c r="L2548" s="304">
        <f t="shared" si="2441"/>
        <v>0.52723648760174036</v>
      </c>
      <c r="M2548" s="304">
        <f t="shared" si="2441"/>
        <v>0.54814537180859579</v>
      </c>
      <c r="N2548" s="304">
        <f t="shared" si="2441"/>
        <v>0.5469049085631541</v>
      </c>
      <c r="O2548" s="304">
        <f t="shared" si="2441"/>
        <v>5.0187285300993091E-4</v>
      </c>
      <c r="P2548" s="251">
        <f t="shared" si="2441"/>
        <v>5.2456531639523819E-4</v>
      </c>
    </row>
    <row r="2549" spans="1:16" x14ac:dyDescent="0.3">
      <c r="A2549" s="247" t="s">
        <v>2176</v>
      </c>
      <c r="B2549" s="248">
        <v>2042</v>
      </c>
      <c r="C2549" s="248" t="s">
        <v>2925</v>
      </c>
      <c r="D2549" s="300">
        <v>2.1235542034418486E-3</v>
      </c>
      <c r="E2549" s="300">
        <v>1.8059463689895781E-2</v>
      </c>
      <c r="F2549" s="300">
        <v>1.8318045802475359E-2</v>
      </c>
      <c r="G2549" s="300">
        <v>1.8272987096809811E-2</v>
      </c>
      <c r="H2549" s="301">
        <v>1.7697357181728856E-5</v>
      </c>
      <c r="I2549" s="302">
        <v>1.8497553142627215E-5</v>
      </c>
      <c r="J2549" s="303">
        <v>21</v>
      </c>
      <c r="K2549" s="304">
        <f t="shared" ref="K2549:P2549" si="2442">SUM(D2549:D2557)+$J2549*D2557</f>
        <v>5.7305898169467948E-2</v>
      </c>
      <c r="L2549" s="304">
        <f t="shared" si="2442"/>
        <v>0.5264455697012379</v>
      </c>
      <c r="M2549" s="304">
        <f t="shared" si="2442"/>
        <v>0.5480749807748484</v>
      </c>
      <c r="N2549" s="304">
        <f t="shared" si="2442"/>
        <v>0.54684012800070048</v>
      </c>
      <c r="O2549" s="304">
        <f t="shared" si="2442"/>
        <v>5.0036872236940166E-4</v>
      </c>
      <c r="P2549" s="251">
        <f t="shared" si="2442"/>
        <v>5.2299317564162518E-4</v>
      </c>
    </row>
    <row r="2550" spans="1:16" x14ac:dyDescent="0.3">
      <c r="A2550" s="247" t="s">
        <v>2176</v>
      </c>
      <c r="B2550" s="248">
        <v>2043</v>
      </c>
      <c r="C2550" s="248" t="s">
        <v>2926</v>
      </c>
      <c r="D2550" s="300">
        <v>2.0561306930145934E-3</v>
      </c>
      <c r="E2550" s="300">
        <v>1.7886672452698031E-2</v>
      </c>
      <c r="F2550" s="300">
        <v>1.8305337844208149E-2</v>
      </c>
      <c r="G2550" s="300">
        <v>1.8261291562665174E-2</v>
      </c>
      <c r="H2550" s="301">
        <v>1.7414123347072549E-5</v>
      </c>
      <c r="I2550" s="302">
        <v>1.8201512730799276E-5</v>
      </c>
      <c r="J2550" s="303">
        <v>22</v>
      </c>
      <c r="K2550" s="304">
        <f t="shared" ref="K2550:P2550" si="2443">SUM(D2550:D2557)+$J2550*D2557</f>
        <v>5.7068290925670062E-2</v>
      </c>
      <c r="L2550" s="304">
        <f t="shared" si="2443"/>
        <v>0.52588567065217307</v>
      </c>
      <c r="M2550" s="304">
        <f t="shared" si="2443"/>
        <v>0.54801986429337646</v>
      </c>
      <c r="N2550" s="304">
        <f t="shared" si="2443"/>
        <v>0.54678940571542056</v>
      </c>
      <c r="O2550" s="304">
        <f t="shared" si="2443"/>
        <v>4.9922108963110722E-4</v>
      </c>
      <c r="P2550" s="251">
        <f t="shared" si="2443"/>
        <v>5.2179365204344994E-4</v>
      </c>
    </row>
    <row r="2551" spans="1:16" x14ac:dyDescent="0.3">
      <c r="A2551" s="247" t="s">
        <v>2176</v>
      </c>
      <c r="B2551" s="248">
        <v>2044</v>
      </c>
      <c r="C2551" s="248" t="s">
        <v>2927</v>
      </c>
      <c r="D2551" s="300">
        <v>2.0063859525022475E-3</v>
      </c>
      <c r="E2551" s="300">
        <v>1.7753939799734914E-2</v>
      </c>
      <c r="F2551" s="300">
        <v>1.8294809296465618E-2</v>
      </c>
      <c r="G2551" s="300">
        <v>1.8251602204152909E-2</v>
      </c>
      <c r="H2551" s="301">
        <v>1.7189614725748756E-5</v>
      </c>
      <c r="I2551" s="302">
        <v>1.7966852825861465E-5</v>
      </c>
      <c r="J2551" s="303">
        <v>23</v>
      </c>
      <c r="K2551" s="304">
        <f t="shared" ref="K2551:P2551" si="2444">SUM(D2551:D2557)+$J2551*D2557</f>
        <v>5.6898107192299416E-2</v>
      </c>
      <c r="L2551" s="304">
        <f t="shared" si="2444"/>
        <v>0.52549856284030605</v>
      </c>
      <c r="M2551" s="304">
        <f t="shared" si="2444"/>
        <v>0.54797745577017176</v>
      </c>
      <c r="N2551" s="304">
        <f t="shared" si="2444"/>
        <v>0.54675037896428524</v>
      </c>
      <c r="O2551" s="304">
        <f t="shared" si="2444"/>
        <v>4.9835669072746907E-4</v>
      </c>
      <c r="P2551" s="251">
        <f t="shared" si="2444"/>
        <v>5.2089016885710254E-4</v>
      </c>
    </row>
    <row r="2552" spans="1:16" x14ac:dyDescent="0.3">
      <c r="A2552" s="247" t="s">
        <v>2176</v>
      </c>
      <c r="B2552" s="248">
        <v>2045</v>
      </c>
      <c r="C2552" s="248" t="s">
        <v>2928</v>
      </c>
      <c r="D2552" s="300">
        <v>1.9726722626411571E-3</v>
      </c>
      <c r="E2552" s="300">
        <v>1.766535033961867E-2</v>
      </c>
      <c r="F2552" s="300">
        <v>1.8286102449234905E-2</v>
      </c>
      <c r="G2552" s="300">
        <v>1.8243589901137253E-2</v>
      </c>
      <c r="H2552" s="301">
        <v>1.7018211018536224E-5</v>
      </c>
      <c r="I2552" s="302">
        <v>1.7787699003601452E-5</v>
      </c>
      <c r="J2552" s="303">
        <v>24</v>
      </c>
      <c r="K2552" s="304">
        <f t="shared" ref="K2552:P2552" si="2445">SUM(D2552:D2557)+$J2552*D2557</f>
        <v>5.6777668199441127E-2</v>
      </c>
      <c r="L2552" s="304">
        <f t="shared" si="2445"/>
        <v>0.52524418768140213</v>
      </c>
      <c r="M2552" s="304">
        <f t="shared" si="2445"/>
        <v>0.54794557579470959</v>
      </c>
      <c r="N2552" s="304">
        <f t="shared" si="2445"/>
        <v>0.54672104157166224</v>
      </c>
      <c r="O2552" s="304">
        <f t="shared" si="2445"/>
        <v>4.9771680044515476E-4</v>
      </c>
      <c r="P2552" s="251">
        <f t="shared" si="2445"/>
        <v>5.2022134557569313E-4</v>
      </c>
    </row>
    <row r="2553" spans="1:16" x14ac:dyDescent="0.3">
      <c r="A2553" s="247" t="s">
        <v>2176</v>
      </c>
      <c r="B2553" s="248">
        <v>2046</v>
      </c>
      <c r="C2553" s="248" t="s">
        <v>2929</v>
      </c>
      <c r="D2553" s="300">
        <v>1.9441558991011921E-3</v>
      </c>
      <c r="E2553" s="300">
        <v>1.7593588763363185E-2</v>
      </c>
      <c r="F2553" s="300">
        <v>1.8278988448708258E-2</v>
      </c>
      <c r="G2553" s="300">
        <v>1.8237043575835069E-2</v>
      </c>
      <c r="H2553" s="301">
        <v>1.6883097383534621E-5</v>
      </c>
      <c r="I2553" s="302">
        <v>1.7646476129582992E-5</v>
      </c>
      <c r="J2553" s="303">
        <v>25</v>
      </c>
      <c r="K2553" s="304">
        <f t="shared" ref="K2553:P2553" si="2446">SUM(D2553:D2557)+$J2553*D2557</f>
        <v>5.6690942896443927E-2</v>
      </c>
      <c r="L2553" s="304">
        <f t="shared" si="2446"/>
        <v>0.52507840198261446</v>
      </c>
      <c r="M2553" s="304">
        <f t="shared" si="2446"/>
        <v>0.54792240266647818</v>
      </c>
      <c r="N2553" s="304">
        <f t="shared" si="2446"/>
        <v>0.54669971648205484</v>
      </c>
      <c r="O2553" s="304">
        <f t="shared" si="2446"/>
        <v>4.9724831387005293E-4</v>
      </c>
      <c r="P2553" s="251">
        <f t="shared" si="2446"/>
        <v>5.1973167611654356E-4</v>
      </c>
    </row>
    <row r="2554" spans="1:16" x14ac:dyDescent="0.3">
      <c r="A2554" s="247" t="s">
        <v>2176</v>
      </c>
      <c r="B2554" s="248">
        <v>2047</v>
      </c>
      <c r="C2554" s="248" t="s">
        <v>2930</v>
      </c>
      <c r="D2554" s="300">
        <v>1.9195888893339375E-3</v>
      </c>
      <c r="E2554" s="300">
        <v>1.7529024911901055E-2</v>
      </c>
      <c r="F2554" s="300">
        <v>1.8273234043506524E-2</v>
      </c>
      <c r="G2554" s="300">
        <v>1.8231748400782601E-2</v>
      </c>
      <c r="H2554" s="301">
        <v>1.6774997539076446E-5</v>
      </c>
      <c r="I2554" s="302">
        <v>1.7533488489844362E-5</v>
      </c>
      <c r="J2554" s="303">
        <v>26</v>
      </c>
      <c r="K2554" s="304">
        <f t="shared" ref="K2554:P2554" si="2447">SUM(D2554:D2557)+$J2554*D2557</f>
        <v>5.6632733956986689E-2</v>
      </c>
      <c r="L2554" s="304">
        <f t="shared" si="2447"/>
        <v>0.52498437786008223</v>
      </c>
      <c r="M2554" s="304">
        <f t="shared" si="2447"/>
        <v>0.54790634353877332</v>
      </c>
      <c r="N2554" s="304">
        <f t="shared" si="2447"/>
        <v>0.54668493771774962</v>
      </c>
      <c r="O2554" s="304">
        <f t="shared" si="2447"/>
        <v>4.9691494092995265E-4</v>
      </c>
      <c r="P2554" s="251">
        <f t="shared" si="2447"/>
        <v>5.1938322953141254E-4</v>
      </c>
    </row>
    <row r="2555" spans="1:16" x14ac:dyDescent="0.3">
      <c r="A2555" s="247" t="s">
        <v>2176</v>
      </c>
      <c r="B2555" s="248">
        <v>2048</v>
      </c>
      <c r="C2555" s="248" t="s">
        <v>2931</v>
      </c>
      <c r="D2555" s="300">
        <v>1.9002923590095192E-3</v>
      </c>
      <c r="E2555" s="300">
        <v>1.747829395892531E-2</v>
      </c>
      <c r="F2555" s="300">
        <v>1.8268582539610705E-2</v>
      </c>
      <c r="G2555" s="300">
        <v>1.8227467932888562E-2</v>
      </c>
      <c r="H2555" s="301">
        <v>1.6683069981991138E-5</v>
      </c>
      <c r="I2555" s="302">
        <v>1.7437404376550131E-5</v>
      </c>
      <c r="J2555" s="303">
        <v>27</v>
      </c>
      <c r="K2555" s="304">
        <f t="shared" ref="K2555:P2555" si="2448">SUM(D2555:D2557)+$J2555*D2557</f>
        <v>5.659909202729671E-2</v>
      </c>
      <c r="L2555" s="304">
        <f t="shared" si="2448"/>
        <v>0.52495491758901214</v>
      </c>
      <c r="M2555" s="304">
        <f t="shared" si="2448"/>
        <v>0.54789603881627025</v>
      </c>
      <c r="N2555" s="304">
        <f t="shared" si="2448"/>
        <v>0.54667545412849694</v>
      </c>
      <c r="O2555" s="304">
        <f t="shared" si="2448"/>
        <v>4.9668966783431067E-4</v>
      </c>
      <c r="P2555" s="251">
        <f t="shared" si="2448"/>
        <v>5.1914777058602009E-4</v>
      </c>
    </row>
    <row r="2556" spans="1:16" x14ac:dyDescent="0.3">
      <c r="A2556" s="247" t="s">
        <v>2176</v>
      </c>
      <c r="B2556" s="248">
        <v>2049</v>
      </c>
      <c r="C2556" s="248" t="s">
        <v>2932</v>
      </c>
      <c r="D2556" s="300">
        <v>1.8922847982564112E-3</v>
      </c>
      <c r="E2556" s="300">
        <v>1.7488813686819885E-2</v>
      </c>
      <c r="F2556" s="300">
        <v>1.8265435288563371E-2</v>
      </c>
      <c r="G2556" s="300">
        <v>1.822457147277174E-2</v>
      </c>
      <c r="H2556" s="301">
        <v>1.6614313436156292E-5</v>
      </c>
      <c r="I2556" s="302">
        <v>1.7365538964815293E-5</v>
      </c>
      <c r="J2556" s="303">
        <v>28</v>
      </c>
      <c r="K2556" s="304">
        <f t="shared" ref="K2556:P2556" si="2449">SUM(D2556:D2557)+$J2556*D2557</f>
        <v>5.658474662793115E-2</v>
      </c>
      <c r="L2556" s="304">
        <f t="shared" si="2449"/>
        <v>0.52497618827091774</v>
      </c>
      <c r="M2556" s="304">
        <f t="shared" si="2449"/>
        <v>0.5478903855976629</v>
      </c>
      <c r="N2556" s="304">
        <f t="shared" si="2449"/>
        <v>0.54667025100713817</v>
      </c>
      <c r="O2556" s="304">
        <f t="shared" si="2449"/>
        <v>4.9655632229575388E-4</v>
      </c>
      <c r="P2556" s="251">
        <f t="shared" si="2449"/>
        <v>5.1900839575392199E-4</v>
      </c>
    </row>
    <row r="2557" spans="1:16" x14ac:dyDescent="0.3">
      <c r="A2557" s="247" t="s">
        <v>2176</v>
      </c>
      <c r="B2557" s="248">
        <v>2050</v>
      </c>
      <c r="C2557" s="248" t="s">
        <v>2933</v>
      </c>
      <c r="D2557" s="300">
        <v>1.8859469596439564E-3</v>
      </c>
      <c r="E2557" s="300">
        <v>1.749956464083096E-2</v>
      </c>
      <c r="F2557" s="300">
        <v>1.8262929321003433E-2</v>
      </c>
      <c r="G2557" s="300">
        <v>1.822226481152988E-2</v>
      </c>
      <c r="H2557" s="301">
        <v>1.65497244434344E-5</v>
      </c>
      <c r="I2557" s="302">
        <v>1.7298029544451954E-5</v>
      </c>
      <c r="J2557" s="303">
        <v>29</v>
      </c>
      <c r="K2557" s="304">
        <f t="shared" ref="K2557:P2557" si="2450">SUM(D2557:D2557)+$J2557*D2557</f>
        <v>5.657840878931869E-2</v>
      </c>
      <c r="L2557" s="304">
        <f t="shared" si="2450"/>
        <v>0.52498693922492878</v>
      </c>
      <c r="M2557" s="304">
        <f t="shared" si="2450"/>
        <v>0.54788787963010299</v>
      </c>
      <c r="N2557" s="304">
        <f t="shared" si="2450"/>
        <v>0.54666794434589638</v>
      </c>
      <c r="O2557" s="304">
        <f t="shared" si="2450"/>
        <v>4.9649173330303196E-4</v>
      </c>
      <c r="P2557" s="251">
        <f t="shared" si="2450"/>
        <v>5.1894088633355859E-4</v>
      </c>
    </row>
    <row r="2558" spans="1:16" x14ac:dyDescent="0.3">
      <c r="A2558" s="247" t="s">
        <v>2177</v>
      </c>
      <c r="B2558" s="248">
        <v>2015</v>
      </c>
      <c r="C2558" s="248" t="s">
        <v>2934</v>
      </c>
      <c r="D2558" s="300">
        <v>5.5182852521952611E-2</v>
      </c>
      <c r="E2558" s="300">
        <v>0.21607935879216381</v>
      </c>
      <c r="F2558" s="300">
        <v>1.9761436712880793E-2</v>
      </c>
      <c r="G2558" s="300">
        <v>1.9608056377332071E-2</v>
      </c>
      <c r="H2558" s="301">
        <v>1.2533676777429359E-4</v>
      </c>
      <c r="I2558" s="302">
        <v>1.3100394023937736E-4</v>
      </c>
      <c r="J2558" s="305">
        <v>0</v>
      </c>
      <c r="K2558" s="304">
        <f>SUM(D2558:D2587)</f>
        <v>0.36107677994559595</v>
      </c>
      <c r="L2558" s="304">
        <f t="shared" ref="L2558:L2564" si="2451">SUM(E2558:E2587)</f>
        <v>1.6712328237891427</v>
      </c>
      <c r="M2558" s="304">
        <f t="shared" ref="M2558:M2564" si="2452">SUM(F2558:F2587)</f>
        <v>0.56683783404011523</v>
      </c>
      <c r="N2558" s="304">
        <f t="shared" ref="N2558:N2564" si="2453">SUM(G2558:G2587)</f>
        <v>0.56413501558877133</v>
      </c>
      <c r="O2558" s="304">
        <f t="shared" ref="O2558:O2564" si="2454">SUM(H2558:H2587)</f>
        <v>1.3471159628856281E-3</v>
      </c>
      <c r="P2558" s="251">
        <f t="shared" ref="P2558:P2564" si="2455">SUM(I2558:I2587)</f>
        <v>1.4080265689887647E-3</v>
      </c>
    </row>
    <row r="2559" spans="1:16" x14ac:dyDescent="0.3">
      <c r="A2559" s="247" t="s">
        <v>2177</v>
      </c>
      <c r="B2559" s="248">
        <v>2016</v>
      </c>
      <c r="C2559" s="248" t="s">
        <v>2935</v>
      </c>
      <c r="D2559" s="300">
        <v>4.5702963487513869E-2</v>
      </c>
      <c r="E2559" s="300">
        <v>0.18371191112665988</v>
      </c>
      <c r="F2559" s="300">
        <v>1.9630167632265251E-2</v>
      </c>
      <c r="G2559" s="300">
        <v>1.9485524231326705E-2</v>
      </c>
      <c r="H2559" s="301">
        <v>1.0676697642988373E-4</v>
      </c>
      <c r="I2559" s="302">
        <v>1.1159450533260199E-4</v>
      </c>
      <c r="J2559" s="303">
        <v>0</v>
      </c>
      <c r="K2559" s="304">
        <f t="shared" ref="K2559:K2564" si="2456">SUM(D2559:D2588)</f>
        <v>0.30796553717196645</v>
      </c>
      <c r="L2559" s="304">
        <f t="shared" si="2451"/>
        <v>1.4732764873149444</v>
      </c>
      <c r="M2559" s="304">
        <f t="shared" si="2452"/>
        <v>0.56536237928920319</v>
      </c>
      <c r="N2559" s="304">
        <f t="shared" si="2453"/>
        <v>0.5627704209896558</v>
      </c>
      <c r="O2559" s="304">
        <f t="shared" si="2454"/>
        <v>1.2383523843404708E-3</v>
      </c>
      <c r="P2559" s="251">
        <f t="shared" si="2455"/>
        <v>1.2943451840530269E-3</v>
      </c>
    </row>
    <row r="2560" spans="1:16" x14ac:dyDescent="0.3">
      <c r="A2560" s="247" t="s">
        <v>2177</v>
      </c>
      <c r="B2560" s="248">
        <v>2017</v>
      </c>
      <c r="C2560" s="248" t="s">
        <v>2936</v>
      </c>
      <c r="D2560" s="300">
        <v>3.7614230094269709E-2</v>
      </c>
      <c r="E2560" s="300">
        <v>0.15582989496483673</v>
      </c>
      <c r="F2560" s="300">
        <v>1.9555997730143038E-2</v>
      </c>
      <c r="G2560" s="300">
        <v>1.9416027570315242E-2</v>
      </c>
      <c r="H2560" s="301">
        <v>9.7021870150401377E-5</v>
      </c>
      <c r="I2560" s="302">
        <v>1.0140876859043003E-4</v>
      </c>
      <c r="J2560" s="303">
        <v>0</v>
      </c>
      <c r="K2560" s="304">
        <f t="shared" si="2456"/>
        <v>0.26429849094811231</v>
      </c>
      <c r="L2560" s="304">
        <f t="shared" si="2451"/>
        <v>1.3075993084696109</v>
      </c>
      <c r="M2560" s="304">
        <f t="shared" si="2452"/>
        <v>0.56401014993927778</v>
      </c>
      <c r="N2560" s="304">
        <f t="shared" si="2453"/>
        <v>0.56152095740907515</v>
      </c>
      <c r="O2560" s="304">
        <f t="shared" si="2454"/>
        <v>1.1480235720334579E-3</v>
      </c>
      <c r="P2560" s="251">
        <f t="shared" si="2455"/>
        <v>1.1999321036816589E-3</v>
      </c>
    </row>
    <row r="2561" spans="1:16" x14ac:dyDescent="0.3">
      <c r="A2561" s="247" t="s">
        <v>2177</v>
      </c>
      <c r="B2561" s="248">
        <v>2018</v>
      </c>
      <c r="C2561" s="248" t="s">
        <v>2937</v>
      </c>
      <c r="D2561" s="300">
        <v>3.1059784317350042E-2</v>
      </c>
      <c r="E2561" s="300">
        <v>0.13198521905572336</v>
      </c>
      <c r="F2561" s="300">
        <v>1.9532069963085961E-2</v>
      </c>
      <c r="G2561" s="300">
        <v>1.9393039508209007E-2</v>
      </c>
      <c r="H2561" s="301">
        <v>8.9614268423137436E-5</v>
      </c>
      <c r="I2561" s="302">
        <v>9.3666227983805033E-5</v>
      </c>
      <c r="J2561" s="303">
        <v>0</v>
      </c>
      <c r="K2561" s="304">
        <f t="shared" si="2456"/>
        <v>0.2286893593394716</v>
      </c>
      <c r="L2561" s="304">
        <f t="shared" si="2451"/>
        <v>1.1697231971728623</v>
      </c>
      <c r="M2561" s="304">
        <f t="shared" si="2452"/>
        <v>0.5627255552383561</v>
      </c>
      <c r="N2561" s="304">
        <f t="shared" si="2453"/>
        <v>0.56033497742944327</v>
      </c>
      <c r="O2561" s="304">
        <f t="shared" si="2454"/>
        <v>1.0673337122663121E-3</v>
      </c>
      <c r="P2561" s="251">
        <f t="shared" si="2455"/>
        <v>1.1155938065117925E-3</v>
      </c>
    </row>
    <row r="2562" spans="1:16" x14ac:dyDescent="0.3">
      <c r="A2562" s="247" t="s">
        <v>2177</v>
      </c>
      <c r="B2562" s="248">
        <v>2019</v>
      </c>
      <c r="C2562" s="248" t="s">
        <v>2938</v>
      </c>
      <c r="D2562" s="300">
        <v>2.5438073826827869E-2</v>
      </c>
      <c r="E2562" s="300">
        <v>0.11182122725503905</v>
      </c>
      <c r="F2562" s="300">
        <v>1.95100541363049E-2</v>
      </c>
      <c r="G2562" s="300">
        <v>1.937200839423632E-2</v>
      </c>
      <c r="H2562" s="301">
        <v>8.2382199072238889E-5</v>
      </c>
      <c r="I2562" s="302">
        <v>8.610715654869162E-5</v>
      </c>
      <c r="J2562" s="303">
        <v>0</v>
      </c>
      <c r="K2562" s="304">
        <f t="shared" si="2456"/>
        <v>0.19960989533423718</v>
      </c>
      <c r="L2562" s="304">
        <f t="shared" si="2451"/>
        <v>1.0556249731074754</v>
      </c>
      <c r="M2562" s="304">
        <f t="shared" si="2452"/>
        <v>0.56145958752927361</v>
      </c>
      <c r="N2562" s="304">
        <f t="shared" si="2453"/>
        <v>0.55916710827642857</v>
      </c>
      <c r="O2562" s="304">
        <f t="shared" si="2454"/>
        <v>9.9396500416816655E-4</v>
      </c>
      <c r="P2562" s="251">
        <f t="shared" si="2455"/>
        <v>1.038907691002269E-3</v>
      </c>
    </row>
    <row r="2563" spans="1:16" x14ac:dyDescent="0.3">
      <c r="A2563" s="247" t="s">
        <v>2177</v>
      </c>
      <c r="B2563" s="248">
        <v>2020</v>
      </c>
      <c r="C2563" s="248" t="s">
        <v>2939</v>
      </c>
      <c r="D2563" s="300">
        <v>2.122215931529543E-2</v>
      </c>
      <c r="E2563" s="300">
        <v>9.5180973072659145E-2</v>
      </c>
      <c r="F2563" s="300">
        <v>1.9465816717169425E-2</v>
      </c>
      <c r="G2563" s="300">
        <v>1.9330930652793146E-2</v>
      </c>
      <c r="H2563" s="301">
        <v>7.7040309074109345E-5</v>
      </c>
      <c r="I2563" s="302">
        <v>8.0523729989132145E-5</v>
      </c>
      <c r="J2563" s="303">
        <v>0</v>
      </c>
      <c r="K2563" s="304">
        <f t="shared" si="2456"/>
        <v>0.1761424197806773</v>
      </c>
      <c r="L2563" s="304">
        <f t="shared" si="2451"/>
        <v>0.96170088672658949</v>
      </c>
      <c r="M2563" s="304">
        <f t="shared" si="2452"/>
        <v>0.56021212006990373</v>
      </c>
      <c r="N2563" s="304">
        <f t="shared" si="2453"/>
        <v>0.55801703538448988</v>
      </c>
      <c r="O2563" s="304">
        <f t="shared" si="2454"/>
        <v>9.2776652317391663E-4</v>
      </c>
      <c r="P2563" s="251">
        <f t="shared" si="2455"/>
        <v>9.6971600844886761E-4</v>
      </c>
    </row>
    <row r="2564" spans="1:16" x14ac:dyDescent="0.3">
      <c r="A2564" s="247" t="s">
        <v>2177</v>
      </c>
      <c r="B2564" s="248">
        <v>2021</v>
      </c>
      <c r="C2564" s="248" t="s">
        <v>2940</v>
      </c>
      <c r="D2564" s="300">
        <v>1.8011850018525555E-2</v>
      </c>
      <c r="E2564" s="300">
        <v>8.1371453215304659E-2</v>
      </c>
      <c r="F2564" s="300">
        <v>1.9389529739301435E-2</v>
      </c>
      <c r="G2564" s="300">
        <v>1.92604736440018E-2</v>
      </c>
      <c r="H2564" s="301">
        <v>7.1320437917236288E-5</v>
      </c>
      <c r="I2564" s="302">
        <v>7.4545231640097673E-5</v>
      </c>
      <c r="J2564" s="303">
        <v>0</v>
      </c>
      <c r="K2564" s="304">
        <f t="shared" si="2456"/>
        <v>0.15688327727237197</v>
      </c>
      <c r="L2564" s="304">
        <f t="shared" si="2451"/>
        <v>0.88442776728326933</v>
      </c>
      <c r="M2564" s="304">
        <f t="shared" si="2452"/>
        <v>0.55900613193191195</v>
      </c>
      <c r="N2564" s="304">
        <f t="shared" si="2453"/>
        <v>0.55690550188365029</v>
      </c>
      <c r="O2564" s="304">
        <f t="shared" si="2454"/>
        <v>8.6684881591495109E-4</v>
      </c>
      <c r="P2564" s="251">
        <f t="shared" si="2455"/>
        <v>9.0604387278597417E-4</v>
      </c>
    </row>
    <row r="2565" spans="1:16" x14ac:dyDescent="0.3">
      <c r="A2565" s="247" t="s">
        <v>2177</v>
      </c>
      <c r="B2565" s="248">
        <v>2022</v>
      </c>
      <c r="C2565" s="248" t="s">
        <v>2941</v>
      </c>
      <c r="D2565" s="300">
        <v>1.5017669733436982E-2</v>
      </c>
      <c r="E2565" s="300">
        <v>6.9558262025278386E-2</v>
      </c>
      <c r="F2565" s="300">
        <v>1.931031971399351E-2</v>
      </c>
      <c r="G2565" s="300">
        <v>1.9187278562787645E-2</v>
      </c>
      <c r="H2565" s="301">
        <v>6.5855244996834247E-5</v>
      </c>
      <c r="I2565" s="302">
        <v>6.8832926947269492E-5</v>
      </c>
      <c r="J2565" s="303">
        <v>1</v>
      </c>
      <c r="K2565" s="304">
        <f t="shared" ref="K2565:P2565" si="2457">SUM(D2565:D2593)+$J2565*D2593</f>
        <v>0.14083444406083653</v>
      </c>
      <c r="L2565" s="304">
        <f t="shared" si="2457"/>
        <v>0.8209641676973034</v>
      </c>
      <c r="M2565" s="304">
        <f t="shared" si="2457"/>
        <v>0.55787643077178806</v>
      </c>
      <c r="N2565" s="304">
        <f t="shared" si="2457"/>
        <v>0.55586442539160208</v>
      </c>
      <c r="O2565" s="304">
        <f t="shared" si="2457"/>
        <v>8.116509798128588E-4</v>
      </c>
      <c r="P2565" s="251">
        <f t="shared" si="2457"/>
        <v>8.4835023547211511E-4</v>
      </c>
    </row>
    <row r="2566" spans="1:16" x14ac:dyDescent="0.3">
      <c r="A2566" s="247" t="s">
        <v>2177</v>
      </c>
      <c r="B2566" s="248">
        <v>2023</v>
      </c>
      <c r="C2566" s="248" t="s">
        <v>2942</v>
      </c>
      <c r="D2566" s="300">
        <v>1.2879554597390727E-2</v>
      </c>
      <c r="E2566" s="300">
        <v>6.0144002878802089E-2</v>
      </c>
      <c r="F2566" s="300">
        <v>1.9238037880413873E-2</v>
      </c>
      <c r="G2566" s="300">
        <v>1.9120579710606909E-2</v>
      </c>
      <c r="H2566" s="301">
        <v>6.0369885631831025E-5</v>
      </c>
      <c r="I2566" s="302">
        <v>6.3099543972702481E-5</v>
      </c>
      <c r="J2566" s="303">
        <v>2</v>
      </c>
      <c r="K2566" s="304">
        <f t="shared" ref="K2566:P2566" si="2458">SUM(D2566:D2593)+$J2566*D2593</f>
        <v>0.12777979113438964</v>
      </c>
      <c r="L2566" s="304">
        <f t="shared" si="2458"/>
        <v>0.7693137593013637</v>
      </c>
      <c r="M2566" s="304">
        <f t="shared" si="2458"/>
        <v>0.55682593963697202</v>
      </c>
      <c r="N2566" s="304">
        <f t="shared" si="2458"/>
        <v>0.55489654398076804</v>
      </c>
      <c r="O2566" s="304">
        <f t="shared" si="2458"/>
        <v>7.6191833663116846E-4</v>
      </c>
      <c r="P2566" s="251">
        <f t="shared" si="2458"/>
        <v>7.9636890285108457E-4</v>
      </c>
    </row>
    <row r="2567" spans="1:16" x14ac:dyDescent="0.3">
      <c r="A2567" s="247" t="s">
        <v>2177</v>
      </c>
      <c r="B2567" s="248">
        <v>2024</v>
      </c>
      <c r="C2567" s="248" t="s">
        <v>2943</v>
      </c>
      <c r="D2567" s="300">
        <v>1.1134880375758271E-2</v>
      </c>
      <c r="E2567" s="300">
        <v>5.2391025939504496E-2</v>
      </c>
      <c r="F2567" s="300">
        <v>1.9177398182553779E-2</v>
      </c>
      <c r="G2567" s="300">
        <v>1.9064560759620541E-2</v>
      </c>
      <c r="H2567" s="301">
        <v>5.4187084455732902E-5</v>
      </c>
      <c r="I2567" s="302">
        <v>5.6637183963195067E-5</v>
      </c>
      <c r="J2567" s="303">
        <v>3</v>
      </c>
      <c r="K2567" s="304">
        <f t="shared" ref="K2567:P2567" si="2459">SUM(D2567:D2593)+$J2567*D2593</f>
        <v>0.11686325334398899</v>
      </c>
      <c r="L2567" s="304">
        <f t="shared" si="2459"/>
        <v>0.72707761005190041</v>
      </c>
      <c r="M2567" s="304">
        <f t="shared" si="2459"/>
        <v>0.55584773033573565</v>
      </c>
      <c r="N2567" s="304">
        <f t="shared" si="2459"/>
        <v>0.55399536142211481</v>
      </c>
      <c r="O2567" s="304">
        <f t="shared" si="2459"/>
        <v>7.1767105281448143E-4</v>
      </c>
      <c r="P2567" s="251">
        <f t="shared" si="2459"/>
        <v>7.5012095320462087E-4</v>
      </c>
    </row>
    <row r="2568" spans="1:16" x14ac:dyDescent="0.3">
      <c r="A2568" s="247" t="s">
        <v>2177</v>
      </c>
      <c r="B2568" s="248">
        <v>2025</v>
      </c>
      <c r="C2568" s="248" t="s">
        <v>2944</v>
      </c>
      <c r="D2568" s="300">
        <v>9.6754551670757295E-3</v>
      </c>
      <c r="E2568" s="300">
        <v>4.614578661783636E-2</v>
      </c>
      <c r="F2568" s="300">
        <v>1.9121807621323369E-2</v>
      </c>
      <c r="G2568" s="300">
        <v>1.9013259975399439E-2</v>
      </c>
      <c r="H2568" s="301">
        <v>4.9589660155740954E-5</v>
      </c>
      <c r="I2568" s="302">
        <v>5.1831884537125639E-5</v>
      </c>
      <c r="J2568" s="303">
        <v>4</v>
      </c>
      <c r="K2568" s="304">
        <f t="shared" ref="K2568:P2568" si="2460">SUM(D2568:D2593)+$J2568*D2593</f>
        <v>0.10769138977522082</v>
      </c>
      <c r="L2568" s="304">
        <f t="shared" si="2460"/>
        <v>0.69259443774173479</v>
      </c>
      <c r="M2568" s="304">
        <f t="shared" si="2460"/>
        <v>0.55493016073235935</v>
      </c>
      <c r="N2568" s="304">
        <f t="shared" si="2460"/>
        <v>0.55315019781444774</v>
      </c>
      <c r="O2568" s="304">
        <f t="shared" si="2460"/>
        <v>6.796065701738925E-4</v>
      </c>
      <c r="P2568" s="251">
        <f t="shared" si="2460"/>
        <v>7.1033536356766456E-4</v>
      </c>
    </row>
    <row r="2569" spans="1:16" x14ac:dyDescent="0.3">
      <c r="A2569" s="247" t="s">
        <v>2177</v>
      </c>
      <c r="B2569" s="248">
        <v>2026</v>
      </c>
      <c r="C2569" s="248" t="s">
        <v>2945</v>
      </c>
      <c r="D2569" s="300">
        <v>8.5498476657436904E-3</v>
      </c>
      <c r="E2569" s="300">
        <v>4.120147026025818E-2</v>
      </c>
      <c r="F2569" s="300">
        <v>1.9073546498868523E-2</v>
      </c>
      <c r="G2569" s="300">
        <v>1.8968721814675901E-2</v>
      </c>
      <c r="H2569" s="301">
        <v>4.5400386708112336E-5</v>
      </c>
      <c r="I2569" s="302">
        <v>4.7453190733820869E-5</v>
      </c>
      <c r="J2569" s="303">
        <v>5</v>
      </c>
      <c r="K2569" s="304">
        <f t="shared" ref="K2569:P2569" si="2461">SUM(D2569:D2593)+$J2569*D2593</f>
        <v>9.99789514151352E-2</v>
      </c>
      <c r="L2569" s="304">
        <f t="shared" si="2461"/>
        <v>0.66435650475323726</v>
      </c>
      <c r="M2569" s="304">
        <f t="shared" si="2461"/>
        <v>0.55406818169021355</v>
      </c>
      <c r="N2569" s="304">
        <f t="shared" si="2461"/>
        <v>0.55235633499100201</v>
      </c>
      <c r="O2569" s="304">
        <f t="shared" si="2461"/>
        <v>6.4613951183329558E-4</v>
      </c>
      <c r="P2569" s="251">
        <f t="shared" si="2461"/>
        <v>6.7535507335677767E-4</v>
      </c>
    </row>
    <row r="2570" spans="1:16" x14ac:dyDescent="0.3">
      <c r="A2570" s="247" t="s">
        <v>2177</v>
      </c>
      <c r="B2570" s="248">
        <v>2027</v>
      </c>
      <c r="C2570" s="248" t="s">
        <v>2946</v>
      </c>
      <c r="D2570" s="300">
        <v>7.5503628231458394E-3</v>
      </c>
      <c r="E2570" s="300">
        <v>3.7083842805694878E-2</v>
      </c>
      <c r="F2570" s="300">
        <v>1.9007111340517024E-2</v>
      </c>
      <c r="G2570" s="300">
        <v>1.8907405532148328E-2</v>
      </c>
      <c r="H2570" s="301">
        <v>3.9464449048731522E-5</v>
      </c>
      <c r="I2570" s="302">
        <v>4.1248856313816095E-5</v>
      </c>
      <c r="J2570" s="303">
        <v>6</v>
      </c>
      <c r="K2570" s="304">
        <f t="shared" ref="K2570:P2570" si="2462">SUM(D2570:D2593)+$J2570*D2593</f>
        <v>9.3392120556381616E-2</v>
      </c>
      <c r="L2570" s="304">
        <f t="shared" si="2462"/>
        <v>0.64106288812231771</v>
      </c>
      <c r="M2570" s="304">
        <f t="shared" si="2462"/>
        <v>0.55325446377052256</v>
      </c>
      <c r="N2570" s="304">
        <f t="shared" si="2462"/>
        <v>0.55160701032827963</v>
      </c>
      <c r="O2570" s="304">
        <f t="shared" si="2462"/>
        <v>6.1686172694032718E-4</v>
      </c>
      <c r="P2570" s="251">
        <f t="shared" si="2462"/>
        <v>6.447534769491956E-4</v>
      </c>
    </row>
    <row r="2571" spans="1:16" x14ac:dyDescent="0.3">
      <c r="A2571" s="247" t="s">
        <v>2177</v>
      </c>
      <c r="B2571" s="248">
        <v>2028</v>
      </c>
      <c r="C2571" s="248" t="s">
        <v>2947</v>
      </c>
      <c r="D2571" s="300">
        <v>6.7275663662967446E-3</v>
      </c>
      <c r="E2571" s="300">
        <v>3.3740628044226222E-2</v>
      </c>
      <c r="F2571" s="300">
        <v>1.8934603417007895E-2</v>
      </c>
      <c r="G2571" s="300">
        <v>1.8840557358287841E-2</v>
      </c>
      <c r="H2571" s="301">
        <v>3.4849423215956432E-5</v>
      </c>
      <c r="I2571" s="302">
        <v>3.6425159491756808E-5</v>
      </c>
      <c r="J2571" s="303">
        <v>7</v>
      </c>
      <c r="K2571" s="304">
        <f t="shared" ref="K2571:P2571" si="2463">SUM(D2571:D2593)+$J2571*D2593</f>
        <v>8.7804774540225852E-2</v>
      </c>
      <c r="L2571" s="304">
        <f t="shared" si="2463"/>
        <v>0.6218868989459615</v>
      </c>
      <c r="M2571" s="304">
        <f t="shared" si="2463"/>
        <v>0.55250718100918317</v>
      </c>
      <c r="N2571" s="304">
        <f t="shared" si="2463"/>
        <v>0.55091900194808496</v>
      </c>
      <c r="O2571" s="304">
        <f t="shared" si="2463"/>
        <v>5.9351987970673967E-4</v>
      </c>
      <c r="P2571" s="251">
        <f t="shared" si="2463"/>
        <v>6.2035621496161835E-4</v>
      </c>
    </row>
    <row r="2572" spans="1:16" x14ac:dyDescent="0.3">
      <c r="A2572" s="247" t="s">
        <v>2177</v>
      </c>
      <c r="B2572" s="248">
        <v>2029</v>
      </c>
      <c r="C2572" s="248" t="s">
        <v>2948</v>
      </c>
      <c r="D2572" s="300">
        <v>6.0203865911026035E-3</v>
      </c>
      <c r="E2572" s="300">
        <v>3.09523265951267E-2</v>
      </c>
      <c r="F2572" s="300">
        <v>1.8864104996804187E-2</v>
      </c>
      <c r="G2572" s="300">
        <v>1.8775603303483608E-2</v>
      </c>
      <c r="H2572" s="301">
        <v>3.1426684830773511E-5</v>
      </c>
      <c r="I2572" s="302">
        <v>3.2847660064972561E-5</v>
      </c>
      <c r="J2572" s="303">
        <v>8</v>
      </c>
      <c r="K2572" s="304">
        <f t="shared" ref="K2572:P2572" si="2464">SUM(D2572:D2593)+$J2572*D2593</f>
        <v>8.3040224980919203E-2</v>
      </c>
      <c r="L2572" s="304">
        <f t="shared" si="2464"/>
        <v>0.6060541245310741</v>
      </c>
      <c r="M2572" s="304">
        <f t="shared" si="2464"/>
        <v>0.55183240617135276</v>
      </c>
      <c r="N2572" s="304">
        <f t="shared" si="2464"/>
        <v>0.55029784174175067</v>
      </c>
      <c r="O2572" s="304">
        <f t="shared" si="2464"/>
        <v>5.7479305830592702E-4</v>
      </c>
      <c r="P2572" s="251">
        <f t="shared" si="2464"/>
        <v>6.0078264979610051E-4</v>
      </c>
    </row>
    <row r="2573" spans="1:16" x14ac:dyDescent="0.3">
      <c r="A2573" s="247" t="s">
        <v>2177</v>
      </c>
      <c r="B2573" s="248">
        <v>2030</v>
      </c>
      <c r="C2573" s="248" t="s">
        <v>2949</v>
      </c>
      <c r="D2573" s="300">
        <v>5.4343351700506118E-3</v>
      </c>
      <c r="E2573" s="300">
        <v>2.8686568694191963E-2</v>
      </c>
      <c r="F2573" s="300">
        <v>1.8797267852691653E-2</v>
      </c>
      <c r="G2573" s="300">
        <v>1.8714048295351064E-2</v>
      </c>
      <c r="H2573" s="301">
        <v>2.8841627344031643E-5</v>
      </c>
      <c r="I2573" s="302">
        <v>3.0145717749702903E-5</v>
      </c>
      <c r="J2573" s="303">
        <v>9</v>
      </c>
      <c r="K2573" s="304">
        <f t="shared" ref="K2573:P2573" si="2465">SUM(D2573:D2593)+$J2573*D2593</f>
        <v>7.8982855196806701E-2</v>
      </c>
      <c r="L2573" s="304">
        <f t="shared" si="2465"/>
        <v>0.59300965156528618</v>
      </c>
      <c r="M2573" s="304">
        <f t="shared" si="2465"/>
        <v>0.55122812975372615</v>
      </c>
      <c r="N2573" s="304">
        <f t="shared" si="2465"/>
        <v>0.54974163559022071</v>
      </c>
      <c r="O2573" s="304">
        <f t="shared" si="2465"/>
        <v>5.5948897529029744E-4</v>
      </c>
      <c r="P2573" s="251">
        <f t="shared" si="2465"/>
        <v>5.8478658405736671E-4</v>
      </c>
    </row>
    <row r="2574" spans="1:16" x14ac:dyDescent="0.3">
      <c r="A2574" s="247" t="s">
        <v>2177</v>
      </c>
      <c r="B2574" s="248">
        <v>2031</v>
      </c>
      <c r="C2574" s="248" t="s">
        <v>2950</v>
      </c>
      <c r="D2574" s="300">
        <v>4.9276740090257566E-3</v>
      </c>
      <c r="E2574" s="300">
        <v>2.6779462846703569E-2</v>
      </c>
      <c r="F2574" s="300">
        <v>1.8734407819832849E-2</v>
      </c>
      <c r="G2574" s="300">
        <v>1.8656185867820942E-2</v>
      </c>
      <c r="H2574" s="301">
        <v>2.7174716002777299E-5</v>
      </c>
      <c r="I2574" s="302">
        <v>2.8403436074406561E-5</v>
      </c>
      <c r="J2574" s="303">
        <v>10</v>
      </c>
      <c r="K2574" s="304">
        <f t="shared" ref="K2574:P2574" si="2466">SUM(D2574:D2593)+$J2574*D2593</f>
        <v>7.5511536833746187E-2</v>
      </c>
      <c r="L2574" s="304">
        <f t="shared" si="2466"/>
        <v>0.58223093650043278</v>
      </c>
      <c r="M2574" s="304">
        <f t="shared" si="2466"/>
        <v>0.55069069048021202</v>
      </c>
      <c r="N2574" s="304">
        <f t="shared" si="2466"/>
        <v>0.54924698444682318</v>
      </c>
      <c r="O2574" s="304">
        <f t="shared" si="2466"/>
        <v>5.4676994976140983E-4</v>
      </c>
      <c r="P2574" s="251">
        <f t="shared" si="2466"/>
        <v>5.714924606339026E-4</v>
      </c>
    </row>
    <row r="2575" spans="1:16" x14ac:dyDescent="0.3">
      <c r="A2575" s="247" t="s">
        <v>2177</v>
      </c>
      <c r="B2575" s="248">
        <v>2032</v>
      </c>
      <c r="C2575" s="248" t="s">
        <v>2951</v>
      </c>
      <c r="D2575" s="300">
        <v>4.4928605096589292E-3</v>
      </c>
      <c r="E2575" s="300">
        <v>2.522044293196601E-2</v>
      </c>
      <c r="F2575" s="300">
        <v>1.8675398407866306E-2</v>
      </c>
      <c r="G2575" s="300">
        <v>1.8601864494009357E-2</v>
      </c>
      <c r="H2575" s="301">
        <v>2.5521919255320571E-5</v>
      </c>
      <c r="I2575" s="302">
        <v>2.667590719220676E-5</v>
      </c>
      <c r="J2575" s="303">
        <v>11</v>
      </c>
      <c r="K2575" s="304">
        <f t="shared" ref="K2575:P2575" si="2467">SUM(D2575:D2593)+$J2575*D2593</f>
        <v>7.2546879631710526E-2</v>
      </c>
      <c r="L2575" s="304">
        <f t="shared" si="2467"/>
        <v>0.57335932728306804</v>
      </c>
      <c r="M2575" s="304">
        <f t="shared" si="2467"/>
        <v>0.55021611123955672</v>
      </c>
      <c r="N2575" s="304">
        <f t="shared" si="2467"/>
        <v>0.5488101957309558</v>
      </c>
      <c r="O2575" s="304">
        <f t="shared" si="2467"/>
        <v>5.3571783557377652E-4</v>
      </c>
      <c r="P2575" s="251">
        <f t="shared" si="2467"/>
        <v>5.5994061888573474E-4</v>
      </c>
    </row>
    <row r="2576" spans="1:16" x14ac:dyDescent="0.3">
      <c r="A2576" s="247" t="s">
        <v>2177</v>
      </c>
      <c r="B2576" s="248">
        <v>2033</v>
      </c>
      <c r="C2576" s="248" t="s">
        <v>2952</v>
      </c>
      <c r="D2576" s="300">
        <v>4.1141529267717282E-3</v>
      </c>
      <c r="E2576" s="300">
        <v>2.3917850083780712E-2</v>
      </c>
      <c r="F2576" s="300">
        <v>1.8620590463647248E-2</v>
      </c>
      <c r="G2576" s="300">
        <v>1.8551420889257684E-2</v>
      </c>
      <c r="H2576" s="301">
        <v>2.4245751669998775E-5</v>
      </c>
      <c r="I2576" s="302">
        <v>2.5342036971586548E-5</v>
      </c>
      <c r="J2576" s="303">
        <v>12</v>
      </c>
      <c r="K2576" s="304">
        <f t="shared" ref="K2576:P2576" si="2468">SUM(D2576:D2593)+$J2576*D2593</f>
        <v>7.0017035929041696E-2</v>
      </c>
      <c r="L2576" s="304">
        <f t="shared" si="2468"/>
        <v>0.56604673798044081</v>
      </c>
      <c r="M2576" s="304">
        <f t="shared" si="2468"/>
        <v>0.54980054141086787</v>
      </c>
      <c r="N2576" s="304">
        <f t="shared" si="2468"/>
        <v>0.54842772838890008</v>
      </c>
      <c r="O2576" s="304">
        <f t="shared" si="2468"/>
        <v>5.2631851813359995E-4</v>
      </c>
      <c r="P2576" s="251">
        <f t="shared" si="2468"/>
        <v>5.5011630601976684E-4</v>
      </c>
    </row>
    <row r="2577" spans="1:16" x14ac:dyDescent="0.3">
      <c r="A2577" s="247" t="s">
        <v>2177</v>
      </c>
      <c r="B2577" s="248">
        <v>2034</v>
      </c>
      <c r="C2577" s="248" t="s">
        <v>2953</v>
      </c>
      <c r="D2577" s="300">
        <v>3.7803476520739971E-3</v>
      </c>
      <c r="E2577" s="300">
        <v>2.2834018009307882E-2</v>
      </c>
      <c r="F2577" s="300">
        <v>1.8569754978637536E-2</v>
      </c>
      <c r="G2577" s="300">
        <v>1.8504633181482003E-2</v>
      </c>
      <c r="H2577" s="301">
        <v>2.3056009114976644E-5</v>
      </c>
      <c r="I2577" s="302">
        <v>2.4098499537630657E-5</v>
      </c>
      <c r="J2577" s="303">
        <v>13</v>
      </c>
      <c r="K2577" s="304">
        <f t="shared" ref="K2577:P2577" si="2469">SUM(D2577:D2593)+$J2577*D2593</f>
        <v>6.7865899809260055E-2</v>
      </c>
      <c r="L2577" s="304">
        <f t="shared" si="2469"/>
        <v>0.5600367415259988</v>
      </c>
      <c r="M2577" s="304">
        <f t="shared" si="2469"/>
        <v>0.54943977952639822</v>
      </c>
      <c r="N2577" s="304">
        <f t="shared" si="2469"/>
        <v>0.54809570465159596</v>
      </c>
      <c r="O2577" s="304">
        <f t="shared" si="2469"/>
        <v>5.1819536827874511E-4</v>
      </c>
      <c r="P2577" s="251">
        <f t="shared" si="2469"/>
        <v>5.4162586337441906E-4</v>
      </c>
    </row>
    <row r="2578" spans="1:16" x14ac:dyDescent="0.3">
      <c r="A2578" s="247" t="s">
        <v>2177</v>
      </c>
      <c r="B2578" s="248">
        <v>2035</v>
      </c>
      <c r="C2578" s="248" t="s">
        <v>2954</v>
      </c>
      <c r="D2578" s="300">
        <v>3.4875188759625731E-3</v>
      </c>
      <c r="E2578" s="300">
        <v>2.1939421614418485E-2</v>
      </c>
      <c r="F2578" s="300">
        <v>1.8523083638914296E-2</v>
      </c>
      <c r="G2578" s="300">
        <v>1.8461677377679408E-2</v>
      </c>
      <c r="H2578" s="301">
        <v>2.194649915261481E-5</v>
      </c>
      <c r="I2578" s="302">
        <v>2.2938822458148369E-5</v>
      </c>
      <c r="J2578" s="303">
        <v>14</v>
      </c>
      <c r="K2578" s="304">
        <f t="shared" ref="K2578:P2578" si="2470">SUM(D2578:D2593)+$J2578*D2593</f>
        <v>6.6048568964176158E-2</v>
      </c>
      <c r="L2578" s="304">
        <f t="shared" si="2470"/>
        <v>0.55511057714602963</v>
      </c>
      <c r="M2578" s="304">
        <f t="shared" si="2470"/>
        <v>0.54912985312693818</v>
      </c>
      <c r="N2578" s="304">
        <f t="shared" si="2470"/>
        <v>0.5478104686220675</v>
      </c>
      <c r="O2578" s="304">
        <f t="shared" si="2470"/>
        <v>5.1126196097891238E-4</v>
      </c>
      <c r="P2578" s="251">
        <f t="shared" si="2470"/>
        <v>5.3437895816302718E-4</v>
      </c>
    </row>
    <row r="2579" spans="1:16" x14ac:dyDescent="0.3">
      <c r="A2579" s="247" t="s">
        <v>2177</v>
      </c>
      <c r="B2579" s="248">
        <v>2036</v>
      </c>
      <c r="C2579" s="248" t="s">
        <v>2955</v>
      </c>
      <c r="D2579" s="300">
        <v>3.2302734663084169E-3</v>
      </c>
      <c r="E2579" s="300">
        <v>2.1189835217697458E-2</v>
      </c>
      <c r="F2579" s="300">
        <v>1.848191619654746E-2</v>
      </c>
      <c r="G2579" s="300">
        <v>1.8423786755737897E-2</v>
      </c>
      <c r="H2579" s="301">
        <v>2.0953803111621748E-5</v>
      </c>
      <c r="I2579" s="302">
        <v>2.1901241107205032E-5</v>
      </c>
      <c r="J2579" s="303">
        <v>15</v>
      </c>
      <c r="K2579" s="304">
        <f t="shared" ref="K2579:P2579" si="2471">SUM(D2579:D2593)+$J2579*D2593</f>
        <v>6.452406689520368E-2</v>
      </c>
      <c r="L2579" s="304">
        <f t="shared" si="2471"/>
        <v>0.55107900916094998</v>
      </c>
      <c r="M2579" s="304">
        <f t="shared" si="2471"/>
        <v>0.54886659806720139</v>
      </c>
      <c r="N2579" s="304">
        <f t="shared" si="2471"/>
        <v>0.54756818839634169</v>
      </c>
      <c r="O2579" s="304">
        <f t="shared" si="2471"/>
        <v>5.054380636414416E-4</v>
      </c>
      <c r="P2579" s="251">
        <f t="shared" si="2471"/>
        <v>5.2829173003111766E-4</v>
      </c>
    </row>
    <row r="2580" spans="1:16" x14ac:dyDescent="0.3">
      <c r="A2580" s="247" t="s">
        <v>2177</v>
      </c>
      <c r="B2580" s="248">
        <v>2037</v>
      </c>
      <c r="C2580" s="248" t="s">
        <v>2956</v>
      </c>
      <c r="D2580" s="300">
        <v>3.0108809179082482E-3</v>
      </c>
      <c r="E2580" s="300">
        <v>2.0585937229694068E-2</v>
      </c>
      <c r="F2580" s="300">
        <v>1.844514466079257E-2</v>
      </c>
      <c r="G2580" s="300">
        <v>1.838994203156441E-2</v>
      </c>
      <c r="H2580" s="301">
        <v>2.006438239767205E-5</v>
      </c>
      <c r="I2580" s="302">
        <v>2.0971604735316534E-5</v>
      </c>
      <c r="J2580" s="303">
        <v>16</v>
      </c>
      <c r="K2580" s="304">
        <f t="shared" ref="K2580:P2580" si="2472">SUM(D2580:D2593)+$J2580*D2593</f>
        <v>6.3256810235885363E-2</v>
      </c>
      <c r="L2580" s="304">
        <f t="shared" si="2472"/>
        <v>0.5477970275725913</v>
      </c>
      <c r="M2580" s="304">
        <f t="shared" si="2472"/>
        <v>0.54864451044983142</v>
      </c>
      <c r="N2580" s="304">
        <f t="shared" si="2472"/>
        <v>0.54736379879255737</v>
      </c>
      <c r="O2580" s="304">
        <f t="shared" si="2472"/>
        <v>5.0060686234496368E-4</v>
      </c>
      <c r="P2580" s="251">
        <f t="shared" si="2472"/>
        <v>5.2324208325015128E-4</v>
      </c>
    </row>
    <row r="2581" spans="1:16" x14ac:dyDescent="0.3">
      <c r="A2581" s="247" t="s">
        <v>2177</v>
      </c>
      <c r="B2581" s="248">
        <v>2038</v>
      </c>
      <c r="C2581" s="248" t="s">
        <v>2957</v>
      </c>
      <c r="D2581" s="300">
        <v>2.8155042834202672E-3</v>
      </c>
      <c r="E2581" s="300">
        <v>2.0057726375488485E-2</v>
      </c>
      <c r="F2581" s="300">
        <v>1.841246531263303E-2</v>
      </c>
      <c r="G2581" s="300">
        <v>1.8359864838970785E-2</v>
      </c>
      <c r="H2581" s="301">
        <v>1.9301136670120398E-5</v>
      </c>
      <c r="I2581" s="302">
        <v>2.0173848422817744E-5</v>
      </c>
      <c r="J2581" s="303">
        <v>17</v>
      </c>
      <c r="K2581" s="304">
        <f t="shared" ref="K2581:P2581" si="2473">SUM(D2581:D2593)+$J2581*D2593</f>
        <v>6.2208946124967204E-2</v>
      </c>
      <c r="L2581" s="304">
        <f t="shared" si="2473"/>
        <v>0.54511894397223604</v>
      </c>
      <c r="M2581" s="304">
        <f t="shared" si="2473"/>
        <v>0.54845919436821644</v>
      </c>
      <c r="N2581" s="304">
        <f t="shared" si="2473"/>
        <v>0.5471932539129466</v>
      </c>
      <c r="O2581" s="304">
        <f t="shared" si="2473"/>
        <v>4.9666508176243566E-4</v>
      </c>
      <c r="P2581" s="251">
        <f t="shared" si="2473"/>
        <v>5.1912207284107357E-4</v>
      </c>
    </row>
    <row r="2582" spans="1:16" x14ac:dyDescent="0.3">
      <c r="A2582" s="247" t="s">
        <v>2177</v>
      </c>
      <c r="B2582" s="248">
        <v>2039</v>
      </c>
      <c r="C2582" s="248" t="s">
        <v>2958</v>
      </c>
      <c r="D2582" s="300">
        <v>2.6324222416029544E-3</v>
      </c>
      <c r="E2582" s="300">
        <v>1.9566357903463758E-2</v>
      </c>
      <c r="F2582" s="300">
        <v>1.8383594906120234E-2</v>
      </c>
      <c r="G2582" s="300">
        <v>1.8333294337961058E-2</v>
      </c>
      <c r="H2582" s="301">
        <v>1.8653650844311844E-5</v>
      </c>
      <c r="I2582" s="302">
        <v>1.9497086161141955E-5</v>
      </c>
      <c r="J2582" s="303">
        <v>18</v>
      </c>
      <c r="K2582" s="304">
        <f t="shared" ref="K2582:P2582" si="2474">SUM(D2582:D2593)+$J2582*D2593</f>
        <v>6.1356458648537025E-2</v>
      </c>
      <c r="L2582" s="304">
        <f t="shared" si="2474"/>
        <v>0.54296907122608618</v>
      </c>
      <c r="M2582" s="304">
        <f t="shared" si="2474"/>
        <v>0.54830655763476088</v>
      </c>
      <c r="N2582" s="304">
        <f t="shared" si="2474"/>
        <v>0.54705278622592934</v>
      </c>
      <c r="O2582" s="304">
        <f t="shared" si="2474"/>
        <v>4.9348654690745911E-4</v>
      </c>
      <c r="P2582" s="251">
        <f t="shared" si="2474"/>
        <v>5.1579981874449467E-4</v>
      </c>
    </row>
    <row r="2583" spans="1:16" x14ac:dyDescent="0.3">
      <c r="A2583" s="247" t="s">
        <v>2177</v>
      </c>
      <c r="B2583" s="248">
        <v>2040</v>
      </c>
      <c r="C2583" s="248" t="s">
        <v>2959</v>
      </c>
      <c r="D2583" s="300">
        <v>2.4746946893723231E-3</v>
      </c>
      <c r="E2583" s="300">
        <v>1.9173818368965142E-2</v>
      </c>
      <c r="F2583" s="300">
        <v>1.8358580683660693E-2</v>
      </c>
      <c r="G2583" s="300">
        <v>1.8310272861055989E-2</v>
      </c>
      <c r="H2583" s="301">
        <v>1.8093561297932169E-5</v>
      </c>
      <c r="I2583" s="302">
        <v>1.891167185083554E-5</v>
      </c>
      <c r="J2583" s="303">
        <v>19</v>
      </c>
      <c r="K2583" s="304">
        <f t="shared" ref="K2583:P2583" si="2475">SUM(D2583:D2593)+$J2583*D2593</f>
        <v>6.0687053213924161E-2</v>
      </c>
      <c r="L2583" s="304">
        <f t="shared" si="2475"/>
        <v>0.54131056695196123</v>
      </c>
      <c r="M2583" s="304">
        <f t="shared" si="2475"/>
        <v>0.54818279130781822</v>
      </c>
      <c r="N2583" s="304">
        <f t="shared" si="2475"/>
        <v>0.54693888903992183</v>
      </c>
      <c r="O2583" s="304">
        <f t="shared" si="2475"/>
        <v>4.9095549787829128E-4</v>
      </c>
      <c r="P2583" s="251">
        <f t="shared" si="2475"/>
        <v>5.1315432690959156E-4</v>
      </c>
    </row>
    <row r="2584" spans="1:16" x14ac:dyDescent="0.3">
      <c r="A2584" s="247" t="s">
        <v>2177</v>
      </c>
      <c r="B2584" s="248">
        <v>2041</v>
      </c>
      <c r="C2584" s="248" t="s">
        <v>2960</v>
      </c>
      <c r="D2584" s="300">
        <v>2.3537064794366493E-3</v>
      </c>
      <c r="E2584" s="300">
        <v>1.8871378403960366E-2</v>
      </c>
      <c r="F2584" s="300">
        <v>1.833860778219162E-2</v>
      </c>
      <c r="G2584" s="300">
        <v>1.8291890759123752E-2</v>
      </c>
      <c r="H2584" s="301">
        <v>1.763783806027606E-5</v>
      </c>
      <c r="I2584" s="302">
        <v>1.8435342830614516E-5</v>
      </c>
      <c r="J2584" s="303">
        <v>20</v>
      </c>
      <c r="K2584" s="304">
        <f t="shared" ref="K2584:P2584" si="2476">SUM(D2584:D2593)+$J2584*D2593</f>
        <v>6.0175375331541936E-2</v>
      </c>
      <c r="L2584" s="304">
        <f t="shared" si="2476"/>
        <v>0.54004460221233486</v>
      </c>
      <c r="M2584" s="304">
        <f t="shared" si="2476"/>
        <v>0.54808403920333504</v>
      </c>
      <c r="N2584" s="304">
        <f t="shared" si="2476"/>
        <v>0.54684801333081945</v>
      </c>
      <c r="O2584" s="304">
        <f t="shared" si="2476"/>
        <v>4.8898453839550302E-4</v>
      </c>
      <c r="P2584" s="251">
        <f t="shared" si="2476"/>
        <v>5.1109424938499477E-4</v>
      </c>
    </row>
    <row r="2585" spans="1:16" x14ac:dyDescent="0.3">
      <c r="A2585" s="247" t="s">
        <v>2177</v>
      </c>
      <c r="B2585" s="248">
        <v>2042</v>
      </c>
      <c r="C2585" s="248" t="s">
        <v>2961</v>
      </c>
      <c r="D2585" s="300">
        <v>2.2500946958223331E-3</v>
      </c>
      <c r="E2585" s="300">
        <v>1.859238962590886E-2</v>
      </c>
      <c r="F2585" s="300">
        <v>1.8321692752875787E-2</v>
      </c>
      <c r="G2585" s="300">
        <v>1.8276323674432667E-2</v>
      </c>
      <c r="H2585" s="301">
        <v>1.7269805245648098E-5</v>
      </c>
      <c r="I2585" s="302">
        <v>1.8050669205230501E-5</v>
      </c>
      <c r="J2585" s="303">
        <v>21</v>
      </c>
      <c r="K2585" s="304">
        <f t="shared" ref="K2585:P2585" si="2477">SUM(D2585:D2593)+$J2585*D2593</f>
        <v>5.978468565909538E-2</v>
      </c>
      <c r="L2585" s="304">
        <f t="shared" si="2477"/>
        <v>0.53908107743771327</v>
      </c>
      <c r="M2585" s="304">
        <f t="shared" si="2477"/>
        <v>0.5480052600003209</v>
      </c>
      <c r="N2585" s="304">
        <f t="shared" si="2477"/>
        <v>0.54677551972364924</v>
      </c>
      <c r="O2585" s="304">
        <f t="shared" si="2477"/>
        <v>4.8746930215037094E-4</v>
      </c>
      <c r="P2585" s="251">
        <f t="shared" si="2477"/>
        <v>5.0951050088061912E-4</v>
      </c>
    </row>
    <row r="2586" spans="1:16" x14ac:dyDescent="0.3">
      <c r="A2586" s="247" t="s">
        <v>2177</v>
      </c>
      <c r="B2586" s="248">
        <v>2043</v>
      </c>
      <c r="C2586" s="248" t="s">
        <v>2962</v>
      </c>
      <c r="D2586" s="300">
        <v>2.171827643992208E-3</v>
      </c>
      <c r="E2586" s="300">
        <v>1.8390000817289625E-2</v>
      </c>
      <c r="F2586" s="300">
        <v>1.8307553823597E-2</v>
      </c>
      <c r="G2586" s="300">
        <v>1.8263312139492137E-2</v>
      </c>
      <c r="H2586" s="301">
        <v>1.697949360032586E-5</v>
      </c>
      <c r="I2586" s="302">
        <v>1.7747230955545654E-5</v>
      </c>
      <c r="J2586" s="303">
        <v>22</v>
      </c>
      <c r="K2586" s="304">
        <f t="shared" ref="K2586:P2586" si="2478">SUM(D2586:D2593)+$J2586*D2593</f>
        <v>5.9497607770263146E-2</v>
      </c>
      <c r="L2586" s="304">
        <f t="shared" si="2478"/>
        <v>0.53839654144114313</v>
      </c>
      <c r="M2586" s="304">
        <f t="shared" si="2478"/>
        <v>0.54794339582662266</v>
      </c>
      <c r="N2586" s="304">
        <f t="shared" si="2478"/>
        <v>0.54671859320117022</v>
      </c>
      <c r="O2586" s="304">
        <f t="shared" si="2478"/>
        <v>4.8632209871986683E-4</v>
      </c>
      <c r="P2586" s="251">
        <f t="shared" si="2478"/>
        <v>5.0831142600162743E-4</v>
      </c>
    </row>
    <row r="2587" spans="1:16" x14ac:dyDescent="0.3">
      <c r="A2587" s="247" t="s">
        <v>2177</v>
      </c>
      <c r="B2587" s="248">
        <v>2044</v>
      </c>
      <c r="C2587" s="248" t="s">
        <v>2963</v>
      </c>
      <c r="D2587" s="300">
        <v>2.1128494825032721E-3</v>
      </c>
      <c r="E2587" s="300">
        <v>1.823023301719294E-2</v>
      </c>
      <c r="F2587" s="300">
        <v>1.8295772477473909E-2</v>
      </c>
      <c r="G2587" s="300">
        <v>1.8252470689607669E-2</v>
      </c>
      <c r="H2587" s="301">
        <v>1.6750121232986504E-5</v>
      </c>
      <c r="I2587" s="302">
        <v>1.7507487387580006E-5</v>
      </c>
      <c r="J2587" s="303">
        <v>23</v>
      </c>
      <c r="K2587" s="304">
        <f t="shared" ref="K2587:P2587" si="2479">SUM(D2587:D2593)+$J2587*D2593</f>
        <v>5.9288796933261029E-2</v>
      </c>
      <c r="L2587" s="304">
        <f t="shared" si="2479"/>
        <v>0.53791439425319221</v>
      </c>
      <c r="M2587" s="304">
        <f t="shared" si="2479"/>
        <v>0.54789567058220323</v>
      </c>
      <c r="N2587" s="304">
        <f t="shared" si="2479"/>
        <v>0.54667467821363158</v>
      </c>
      <c r="O2587" s="304">
        <f t="shared" si="2479"/>
        <v>4.8546520693468491E-4</v>
      </c>
      <c r="P2587" s="251">
        <f t="shared" si="2479"/>
        <v>5.0741578937232054E-4</v>
      </c>
    </row>
    <row r="2588" spans="1:16" x14ac:dyDescent="0.3">
      <c r="A2588" s="247" t="s">
        <v>2177</v>
      </c>
      <c r="B2588" s="248">
        <v>2045</v>
      </c>
      <c r="C2588" s="248" t="s">
        <v>2964</v>
      </c>
      <c r="D2588" s="300">
        <v>2.0716097483230757E-3</v>
      </c>
      <c r="E2588" s="300">
        <v>1.8123022317965417E-2</v>
      </c>
      <c r="F2588" s="300">
        <v>1.8285981961968845E-2</v>
      </c>
      <c r="G2588" s="300">
        <v>1.8243461778216608E-2</v>
      </c>
      <c r="H2588" s="301">
        <v>1.657318922913634E-5</v>
      </c>
      <c r="I2588" s="302">
        <v>1.7322555303639884E-5</v>
      </c>
      <c r="J2588" s="303">
        <v>24</v>
      </c>
      <c r="K2588" s="304">
        <f t="shared" ref="K2588:P2588" si="2480">SUM(D2588:D2593)+$J2588*D2593</f>
        <v>5.9138964257747853E-2</v>
      </c>
      <c r="L2588" s="304">
        <f t="shared" si="2480"/>
        <v>0.53759201486533803</v>
      </c>
      <c r="M2588" s="304">
        <f t="shared" si="2480"/>
        <v>0.54785972668390681</v>
      </c>
      <c r="N2588" s="304">
        <f t="shared" si="2480"/>
        <v>0.54664160467597755</v>
      </c>
      <c r="O2588" s="304">
        <f t="shared" si="2480"/>
        <v>4.8483768751684235E-4</v>
      </c>
      <c r="P2588" s="251">
        <f t="shared" si="2480"/>
        <v>5.0675989631097929E-4</v>
      </c>
    </row>
    <row r="2589" spans="1:16" x14ac:dyDescent="0.3">
      <c r="A2589" s="247" t="s">
        <v>2177</v>
      </c>
      <c r="B2589" s="248">
        <v>2046</v>
      </c>
      <c r="C2589" s="248" t="s">
        <v>2965</v>
      </c>
      <c r="D2589" s="300">
        <v>2.0359172636597372E-3</v>
      </c>
      <c r="E2589" s="300">
        <v>1.8034732281326418E-2</v>
      </c>
      <c r="F2589" s="300">
        <v>1.8277938282339801E-2</v>
      </c>
      <c r="G2589" s="300">
        <v>1.8236060650746115E-2</v>
      </c>
      <c r="H2589" s="301">
        <v>1.6438164122870836E-5</v>
      </c>
      <c r="I2589" s="302">
        <v>1.7181424961234066E-5</v>
      </c>
      <c r="J2589" s="303">
        <v>25</v>
      </c>
      <c r="K2589" s="304">
        <f t="shared" ref="K2589:P2589" si="2481">SUM(D2589:D2593)+$J2589*D2593</f>
        <v>5.9030371316414879E-2</v>
      </c>
      <c r="L2589" s="304">
        <f t="shared" si="2481"/>
        <v>0.53737684617671144</v>
      </c>
      <c r="M2589" s="304">
        <f t="shared" si="2481"/>
        <v>0.5478335733011156</v>
      </c>
      <c r="N2589" s="304">
        <f t="shared" si="2481"/>
        <v>0.54661754004971452</v>
      </c>
      <c r="O2589" s="304">
        <f t="shared" si="2481"/>
        <v>4.8438710010285002E-4</v>
      </c>
      <c r="P2589" s="251">
        <f t="shared" si="2481"/>
        <v>5.062889353335782E-4</v>
      </c>
    </row>
    <row r="2590" spans="1:16" x14ac:dyDescent="0.3">
      <c r="A2590" s="247" t="s">
        <v>2177</v>
      </c>
      <c r="B2590" s="248">
        <v>2047</v>
      </c>
      <c r="C2590" s="248" t="s">
        <v>2966</v>
      </c>
      <c r="D2590" s="300">
        <v>2.0050984856291006E-3</v>
      </c>
      <c r="E2590" s="300">
        <v>1.7953783668087808E-2</v>
      </c>
      <c r="F2590" s="300">
        <v>1.8271403029221422E-2</v>
      </c>
      <c r="G2590" s="300">
        <v>1.8230047590683373E-2</v>
      </c>
      <c r="H2590" s="301">
        <v>1.6332010383255605E-5</v>
      </c>
      <c r="I2590" s="302">
        <v>1.7070471420563699E-5</v>
      </c>
      <c r="J2590" s="303">
        <v>26</v>
      </c>
      <c r="K2590" s="304">
        <f t="shared" ref="K2590:P2590" si="2482">SUM(D2590:D2593)+$J2590*D2593</f>
        <v>5.8957470859745231E-2</v>
      </c>
      <c r="L2590" s="304">
        <f t="shared" si="2482"/>
        <v>0.53724996752472376</v>
      </c>
      <c r="M2590" s="304">
        <f t="shared" si="2482"/>
        <v>0.5478154635979533</v>
      </c>
      <c r="N2590" s="304">
        <f t="shared" si="2482"/>
        <v>0.54660087655092204</v>
      </c>
      <c r="O2590" s="304">
        <f t="shared" si="2482"/>
        <v>4.8407153779512309E-4</v>
      </c>
      <c r="P2590" s="251">
        <f t="shared" si="2482"/>
        <v>5.0595910469858286E-4</v>
      </c>
    </row>
    <row r="2591" spans="1:16" x14ac:dyDescent="0.3">
      <c r="A2591" s="247" t="s">
        <v>2177</v>
      </c>
      <c r="B2591" s="248">
        <v>2048</v>
      </c>
      <c r="C2591" s="248" t="s">
        <v>2967</v>
      </c>
      <c r="D2591" s="300">
        <v>1.9803203121155914E-3</v>
      </c>
      <c r="E2591" s="300">
        <v>1.7886994990336382E-2</v>
      </c>
      <c r="F2591" s="300">
        <v>1.8266102254003613E-2</v>
      </c>
      <c r="G2591" s="300">
        <v>1.8225170355194241E-2</v>
      </c>
      <c r="H2591" s="301">
        <v>1.6245560324992017E-5</v>
      </c>
      <c r="I2591" s="302">
        <v>1.6980112474281889E-5</v>
      </c>
      <c r="J2591" s="303">
        <v>27</v>
      </c>
      <c r="K2591" s="304">
        <f t="shared" ref="K2591:P2591" si="2483">SUM(D2591:D2593)+$J2591*D2593</f>
        <v>5.8915389181106233E-2</v>
      </c>
      <c r="L2591" s="304">
        <f t="shared" si="2483"/>
        <v>0.53720403748597456</v>
      </c>
      <c r="M2591" s="304">
        <f t="shared" si="2483"/>
        <v>0.54780388914790934</v>
      </c>
      <c r="N2591" s="304">
        <f t="shared" si="2483"/>
        <v>0.54659022611219221</v>
      </c>
      <c r="O2591" s="304">
        <f t="shared" si="2483"/>
        <v>4.8386212922701147E-4</v>
      </c>
      <c r="P2591" s="251">
        <f t="shared" si="2483"/>
        <v>5.05740227604258E-4</v>
      </c>
    </row>
    <row r="2592" spans="1:16" x14ac:dyDescent="0.3">
      <c r="A2592" s="247" t="s">
        <v>2177</v>
      </c>
      <c r="B2592" s="248">
        <v>2049</v>
      </c>
      <c r="C2592" s="248" t="s">
        <v>2968</v>
      </c>
      <c r="D2592" s="300">
        <v>1.9705982732679747E-3</v>
      </c>
      <c r="E2592" s="300">
        <v>1.7897140874153283E-2</v>
      </c>
      <c r="F2592" s="300">
        <v>1.8262586676934978E-2</v>
      </c>
      <c r="G2592" s="300">
        <v>1.8221935502297705E-2</v>
      </c>
      <c r="H2592" s="301">
        <v>1.6183718077988666E-5</v>
      </c>
      <c r="I2592" s="302">
        <v>1.6915473995289938E-5</v>
      </c>
      <c r="J2592" s="303">
        <v>28</v>
      </c>
      <c r="K2592" s="304">
        <f t="shared" ref="K2592:P2592" si="2484">SUM(D2592:D2593)+$J2592*D2593</f>
        <v>5.8898085675980739E-2</v>
      </c>
      <c r="L2592" s="304">
        <f t="shared" si="2484"/>
        <v>0.53722489612497704</v>
      </c>
      <c r="M2592" s="304">
        <f t="shared" si="2484"/>
        <v>0.54779761547308337</v>
      </c>
      <c r="N2592" s="304">
        <f t="shared" si="2484"/>
        <v>0.54658445290895152</v>
      </c>
      <c r="O2592" s="304">
        <f t="shared" si="2484"/>
        <v>4.837391707171634E-4</v>
      </c>
      <c r="P2592" s="251">
        <f t="shared" si="2484"/>
        <v>5.0561170945621491E-4</v>
      </c>
    </row>
    <row r="2593" spans="1:16" x14ac:dyDescent="0.3">
      <c r="A2593" s="247" t="s">
        <v>2177</v>
      </c>
      <c r="B2593" s="248">
        <v>2050</v>
      </c>
      <c r="C2593" s="248" t="s">
        <v>2969</v>
      </c>
      <c r="D2593" s="300">
        <v>1.9630168069900951E-3</v>
      </c>
      <c r="E2593" s="300">
        <v>1.7907853629338749E-2</v>
      </c>
      <c r="F2593" s="300">
        <v>1.8259828579177528E-2</v>
      </c>
      <c r="G2593" s="300">
        <v>1.821939715195358E-2</v>
      </c>
      <c r="H2593" s="301">
        <v>1.6122601815143956E-5</v>
      </c>
      <c r="I2593" s="302">
        <v>1.6851594326238792E-5</v>
      </c>
      <c r="J2593" s="303">
        <v>29</v>
      </c>
      <c r="K2593" s="304">
        <f t="shared" ref="K2593:P2593" si="2485">SUM(D2593:D2593)+$J2593*D2593</f>
        <v>5.8890504209702856E-2</v>
      </c>
      <c r="L2593" s="304">
        <f t="shared" si="2485"/>
        <v>0.53723560888016253</v>
      </c>
      <c r="M2593" s="304">
        <f t="shared" si="2485"/>
        <v>0.54779485737532585</v>
      </c>
      <c r="N2593" s="304">
        <f t="shared" si="2485"/>
        <v>0.54658191455860738</v>
      </c>
      <c r="O2593" s="304">
        <f t="shared" si="2485"/>
        <v>4.8367805445431869E-4</v>
      </c>
      <c r="P2593" s="251">
        <f t="shared" si="2485"/>
        <v>5.0554782978716375E-4</v>
      </c>
    </row>
    <row r="2594" spans="1:16" x14ac:dyDescent="0.3">
      <c r="A2594" s="247" t="s">
        <v>2178</v>
      </c>
      <c r="B2594" s="248">
        <v>2015</v>
      </c>
      <c r="C2594" s="248" t="s">
        <v>2970</v>
      </c>
      <c r="D2594" s="300">
        <v>5.1004459966216588E-2</v>
      </c>
      <c r="E2594" s="300">
        <v>0.20710150394312368</v>
      </c>
      <c r="F2594" s="300">
        <v>1.9806370288585097E-2</v>
      </c>
      <c r="G2594" s="300">
        <v>1.9651735354184394E-2</v>
      </c>
      <c r="H2594" s="301">
        <v>1.9545467749206089E-4</v>
      </c>
      <c r="I2594" s="302">
        <v>2.0429227069096551E-4</v>
      </c>
      <c r="J2594" s="305">
        <v>0</v>
      </c>
      <c r="K2594" s="304">
        <f>SUM(D2594:D2623)</f>
        <v>0.34838085540273012</v>
      </c>
      <c r="L2594" s="304">
        <f t="shared" ref="L2594:L2600" si="2486">SUM(E2594:E2623)</f>
        <v>1.675407511067579</v>
      </c>
      <c r="M2594" s="304">
        <f t="shared" ref="M2594:M2600" si="2487">SUM(F2594:F2623)</f>
        <v>0.56714905589649345</v>
      </c>
      <c r="N2594" s="304">
        <f t="shared" ref="N2594:N2600" si="2488">SUM(G2594:G2623)</f>
        <v>0.56444282166044524</v>
      </c>
      <c r="O2594" s="304">
        <f t="shared" ref="O2594:O2600" si="2489">SUM(H2594:H2623)</f>
        <v>1.9319554266729331E-3</v>
      </c>
      <c r="P2594" s="251">
        <f t="shared" ref="P2594:P2600" si="2490">SUM(I2594:I2623)</f>
        <v>2.0193098781418456E-3</v>
      </c>
    </row>
    <row r="2595" spans="1:16" x14ac:dyDescent="0.3">
      <c r="A2595" s="247" t="s">
        <v>2178</v>
      </c>
      <c r="B2595" s="248">
        <v>2016</v>
      </c>
      <c r="C2595" s="248" t="s">
        <v>2971</v>
      </c>
      <c r="D2595" s="300">
        <v>4.2388192778459059E-2</v>
      </c>
      <c r="E2595" s="300">
        <v>0.17775306162393428</v>
      </c>
      <c r="F2595" s="300">
        <v>1.9682976340665043E-2</v>
      </c>
      <c r="G2595" s="300">
        <v>1.953613626992471E-2</v>
      </c>
      <c r="H2595" s="301">
        <v>1.6871199552742879E-4</v>
      </c>
      <c r="I2595" s="302">
        <v>1.7634040331678636E-4</v>
      </c>
      <c r="J2595" s="303">
        <v>0</v>
      </c>
      <c r="K2595" s="304">
        <f t="shared" ref="K2595:K2600" si="2491">SUM(D2595:D2624)</f>
        <v>0.2993644271382937</v>
      </c>
      <c r="L2595" s="304">
        <f t="shared" si="2486"/>
        <v>1.4861788170014765</v>
      </c>
      <c r="M2595" s="304">
        <f t="shared" si="2487"/>
        <v>0.56562551590912014</v>
      </c>
      <c r="N2595" s="304">
        <f t="shared" si="2488"/>
        <v>0.56303168563042427</v>
      </c>
      <c r="O2595" s="304">
        <f t="shared" si="2489"/>
        <v>1.7539820253826286E-3</v>
      </c>
      <c r="P2595" s="251">
        <f t="shared" si="2490"/>
        <v>1.8332893093904647E-3</v>
      </c>
    </row>
    <row r="2596" spans="1:16" x14ac:dyDescent="0.3">
      <c r="A2596" s="247" t="s">
        <v>2178</v>
      </c>
      <c r="B2596" s="248">
        <v>2017</v>
      </c>
      <c r="C2596" s="248" t="s">
        <v>2972</v>
      </c>
      <c r="D2596" s="300">
        <v>3.5232486723705728E-2</v>
      </c>
      <c r="E2596" s="300">
        <v>0.15203562008324439</v>
      </c>
      <c r="F2596" s="300">
        <v>1.9613725550303125E-2</v>
      </c>
      <c r="G2596" s="300">
        <v>1.9471077725922662E-2</v>
      </c>
      <c r="H2596" s="301">
        <v>1.5355172013183354E-4</v>
      </c>
      <c r="I2596" s="302">
        <v>1.6049464754052883E-4</v>
      </c>
      <c r="J2596" s="303">
        <v>0</v>
      </c>
      <c r="K2596" s="304">
        <f t="shared" si="2491"/>
        <v>0.25892519236460743</v>
      </c>
      <c r="L2596" s="304">
        <f t="shared" si="2486"/>
        <v>1.3261782166105851</v>
      </c>
      <c r="M2596" s="304">
        <f t="shared" si="2487"/>
        <v>0.56421721073982567</v>
      </c>
      <c r="N2596" s="304">
        <f t="shared" si="2488"/>
        <v>0.56172863875476198</v>
      </c>
      <c r="O2596" s="304">
        <f t="shared" si="2489"/>
        <v>1.602548261786754E-3</v>
      </c>
      <c r="P2596" s="251">
        <f t="shared" si="2490"/>
        <v>1.6750083829821596E-3</v>
      </c>
    </row>
    <row r="2597" spans="1:16" x14ac:dyDescent="0.3">
      <c r="A2597" s="247" t="s">
        <v>2178</v>
      </c>
      <c r="B2597" s="248">
        <v>2018</v>
      </c>
      <c r="C2597" s="248" t="s">
        <v>2973</v>
      </c>
      <c r="D2597" s="300">
        <v>2.9283784379122865E-2</v>
      </c>
      <c r="E2597" s="300">
        <v>0.13001487882278609</v>
      </c>
      <c r="F2597" s="300">
        <v>1.9579403913950744E-2</v>
      </c>
      <c r="G2597" s="300">
        <v>1.9438440366724992E-2</v>
      </c>
      <c r="H2597" s="301">
        <v>1.4075221560320511E-4</v>
      </c>
      <c r="I2597" s="302">
        <v>1.4711640621407562E-4</v>
      </c>
      <c r="J2597" s="303">
        <v>0</v>
      </c>
      <c r="K2597" s="304">
        <f t="shared" si="2491"/>
        <v>0.22560596679590741</v>
      </c>
      <c r="L2597" s="304">
        <f t="shared" si="2486"/>
        <v>1.1917780561531548</v>
      </c>
      <c r="M2597" s="304">
        <f t="shared" si="2487"/>
        <v>0.56287137092217154</v>
      </c>
      <c r="N2597" s="304">
        <f t="shared" si="2488"/>
        <v>0.56048440483356621</v>
      </c>
      <c r="O2597" s="304">
        <f t="shared" si="2489"/>
        <v>1.4661046346880189E-3</v>
      </c>
      <c r="P2597" s="251">
        <f t="shared" si="2490"/>
        <v>1.5323953805256472E-3</v>
      </c>
    </row>
    <row r="2598" spans="1:16" x14ac:dyDescent="0.3">
      <c r="A2598" s="247" t="s">
        <v>2178</v>
      </c>
      <c r="B2598" s="248">
        <v>2019</v>
      </c>
      <c r="C2598" s="248" t="s">
        <v>2974</v>
      </c>
      <c r="D2598" s="300">
        <v>2.4387455685412767E-2</v>
      </c>
      <c r="E2598" s="300">
        <v>0.11132990263019138</v>
      </c>
      <c r="F2598" s="300">
        <v>1.9563073640453281E-2</v>
      </c>
      <c r="G2598" s="300">
        <v>1.9422557491977539E-2</v>
      </c>
      <c r="H2598" s="301">
        <v>1.2964448294411761E-4</v>
      </c>
      <c r="I2598" s="302">
        <v>1.3550643117397798E-4</v>
      </c>
      <c r="J2598" s="303">
        <v>0</v>
      </c>
      <c r="K2598" s="304">
        <f t="shared" si="2491"/>
        <v>0.19820589313620909</v>
      </c>
      <c r="L2598" s="304">
        <f t="shared" si="2486"/>
        <v>1.079297490819779</v>
      </c>
      <c r="M2598" s="304">
        <f t="shared" si="2487"/>
        <v>0.56155422399979671</v>
      </c>
      <c r="N2598" s="304">
        <f t="shared" si="2488"/>
        <v>0.55926762694666743</v>
      </c>
      <c r="O2598" s="304">
        <f t="shared" si="2489"/>
        <v>1.3423089509980498E-3</v>
      </c>
      <c r="P2598" s="251">
        <f>SUM(I2598:I2627)</f>
        <v>1.4030022053544285E-3</v>
      </c>
    </row>
    <row r="2599" spans="1:16" x14ac:dyDescent="0.3">
      <c r="A2599" s="247" t="s">
        <v>2178</v>
      </c>
      <c r="B2599" s="248">
        <v>2020</v>
      </c>
      <c r="C2599" s="248" t="s">
        <v>2975</v>
      </c>
      <c r="D2599" s="300">
        <v>2.0597318805038612E-2</v>
      </c>
      <c r="E2599" s="300">
        <v>9.5677391039016374E-2</v>
      </c>
      <c r="F2599" s="300">
        <v>1.9509523658755624E-2</v>
      </c>
      <c r="G2599" s="300">
        <v>1.9372744625560288E-2</v>
      </c>
      <c r="H2599" s="301">
        <v>1.1924542502043512E-4</v>
      </c>
      <c r="I2599" s="302">
        <v>1.2463717399612256E-4</v>
      </c>
      <c r="J2599" s="303">
        <v>0</v>
      </c>
      <c r="K2599" s="304">
        <f t="shared" si="2491"/>
        <v>0.17569135772761704</v>
      </c>
      <c r="L2599" s="304">
        <f t="shared" si="2486"/>
        <v>0.98550846690643057</v>
      </c>
      <c r="M2599" s="304">
        <f t="shared" si="2487"/>
        <v>0.56024981515724037</v>
      </c>
      <c r="N2599" s="304">
        <f t="shared" si="2488"/>
        <v>0.55806342499906514</v>
      </c>
      <c r="O2599" s="304">
        <f t="shared" si="2489"/>
        <v>1.2295171585226985E-3</v>
      </c>
      <c r="P2599" s="251">
        <f t="shared" si="2490"/>
        <v>1.2851104685295081E-3</v>
      </c>
    </row>
    <row r="2600" spans="1:16" x14ac:dyDescent="0.3">
      <c r="A2600" s="247" t="s">
        <v>2178</v>
      </c>
      <c r="B2600" s="248">
        <v>2021</v>
      </c>
      <c r="C2600" s="248" t="s">
        <v>2976</v>
      </c>
      <c r="D2600" s="300">
        <v>1.7723060494647079E-2</v>
      </c>
      <c r="E2600" s="300">
        <v>8.2634291423913431E-2</v>
      </c>
      <c r="F2600" s="300">
        <v>1.9429734743030089E-2</v>
      </c>
      <c r="G2600" s="300">
        <v>1.9298901542524602E-2</v>
      </c>
      <c r="H2600" s="301">
        <v>1.0909152238774252E-4</v>
      </c>
      <c r="I2600" s="302">
        <v>1.1402415694365526E-4</v>
      </c>
      <c r="J2600" s="303">
        <v>0</v>
      </c>
      <c r="K2600" s="304">
        <f t="shared" si="2491"/>
        <v>0.15695851740658712</v>
      </c>
      <c r="L2600" s="304">
        <f t="shared" si="2486"/>
        <v>0.90738089709716885</v>
      </c>
      <c r="M2600" s="304">
        <f t="shared" si="2487"/>
        <v>0.55899604459279861</v>
      </c>
      <c r="N2600" s="304">
        <f t="shared" si="2488"/>
        <v>0.55690635461600635</v>
      </c>
      <c r="O2600" s="304">
        <f t="shared" si="2489"/>
        <v>1.1270192492770974E-3</v>
      </c>
      <c r="P2600" s="251">
        <f t="shared" si="2490"/>
        <v>1.1779780586555569E-3</v>
      </c>
    </row>
    <row r="2601" spans="1:16" x14ac:dyDescent="0.3">
      <c r="A2601" s="247" t="s">
        <v>2178</v>
      </c>
      <c r="B2601" s="248">
        <v>2022</v>
      </c>
      <c r="C2601" s="248" t="s">
        <v>2977</v>
      </c>
      <c r="D2601" s="300">
        <v>1.4940388513344557E-2</v>
      </c>
      <c r="E2601" s="300">
        <v>7.1319665061440357E-2</v>
      </c>
      <c r="F2601" s="300">
        <v>1.9343508436623282E-2</v>
      </c>
      <c r="G2601" s="300">
        <v>1.921912353049432E-2</v>
      </c>
      <c r="H2601" s="301">
        <v>9.9957639145631798E-5</v>
      </c>
      <c r="I2601" s="302">
        <v>1.044772800323428E-4</v>
      </c>
      <c r="J2601" s="303">
        <v>1</v>
      </c>
      <c r="K2601" s="304">
        <f t="shared" ref="K2601:P2601" si="2492">SUM(D2601:D2629)+$J2601*D2629</f>
        <v>0.14109993539594876</v>
      </c>
      <c r="L2601" s="304">
        <f t="shared" si="2492"/>
        <v>0.84229642690300999</v>
      </c>
      <c r="M2601" s="304">
        <f t="shared" si="2492"/>
        <v>0.55782206294408254</v>
      </c>
      <c r="N2601" s="304">
        <f t="shared" si="2492"/>
        <v>0.55582312731598338</v>
      </c>
      <c r="O2601" s="304">
        <f t="shared" si="2492"/>
        <v>1.0346752426641887E-3</v>
      </c>
      <c r="P2601" s="251">
        <f t="shared" si="2492"/>
        <v>1.0814586658340732E-3</v>
      </c>
    </row>
    <row r="2602" spans="1:16" x14ac:dyDescent="0.3">
      <c r="A2602" s="247" t="s">
        <v>2178</v>
      </c>
      <c r="B2602" s="248">
        <v>2023</v>
      </c>
      <c r="C2602" s="248" t="s">
        <v>2978</v>
      </c>
      <c r="D2602" s="300">
        <v>1.2928926557417826E-2</v>
      </c>
      <c r="E2602" s="300">
        <v>6.2186111989912682E-2</v>
      </c>
      <c r="F2602" s="300">
        <v>1.9266145072415038E-2</v>
      </c>
      <c r="G2602" s="300">
        <v>1.9147603051381176E-2</v>
      </c>
      <c r="H2602" s="301">
        <v>9.0631568561031108E-5</v>
      </c>
      <c r="I2602" s="302">
        <v>9.472952591973179E-5</v>
      </c>
      <c r="J2602" s="303">
        <v>2</v>
      </c>
      <c r="K2602" s="304">
        <f t="shared" ref="K2602:P2602" si="2493">SUM(D2602:D2629)+$J2602*D2629</f>
        <v>0.12802402536661298</v>
      </c>
      <c r="L2602" s="304">
        <f t="shared" si="2493"/>
        <v>0.78852658307132428</v>
      </c>
      <c r="M2602" s="304">
        <f t="shared" si="2493"/>
        <v>0.55673430760177323</v>
      </c>
      <c r="N2602" s="304">
        <f t="shared" si="2493"/>
        <v>0.55481967802799048</v>
      </c>
      <c r="O2602" s="304">
        <f t="shared" si="2493"/>
        <v>9.5146511929339089E-4</v>
      </c>
      <c r="P2602" s="251">
        <f t="shared" si="2493"/>
        <v>9.9448614992390201E-4</v>
      </c>
    </row>
    <row r="2603" spans="1:16" x14ac:dyDescent="0.3">
      <c r="A2603" s="247" t="s">
        <v>2178</v>
      </c>
      <c r="B2603" s="248">
        <v>2024</v>
      </c>
      <c r="C2603" s="248" t="s">
        <v>2979</v>
      </c>
      <c r="D2603" s="300">
        <v>1.1273857570206245E-2</v>
      </c>
      <c r="E2603" s="300">
        <v>5.4588193797726899E-2</v>
      </c>
      <c r="F2603" s="300">
        <v>1.9203369572793734E-2</v>
      </c>
      <c r="G2603" s="300">
        <v>1.9089488753880085E-2</v>
      </c>
      <c r="H2603" s="301">
        <v>8.1093251840801567E-5</v>
      </c>
      <c r="I2603" s="302">
        <v>8.4759928843067015E-5</v>
      </c>
      <c r="J2603" s="303">
        <v>3</v>
      </c>
      <c r="K2603" s="304">
        <f t="shared" ref="K2603:P2603" si="2494">SUM(D2603:D2629)+$J2603*D2629</f>
        <v>0.11695957729320385</v>
      </c>
      <c r="L2603" s="304">
        <f t="shared" si="2494"/>
        <v>0.74389029231116621</v>
      </c>
      <c r="M2603" s="304">
        <f t="shared" si="2494"/>
        <v>0.55572391562367207</v>
      </c>
      <c r="N2603" s="304">
        <f t="shared" si="2494"/>
        <v>0.55388774921911077</v>
      </c>
      <c r="O2603" s="304">
        <f t="shared" si="2494"/>
        <v>8.7758106650719374E-4</v>
      </c>
      <c r="P2603" s="251">
        <f t="shared" si="2494"/>
        <v>9.1726138812634156E-4</v>
      </c>
    </row>
    <row r="2604" spans="1:16" x14ac:dyDescent="0.3">
      <c r="A2604" s="247" t="s">
        <v>2178</v>
      </c>
      <c r="B2604" s="248">
        <v>2025</v>
      </c>
      <c r="C2604" s="248" t="s">
        <v>2980</v>
      </c>
      <c r="D2604" s="300">
        <v>9.8756003971926503E-3</v>
      </c>
      <c r="E2604" s="300">
        <v>4.8417717624226447E-2</v>
      </c>
      <c r="F2604" s="300">
        <v>1.9144302824569252E-2</v>
      </c>
      <c r="G2604" s="300">
        <v>1.9034859915686618E-2</v>
      </c>
      <c r="H2604" s="301">
        <v>7.3102611774436034E-5</v>
      </c>
      <c r="I2604" s="302">
        <v>7.6407987490840565E-5</v>
      </c>
      <c r="J2604" s="303">
        <v>4</v>
      </c>
      <c r="K2604" s="304">
        <f t="shared" ref="K2604:P2604" si="2495">SUM(D2604:D2629)+$J2604*D2629</f>
        <v>0.10755019820700631</v>
      </c>
      <c r="L2604" s="304">
        <f t="shared" si="2495"/>
        <v>0.70685191974319417</v>
      </c>
      <c r="M2604" s="304">
        <f t="shared" si="2495"/>
        <v>0.55477629914519244</v>
      </c>
      <c r="N2604" s="304">
        <f t="shared" si="2495"/>
        <v>0.5530139347077323</v>
      </c>
      <c r="O2604" s="304">
        <f t="shared" si="2495"/>
        <v>8.1323533044122618E-4</v>
      </c>
      <c r="P2604" s="251">
        <f t="shared" si="2495"/>
        <v>8.5000622340544588E-4</v>
      </c>
    </row>
    <row r="2605" spans="1:16" x14ac:dyDescent="0.3">
      <c r="A2605" s="247" t="s">
        <v>2178</v>
      </c>
      <c r="B2605" s="248">
        <v>2026</v>
      </c>
      <c r="C2605" s="248" t="s">
        <v>2981</v>
      </c>
      <c r="D2605" s="300">
        <v>8.6495916545503548E-3</v>
      </c>
      <c r="E2605" s="300">
        <v>4.3346997618333161E-2</v>
      </c>
      <c r="F2605" s="300">
        <v>1.9073586819410952E-2</v>
      </c>
      <c r="G2605" s="300">
        <v>1.8969512086887397E-2</v>
      </c>
      <c r="H2605" s="301">
        <v>6.4729432868787035E-5</v>
      </c>
      <c r="I2605" s="302">
        <v>6.7656210590509174E-5</v>
      </c>
      <c r="J2605" s="303">
        <v>5</v>
      </c>
      <c r="K2605" s="304">
        <f t="shared" ref="K2605:P2605" si="2496">SUM(D2605:D2629)+$J2605*D2629</f>
        <v>9.9539076293822373E-2</v>
      </c>
      <c r="L2605" s="304">
        <f t="shared" si="2496"/>
        <v>0.67598402334872232</v>
      </c>
      <c r="M2605" s="304">
        <f t="shared" si="2496"/>
        <v>0.55388774941493713</v>
      </c>
      <c r="N2605" s="304">
        <f t="shared" si="2496"/>
        <v>0.55219474903454724</v>
      </c>
      <c r="O2605" s="304">
        <f t="shared" si="2496"/>
        <v>7.5688023444162435E-4</v>
      </c>
      <c r="P2605" s="251">
        <f t="shared" si="2496"/>
        <v>7.9110300003677682E-4</v>
      </c>
    </row>
    <row r="2606" spans="1:16" x14ac:dyDescent="0.3">
      <c r="A2606" s="247" t="s">
        <v>2178</v>
      </c>
      <c r="B2606" s="248">
        <v>2027</v>
      </c>
      <c r="C2606" s="248" t="s">
        <v>2982</v>
      </c>
      <c r="D2606" s="300">
        <v>7.6661879120194492E-3</v>
      </c>
      <c r="E2606" s="300">
        <v>3.9118274834254799E-2</v>
      </c>
      <c r="F2606" s="300">
        <v>1.9001498201874661E-2</v>
      </c>
      <c r="G2606" s="300">
        <v>1.8902839009426832E-2</v>
      </c>
      <c r="H2606" s="301">
        <v>5.4723875091976704E-5</v>
      </c>
      <c r="I2606" s="302">
        <v>5.719824589003658E-5</v>
      </c>
      <c r="J2606" s="303">
        <v>6</v>
      </c>
      <c r="K2606" s="304">
        <f t="shared" ref="K2606:P2606" si="2497">SUM(D2606:D2629)+$J2606*D2629</f>
        <v>9.2753963123280728E-2</v>
      </c>
      <c r="L2606" s="304">
        <f t="shared" si="2497"/>
        <v>0.65018684696014384</v>
      </c>
      <c r="M2606" s="304">
        <f t="shared" si="2497"/>
        <v>0.5530699156898401</v>
      </c>
      <c r="N2606" s="304">
        <f t="shared" si="2497"/>
        <v>0.55144091119016136</v>
      </c>
      <c r="O2606" s="304">
        <f t="shared" si="2497"/>
        <v>7.0889831734767127E-4</v>
      </c>
      <c r="P2606" s="251">
        <f t="shared" si="2497"/>
        <v>7.4095155356843892E-4</v>
      </c>
    </row>
    <row r="2607" spans="1:16" x14ac:dyDescent="0.3">
      <c r="A2607" s="247" t="s">
        <v>2178</v>
      </c>
      <c r="B2607" s="248">
        <v>2028</v>
      </c>
      <c r="C2607" s="248" t="s">
        <v>2983</v>
      </c>
      <c r="D2607" s="300">
        <v>6.8540498852821723E-3</v>
      </c>
      <c r="E2607" s="300">
        <v>3.565161951005149E-2</v>
      </c>
      <c r="F2607" s="300">
        <v>1.892468216267728E-2</v>
      </c>
      <c r="G2607" s="300">
        <v>1.8831917556245709E-2</v>
      </c>
      <c r="H2607" s="301">
        <v>4.7231084763502772E-5</v>
      </c>
      <c r="I2607" s="302">
        <v>4.9366664831673846E-5</v>
      </c>
      <c r="J2607" s="303">
        <v>7</v>
      </c>
      <c r="K2607" s="304">
        <f t="shared" ref="K2607:P2607" si="2498">SUM(D2607:D2629)+$J2607*D2629</f>
        <v>8.6952253695269988E-2</v>
      </c>
      <c r="L2607" s="304">
        <f t="shared" si="2498"/>
        <v>0.62861839335564373</v>
      </c>
      <c r="M2607" s="304">
        <f t="shared" si="2498"/>
        <v>0.55232417058227945</v>
      </c>
      <c r="N2607" s="304">
        <f t="shared" si="2498"/>
        <v>0.55075374642323605</v>
      </c>
      <c r="O2607" s="304">
        <f t="shared" si="2498"/>
        <v>6.7092195803052849E-4</v>
      </c>
      <c r="P2607" s="251">
        <f t="shared" si="2498"/>
        <v>7.0125807180057369E-4</v>
      </c>
    </row>
    <row r="2608" spans="1:16" x14ac:dyDescent="0.3">
      <c r="A2608" s="247" t="s">
        <v>2178</v>
      </c>
      <c r="B2608" s="248">
        <v>2029</v>
      </c>
      <c r="C2608" s="248" t="s">
        <v>2984</v>
      </c>
      <c r="D2608" s="300">
        <v>6.1366801985961649E-3</v>
      </c>
      <c r="E2608" s="300">
        <v>3.2680692806165562E-2</v>
      </c>
      <c r="F2608" s="300">
        <v>1.885160857140562E-2</v>
      </c>
      <c r="G2608" s="300">
        <v>1.8764514762537092E-2</v>
      </c>
      <c r="H2608" s="301">
        <v>4.1730363932764121E-5</v>
      </c>
      <c r="I2608" s="302">
        <v>4.3617225814056309E-5</v>
      </c>
      <c r="J2608" s="303">
        <v>8</v>
      </c>
      <c r="K2608" s="304">
        <f t="shared" ref="K2608:P2608" si="2499">SUM(D2608:D2629)+$J2608*D2629</f>
        <v>8.1962682293996503E-2</v>
      </c>
      <c r="L2608" s="304">
        <f t="shared" si="2499"/>
        <v>0.61051659507534684</v>
      </c>
      <c r="M2608" s="304">
        <f t="shared" si="2499"/>
        <v>0.55165524151391609</v>
      </c>
      <c r="N2608" s="304">
        <f t="shared" si="2499"/>
        <v>0.55013750310949183</v>
      </c>
      <c r="O2608" s="304">
        <f t="shared" si="2499"/>
        <v>6.4043838904185983E-4</v>
      </c>
      <c r="P2608" s="251">
        <f t="shared" si="2499"/>
        <v>6.6939617109107127E-4</v>
      </c>
    </row>
    <row r="2609" spans="1:16" x14ac:dyDescent="0.3">
      <c r="A2609" s="247" t="s">
        <v>2178</v>
      </c>
      <c r="B2609" s="248">
        <v>2030</v>
      </c>
      <c r="C2609" s="248" t="s">
        <v>2985</v>
      </c>
      <c r="D2609" s="300">
        <v>5.5375017459551156E-3</v>
      </c>
      <c r="E2609" s="300">
        <v>3.0221223096305806E-2</v>
      </c>
      <c r="F2609" s="300">
        <v>1.8782870873939084E-2</v>
      </c>
      <c r="G2609" s="300">
        <v>1.8701126454902007E-2</v>
      </c>
      <c r="H2609" s="301">
        <v>3.694293162677962E-5</v>
      </c>
      <c r="I2609" s="302">
        <v>3.8613327063111441E-5</v>
      </c>
      <c r="J2609" s="303">
        <v>9</v>
      </c>
      <c r="K2609" s="304">
        <f t="shared" ref="K2609:P2609" si="2500">SUM(D2609:D2629)+$J2609*D2629</f>
        <v>7.7690480579409055E-2</v>
      </c>
      <c r="L2609" s="304">
        <f t="shared" si="2500"/>
        <v>0.59538572349893615</v>
      </c>
      <c r="M2609" s="304">
        <f t="shared" si="2500"/>
        <v>0.55105938603682458</v>
      </c>
      <c r="N2609" s="304">
        <f t="shared" si="2500"/>
        <v>0.54958866258945638</v>
      </c>
      <c r="O2609" s="304">
        <f t="shared" si="2500"/>
        <v>6.1545554088392965E-4</v>
      </c>
      <c r="P2609" s="251">
        <f t="shared" si="2500"/>
        <v>6.4328370939918623E-4</v>
      </c>
    </row>
    <row r="2610" spans="1:16" x14ac:dyDescent="0.3">
      <c r="A2610" s="247" t="s">
        <v>2178</v>
      </c>
      <c r="B2610" s="248">
        <v>2031</v>
      </c>
      <c r="C2610" s="248" t="s">
        <v>2986</v>
      </c>
      <c r="D2610" s="300">
        <v>5.0359840073696E-3</v>
      </c>
      <c r="E2610" s="300">
        <v>2.8122652254530551E-2</v>
      </c>
      <c r="F2610" s="300">
        <v>1.8724490137450166E-2</v>
      </c>
      <c r="G2610" s="300">
        <v>1.8647326771307548E-2</v>
      </c>
      <c r="H2610" s="301">
        <v>3.3843791847937814E-5</v>
      </c>
      <c r="I2610" s="302">
        <v>3.5374057935699495E-5</v>
      </c>
      <c r="J2610" s="303">
        <v>10</v>
      </c>
      <c r="K2610" s="304">
        <f t="shared" ref="K2610:P2610" si="2501">SUM(D2610:D2629)+$J2610*D2629</f>
        <v>7.4017457317462648E-2</v>
      </c>
      <c r="L2610" s="304">
        <f t="shared" si="2501"/>
        <v>0.5827143216323849</v>
      </c>
      <c r="M2610" s="304">
        <f t="shared" si="2501"/>
        <v>0.55053226825719936</v>
      </c>
      <c r="N2610" s="304">
        <f t="shared" si="2501"/>
        <v>0.54910321037705589</v>
      </c>
      <c r="O2610" s="304">
        <f t="shared" si="2501"/>
        <v>5.9526012503198413E-4</v>
      </c>
      <c r="P2610" s="251">
        <f t="shared" si="2501"/>
        <v>6.2217514645824634E-4</v>
      </c>
    </row>
    <row r="2611" spans="1:16" x14ac:dyDescent="0.3">
      <c r="A2611" s="247" t="s">
        <v>2178</v>
      </c>
      <c r="B2611" s="248">
        <v>2032</v>
      </c>
      <c r="C2611" s="248" t="s">
        <v>2987</v>
      </c>
      <c r="D2611" s="300">
        <v>4.5783789177949044E-3</v>
      </c>
      <c r="E2611" s="300">
        <v>2.6353117509170285E-2</v>
      </c>
      <c r="F2611" s="300">
        <v>1.866484053621998E-2</v>
      </c>
      <c r="G2611" s="300">
        <v>1.8592363120508982E-2</v>
      </c>
      <c r="H2611" s="301">
        <v>3.0814130730678094E-5</v>
      </c>
      <c r="I2611" s="302">
        <v>3.2207408986639421E-5</v>
      </c>
      <c r="J2611" s="303">
        <v>11</v>
      </c>
      <c r="K2611" s="304">
        <f t="shared" ref="K2611:P2611" si="2502">SUM(D2611:D2629)+$J2611*D2629</f>
        <v>7.0845951794101761E-2</v>
      </c>
      <c r="L2611" s="304">
        <f t="shared" si="2502"/>
        <v>0.5721414906076091</v>
      </c>
      <c r="M2611" s="304">
        <f t="shared" si="2502"/>
        <v>0.55006353121406326</v>
      </c>
      <c r="N2611" s="304">
        <f t="shared" si="2502"/>
        <v>0.54867155784824984</v>
      </c>
      <c r="O2611" s="304">
        <f t="shared" si="2502"/>
        <v>5.7816384895888033E-4</v>
      </c>
      <c r="P2611" s="251">
        <f t="shared" si="2502"/>
        <v>6.0430585264471825E-4</v>
      </c>
    </row>
    <row r="2612" spans="1:16" x14ac:dyDescent="0.3">
      <c r="A2612" s="247" t="s">
        <v>2178</v>
      </c>
      <c r="B2612" s="248">
        <v>2033</v>
      </c>
      <c r="C2612" s="248" t="s">
        <v>2988</v>
      </c>
      <c r="D2612" s="300">
        <v>4.1842075647948156E-3</v>
      </c>
      <c r="E2612" s="300">
        <v>2.4892035821631204E-2</v>
      </c>
      <c r="F2612" s="300">
        <v>1.8610441382833551E-2</v>
      </c>
      <c r="G2612" s="300">
        <v>1.8542262606641373E-2</v>
      </c>
      <c r="H2612" s="301">
        <v>2.8696721335788207E-5</v>
      </c>
      <c r="I2612" s="302">
        <v>2.9994259734777595E-5</v>
      </c>
      <c r="J2612" s="303">
        <v>12</v>
      </c>
      <c r="K2612" s="304">
        <f t="shared" ref="K2612:P2612" si="2503">SUM(D2612:D2629)+$J2612*D2629</f>
        <v>6.8132051360315568E-2</v>
      </c>
      <c r="L2612" s="304">
        <f t="shared" si="2503"/>
        <v>0.56333819432819343</v>
      </c>
      <c r="M2612" s="304">
        <f t="shared" si="2503"/>
        <v>0.54965444377215722</v>
      </c>
      <c r="N2612" s="304">
        <f t="shared" si="2503"/>
        <v>0.54829486897024238</v>
      </c>
      <c r="O2612" s="304">
        <f t="shared" si="2503"/>
        <v>5.640972340030363E-4</v>
      </c>
      <c r="P2612" s="251">
        <f t="shared" si="2503"/>
        <v>5.8960320778025032E-4</v>
      </c>
    </row>
    <row r="2613" spans="1:16" x14ac:dyDescent="0.3">
      <c r="A2613" s="247" t="s">
        <v>2178</v>
      </c>
      <c r="B2613" s="248">
        <v>2034</v>
      </c>
      <c r="C2613" s="248" t="s">
        <v>2989</v>
      </c>
      <c r="D2613" s="300">
        <v>3.8310659888713132E-3</v>
      </c>
      <c r="E2613" s="300">
        <v>2.3640936505807657E-2</v>
      </c>
      <c r="F2613" s="300">
        <v>1.8559986289246013E-2</v>
      </c>
      <c r="G2613" s="300">
        <v>1.8495795924352059E-2</v>
      </c>
      <c r="H2613" s="301">
        <v>2.6769600257414467E-5</v>
      </c>
      <c r="I2613" s="302">
        <v>2.7980002792712862E-5</v>
      </c>
      <c r="J2613" s="303">
        <v>13</v>
      </c>
      <c r="K2613" s="304">
        <f t="shared" ref="K2613:P2613" si="2504">SUM(D2613:D2629)+$J2613*D2629</f>
        <v>6.5812322279529462E-2</v>
      </c>
      <c r="L2613" s="304">
        <f t="shared" si="2504"/>
        <v>0.55599597973631687</v>
      </c>
      <c r="M2613" s="304">
        <f t="shared" si="2504"/>
        <v>0.54929975548363763</v>
      </c>
      <c r="N2613" s="304">
        <f t="shared" si="2504"/>
        <v>0.54796828060610259</v>
      </c>
      <c r="O2613" s="304">
        <f t="shared" si="2504"/>
        <v>5.5214802844208216E-4</v>
      </c>
      <c r="P2613" s="251">
        <f t="shared" si="2504"/>
        <v>5.7711371216764406E-4</v>
      </c>
    </row>
    <row r="2614" spans="1:16" x14ac:dyDescent="0.3">
      <c r="A2614" s="247" t="s">
        <v>2178</v>
      </c>
      <c r="B2614" s="248">
        <v>2035</v>
      </c>
      <c r="C2614" s="248" t="s">
        <v>2990</v>
      </c>
      <c r="D2614" s="300">
        <v>3.5207900146115925E-3</v>
      </c>
      <c r="E2614" s="300">
        <v>2.259727739750534E-2</v>
      </c>
      <c r="F2614" s="300">
        <v>1.8513798910950202E-2</v>
      </c>
      <c r="G2614" s="300">
        <v>1.8453261098052884E-2</v>
      </c>
      <c r="H2614" s="301">
        <v>2.5043935388609367E-5</v>
      </c>
      <c r="I2614" s="302">
        <v>2.617631101606491E-5</v>
      </c>
      <c r="J2614" s="303">
        <v>14</v>
      </c>
      <c r="K2614" s="304">
        <f t="shared" ref="K2614:P2614" si="2505">SUM(D2614:D2629)+$J2614*D2629</f>
        <v>6.384573477466686E-2</v>
      </c>
      <c r="L2614" s="304">
        <f t="shared" si="2505"/>
        <v>0.54990486446026399</v>
      </c>
      <c r="M2614" s="304">
        <f t="shared" si="2505"/>
        <v>0.54899552228870563</v>
      </c>
      <c r="N2614" s="304">
        <f t="shared" si="2505"/>
        <v>0.54768815892425204</v>
      </c>
      <c r="O2614" s="304">
        <f t="shared" si="2505"/>
        <v>5.4212594395950167E-4</v>
      </c>
      <c r="P2614" s="251">
        <f t="shared" si="2505"/>
        <v>5.6663847349710259E-4</v>
      </c>
    </row>
    <row r="2615" spans="1:16" x14ac:dyDescent="0.3">
      <c r="A2615" s="247" t="s">
        <v>2178</v>
      </c>
      <c r="B2615" s="248">
        <v>2036</v>
      </c>
      <c r="C2615" s="248" t="s">
        <v>2991</v>
      </c>
      <c r="D2615" s="300">
        <v>3.2501086811229109E-3</v>
      </c>
      <c r="E2615" s="300">
        <v>2.1723256104845205E-2</v>
      </c>
      <c r="F2615" s="300">
        <v>1.8473625763429345E-2</v>
      </c>
      <c r="G2615" s="300">
        <v>1.8416264207739102E-2</v>
      </c>
      <c r="H2615" s="301">
        <v>2.3525462372403727E-5</v>
      </c>
      <c r="I2615" s="302">
        <v>2.4589179388190671E-5</v>
      </c>
      <c r="J2615" s="303">
        <v>15</v>
      </c>
      <c r="K2615" s="304">
        <f t="shared" ref="K2615:P2615" si="2506">SUM(D2615:D2629)+$J2615*D2629</f>
        <v>6.2189423244063978E-2</v>
      </c>
      <c r="L2615" s="304">
        <f t="shared" si="2506"/>
        <v>0.54485740829251328</v>
      </c>
      <c r="M2615" s="304">
        <f t="shared" si="2506"/>
        <v>0.54873747647206939</v>
      </c>
      <c r="N2615" s="304">
        <f t="shared" si="2506"/>
        <v>0.54745057206870062</v>
      </c>
      <c r="O2615" s="304">
        <f t="shared" si="2506"/>
        <v>5.3382952434572633E-4</v>
      </c>
      <c r="P2615" s="251">
        <f t="shared" si="2506"/>
        <v>5.5796692660320922E-4</v>
      </c>
    </row>
    <row r="2616" spans="1:16" x14ac:dyDescent="0.3">
      <c r="A2616" s="247" t="s">
        <v>2178</v>
      </c>
      <c r="B2616" s="248">
        <v>2037</v>
      </c>
      <c r="C2616" s="248" t="s">
        <v>2992</v>
      </c>
      <c r="D2616" s="300">
        <v>3.0205692145202768E-3</v>
      </c>
      <c r="E2616" s="300">
        <v>2.1015048426082455E-2</v>
      </c>
      <c r="F2616" s="300">
        <v>1.8437948411225188E-2</v>
      </c>
      <c r="G2616" s="300">
        <v>1.8383411621143975E-2</v>
      </c>
      <c r="H2616" s="301">
        <v>2.2278680753078416E-5</v>
      </c>
      <c r="I2616" s="302">
        <v>2.3286023836550979E-5</v>
      </c>
      <c r="J2616" s="303">
        <v>16</v>
      </c>
      <c r="K2616" s="304">
        <f t="shared" ref="K2616:P2616" si="2507">SUM(D2616:D2629)+$J2616*D2629</f>
        <v>6.0803793046949779E-2</v>
      </c>
      <c r="L2616" s="304">
        <f t="shared" si="2507"/>
        <v>0.54068397341742269</v>
      </c>
      <c r="M2616" s="304">
        <f t="shared" si="2507"/>
        <v>0.54851960380295406</v>
      </c>
      <c r="N2616" s="304">
        <f t="shared" si="2507"/>
        <v>0.5472499821034631</v>
      </c>
      <c r="O2616" s="304">
        <f t="shared" si="2507"/>
        <v>5.2705157774815656E-4</v>
      </c>
      <c r="P2616" s="251">
        <f t="shared" si="2507"/>
        <v>5.5088251133718997E-4</v>
      </c>
    </row>
    <row r="2617" spans="1:16" x14ac:dyDescent="0.3">
      <c r="A2617" s="247" t="s">
        <v>2178</v>
      </c>
      <c r="B2617" s="248">
        <v>2038</v>
      </c>
      <c r="C2617" s="248" t="s">
        <v>2993</v>
      </c>
      <c r="D2617" s="300">
        <v>2.8109656242771854E-3</v>
      </c>
      <c r="E2617" s="300">
        <v>2.0369147197201277E-2</v>
      </c>
      <c r="F2617" s="300">
        <v>1.8406228251610375E-2</v>
      </c>
      <c r="G2617" s="300">
        <v>1.8354205126053586E-2</v>
      </c>
      <c r="H2617" s="301">
        <v>2.1226930693671473E-5</v>
      </c>
      <c r="I2617" s="302">
        <v>2.2186718306529285E-5</v>
      </c>
      <c r="J2617" s="303">
        <v>17</v>
      </c>
      <c r="K2617" s="304">
        <f t="shared" ref="K2617:P2617" si="2508">SUM(D2617:D2629)+$J2617*D2629</f>
        <v>5.9647702316438213E-2</v>
      </c>
      <c r="L2617" s="304">
        <f t="shared" si="2508"/>
        <v>0.53721874622109489</v>
      </c>
      <c r="M2617" s="304">
        <f t="shared" si="2508"/>
        <v>0.54833740848604284</v>
      </c>
      <c r="N2617" s="304">
        <f t="shared" si="2508"/>
        <v>0.5470822447248207</v>
      </c>
      <c r="O2617" s="304">
        <f t="shared" si="2508"/>
        <v>5.2152041276991214E-4</v>
      </c>
      <c r="P2617" s="251">
        <f t="shared" si="2508"/>
        <v>5.4510125162281035E-4</v>
      </c>
    </row>
    <row r="2618" spans="1:16" x14ac:dyDescent="0.3">
      <c r="A2618" s="247" t="s">
        <v>2178</v>
      </c>
      <c r="B2618" s="248">
        <v>2039</v>
      </c>
      <c r="C2618" s="248" t="s">
        <v>2994</v>
      </c>
      <c r="D2618" s="300">
        <v>2.6117949952552868E-3</v>
      </c>
      <c r="E2618" s="300">
        <v>1.9752489345625426E-2</v>
      </c>
      <c r="F2618" s="300">
        <v>1.8378153122250503E-2</v>
      </c>
      <c r="G2618" s="300">
        <v>1.8328356767648064E-2</v>
      </c>
      <c r="H2618" s="301">
        <v>2.0346264366130215E-5</v>
      </c>
      <c r="I2618" s="302">
        <v>2.126623215555568E-5</v>
      </c>
      <c r="J2618" s="303">
        <v>18</v>
      </c>
      <c r="K2618" s="304">
        <f t="shared" ref="K2618:P2618" si="2509">SUM(D2618:D2629)+$J2618*D2629</f>
        <v>5.8701215176169733E-2</v>
      </c>
      <c r="L2618" s="304">
        <f t="shared" si="2509"/>
        <v>0.53439942025364839</v>
      </c>
      <c r="M2618" s="304">
        <f t="shared" si="2509"/>
        <v>0.54818693332874657</v>
      </c>
      <c r="N2618" s="304">
        <f t="shared" si="2509"/>
        <v>0.5469437138412685</v>
      </c>
      <c r="O2618" s="304">
        <f t="shared" si="2509"/>
        <v>5.1704099785107463E-4</v>
      </c>
      <c r="P2618" s="251">
        <f t="shared" si="2509"/>
        <v>5.4041929743845244E-4</v>
      </c>
    </row>
    <row r="2619" spans="1:16" x14ac:dyDescent="0.3">
      <c r="A2619" s="247" t="s">
        <v>2178</v>
      </c>
      <c r="B2619" s="248">
        <v>2040</v>
      </c>
      <c r="C2619" s="248" t="s">
        <v>2995</v>
      </c>
      <c r="D2619" s="300">
        <v>2.4366101455297147E-3</v>
      </c>
      <c r="E2619" s="300">
        <v>1.9250786579751312E-2</v>
      </c>
      <c r="F2619" s="300">
        <v>1.8353673774006742E-2</v>
      </c>
      <c r="G2619" s="300">
        <v>1.8305819634346032E-2</v>
      </c>
      <c r="H2619" s="301">
        <v>1.9594877456176233E-5</v>
      </c>
      <c r="I2619" s="302">
        <v>2.048087086376362E-5</v>
      </c>
      <c r="J2619" s="303">
        <v>19</v>
      </c>
      <c r="K2619" s="304">
        <f t="shared" ref="K2619:P2619" si="2510">SUM(D2619:D2629)+$J2619*D2629</f>
        <v>5.7953898664923162E-2</v>
      </c>
      <c r="L2619" s="304">
        <f t="shared" si="2510"/>
        <v>0.53219675213777762</v>
      </c>
      <c r="M2619" s="304">
        <f t="shared" si="2510"/>
        <v>0.54806453330081006</v>
      </c>
      <c r="N2619" s="304">
        <f t="shared" si="2510"/>
        <v>0.5468310313161221</v>
      </c>
      <c r="O2619" s="304">
        <f t="shared" si="2510"/>
        <v>5.1344224925977853E-4</v>
      </c>
      <c r="P2619" s="251">
        <f t="shared" si="2510"/>
        <v>5.3665782940506813E-4</v>
      </c>
    </row>
    <row r="2620" spans="1:16" x14ac:dyDescent="0.3">
      <c r="A2620" s="247" t="s">
        <v>2178</v>
      </c>
      <c r="B2620" s="248">
        <v>2041</v>
      </c>
      <c r="C2620" s="248" t="s">
        <v>2996</v>
      </c>
      <c r="D2620" s="300">
        <v>2.3018737751388236E-3</v>
      </c>
      <c r="E2620" s="300">
        <v>1.885905830566462E-2</v>
      </c>
      <c r="F2620" s="300">
        <v>1.8334470505368228E-2</v>
      </c>
      <c r="G2620" s="300">
        <v>1.8288138620669508E-2</v>
      </c>
      <c r="H2620" s="301">
        <v>1.8970770257561495E-5</v>
      </c>
      <c r="I2620" s="302">
        <v>1.9828544307062178E-5</v>
      </c>
      <c r="J2620" s="303">
        <v>20</v>
      </c>
      <c r="K2620" s="304">
        <f t="shared" ref="K2620:P2620" si="2511">SUM(D2620:D2629)+$J2620*D2629</f>
        <v>5.7381767003402154E-2</v>
      </c>
      <c r="L2620" s="304">
        <f t="shared" si="2511"/>
        <v>0.53049578678778098</v>
      </c>
      <c r="M2620" s="304">
        <f t="shared" si="2511"/>
        <v>0.54796661262111723</v>
      </c>
      <c r="N2620" s="304">
        <f t="shared" si="2511"/>
        <v>0.5467408859242775</v>
      </c>
      <c r="O2620" s="304">
        <f t="shared" si="2511"/>
        <v>5.1059488757843638E-4</v>
      </c>
      <c r="P2620" s="251">
        <f t="shared" si="2511"/>
        <v>5.3368172266347598E-4</v>
      </c>
    </row>
    <row r="2621" spans="1:16" x14ac:dyDescent="0.3">
      <c r="A2621" s="247" t="s">
        <v>2178</v>
      </c>
      <c r="B2621" s="248">
        <v>2042</v>
      </c>
      <c r="C2621" s="248" t="s">
        <v>2997</v>
      </c>
      <c r="D2621" s="300">
        <v>2.1868825595136071E-3</v>
      </c>
      <c r="E2621" s="300">
        <v>1.8502716687502811E-2</v>
      </c>
      <c r="F2621" s="300">
        <v>1.8318100200148672E-2</v>
      </c>
      <c r="G2621" s="300">
        <v>1.8273066835437689E-2</v>
      </c>
      <c r="H2621" s="301">
        <v>1.8460185323166131E-5</v>
      </c>
      <c r="I2621" s="302">
        <v>1.9294872987620508E-5</v>
      </c>
      <c r="J2621" s="303">
        <v>21</v>
      </c>
      <c r="K2621" s="304">
        <f t="shared" ref="K2621:P2621" si="2512">SUM(D2621:D2629)+$J2621*D2629</f>
        <v>5.6944371712272041E-2</v>
      </c>
      <c r="L2621" s="304">
        <f t="shared" si="2512"/>
        <v>0.52918654971187107</v>
      </c>
      <c r="M2621" s="304">
        <f t="shared" si="2512"/>
        <v>0.54788789521006298</v>
      </c>
      <c r="N2621" s="304">
        <f t="shared" si="2512"/>
        <v>0.54666842154610962</v>
      </c>
      <c r="O2621" s="304">
        <f t="shared" si="2512"/>
        <v>5.0837163309570875E-4</v>
      </c>
      <c r="P2621" s="251">
        <f t="shared" si="2512"/>
        <v>5.3135794247858529E-4</v>
      </c>
    </row>
    <row r="2622" spans="1:16" x14ac:dyDescent="0.3">
      <c r="A2622" s="247" t="s">
        <v>2178</v>
      </c>
      <c r="B2622" s="248">
        <v>2043</v>
      </c>
      <c r="C2622" s="248" t="s">
        <v>2998</v>
      </c>
      <c r="D2622" s="300">
        <v>2.0990476404622819E-3</v>
      </c>
      <c r="E2622" s="300">
        <v>1.8233150882150957E-2</v>
      </c>
      <c r="F2622" s="300">
        <v>1.8304284773970312E-2</v>
      </c>
      <c r="G2622" s="300">
        <v>1.8260348286155366E-2</v>
      </c>
      <c r="H2622" s="301">
        <v>1.8055315869044299E-5</v>
      </c>
      <c r="I2622" s="302">
        <v>1.8871697133364934E-5</v>
      </c>
      <c r="J2622" s="303">
        <v>22</v>
      </c>
      <c r="K2622" s="304">
        <f t="shared" ref="K2622:P2622" si="2513">SUM(D2622:D2629)+$J2622*D2629</f>
        <v>5.6621967636767141E-2</v>
      </c>
      <c r="L2622" s="304">
        <f t="shared" si="2513"/>
        <v>0.52823365425412283</v>
      </c>
      <c r="M2622" s="304">
        <f t="shared" si="2513"/>
        <v>0.54782554810422823</v>
      </c>
      <c r="N2622" s="304">
        <f t="shared" si="2513"/>
        <v>0.54661102895317337</v>
      </c>
      <c r="O2622" s="304">
        <f t="shared" si="2513"/>
        <v>5.0665896354737676E-4</v>
      </c>
      <c r="P2622" s="251">
        <f t="shared" si="2513"/>
        <v>5.2956783361313609E-4</v>
      </c>
    </row>
    <row r="2623" spans="1:16" x14ac:dyDescent="0.3">
      <c r="A2623" s="247" t="s">
        <v>2178</v>
      </c>
      <c r="B2623" s="248">
        <v>2044</v>
      </c>
      <c r="C2623" s="248" t="s">
        <v>2999</v>
      </c>
      <c r="D2623" s="300">
        <v>2.033033006300661E-3</v>
      </c>
      <c r="E2623" s="300">
        <v>1.8018692145483024E-2</v>
      </c>
      <c r="F2623" s="300">
        <v>1.8292633166332239E-2</v>
      </c>
      <c r="G2623" s="300">
        <v>1.8249622542128457E-2</v>
      </c>
      <c r="H2623" s="301">
        <v>1.7733961308738505E-5</v>
      </c>
      <c r="I2623" s="302">
        <v>1.8535812345831835E-5</v>
      </c>
      <c r="J2623" s="303">
        <v>23</v>
      </c>
      <c r="K2623" s="304">
        <f t="shared" ref="K2623:P2623" si="2514">SUM(D2623:D2629)+$J2623*D2629</f>
        <v>5.6387398480313572E-2</v>
      </c>
      <c r="L2623" s="304">
        <f t="shared" si="2514"/>
        <v>0.52755032460172657</v>
      </c>
      <c r="M2623" s="304">
        <f t="shared" si="2514"/>
        <v>0.54777701642457199</v>
      </c>
      <c r="N2623" s="304">
        <f t="shared" si="2514"/>
        <v>0.54656635490951966</v>
      </c>
      <c r="O2623" s="304">
        <f t="shared" si="2514"/>
        <v>5.053511634531665E-4</v>
      </c>
      <c r="P2623" s="251">
        <f t="shared" si="2514"/>
        <v>5.2820090060194257E-4</v>
      </c>
    </row>
    <row r="2624" spans="1:16" x14ac:dyDescent="0.3">
      <c r="A2624" s="247" t="s">
        <v>2178</v>
      </c>
      <c r="B2624" s="248">
        <v>2045</v>
      </c>
      <c r="C2624" s="248" t="s">
        <v>3000</v>
      </c>
      <c r="D2624" s="300">
        <v>1.9880317017801769E-3</v>
      </c>
      <c r="E2624" s="300">
        <v>1.78728098770208E-2</v>
      </c>
      <c r="F2624" s="300">
        <v>1.828283030121184E-2</v>
      </c>
      <c r="G2624" s="300">
        <v>1.8240599324163494E-2</v>
      </c>
      <c r="H2624" s="301">
        <v>1.748127620175599E-5</v>
      </c>
      <c r="I2624" s="302">
        <v>1.8271701939585116E-5</v>
      </c>
      <c r="J2624" s="303">
        <v>24</v>
      </c>
      <c r="K2624" s="304">
        <f t="shared" ref="K2624:P2624" si="2515">SUM(D2624:D2629)+$J2624*D2629</f>
        <v>5.6218843958021618E-2</v>
      </c>
      <c r="L2624" s="304">
        <f t="shared" si="2515"/>
        <v>0.52708145368599824</v>
      </c>
      <c r="M2624" s="304">
        <f t="shared" si="2515"/>
        <v>0.5477401363525537</v>
      </c>
      <c r="N2624" s="304">
        <f t="shared" si="2515"/>
        <v>0.54653240660989277</v>
      </c>
      <c r="O2624" s="304">
        <f t="shared" si="2515"/>
        <v>5.04364717919262E-4</v>
      </c>
      <c r="P2624" s="251">
        <f t="shared" si="2515"/>
        <v>5.2716985237828218E-4</v>
      </c>
    </row>
    <row r="2625" spans="1:16" x14ac:dyDescent="0.3">
      <c r="A2625" s="247" t="s">
        <v>2178</v>
      </c>
      <c r="B2625" s="248">
        <v>2046</v>
      </c>
      <c r="C2625" s="248" t="s">
        <v>3001</v>
      </c>
      <c r="D2625" s="300">
        <v>1.9489580047727479E-3</v>
      </c>
      <c r="E2625" s="300">
        <v>1.7752461233043023E-2</v>
      </c>
      <c r="F2625" s="300">
        <v>1.8274671171370608E-2</v>
      </c>
      <c r="G2625" s="300">
        <v>1.8233089394262506E-2</v>
      </c>
      <c r="H2625" s="301">
        <v>1.7278231931554443E-5</v>
      </c>
      <c r="I2625" s="302">
        <v>1.8059476908480671E-5</v>
      </c>
      <c r="J2625" s="303">
        <v>25</v>
      </c>
      <c r="K2625" s="304">
        <f t="shared" ref="K2625:P2625" si="2516">SUM(D2625:D2629)+$J2625*D2629</f>
        <v>5.6095290740250152E-2</v>
      </c>
      <c r="L2625" s="304">
        <f t="shared" si="2516"/>
        <v>0.52675846503873214</v>
      </c>
      <c r="M2625" s="304">
        <f t="shared" si="2516"/>
        <v>0.54771305914565582</v>
      </c>
      <c r="N2625" s="304">
        <f t="shared" si="2516"/>
        <v>0.54650748152823081</v>
      </c>
      <c r="O2625" s="304">
        <f t="shared" si="2516"/>
        <v>5.0363095749234E-4</v>
      </c>
      <c r="P2625" s="251">
        <f t="shared" si="2516"/>
        <v>5.2640291456086848E-4</v>
      </c>
    </row>
    <row r="2626" spans="1:16" x14ac:dyDescent="0.3">
      <c r="A2626" s="247" t="s">
        <v>2178</v>
      </c>
      <c r="B2626" s="248">
        <v>2047</v>
      </c>
      <c r="C2626" s="248" t="s">
        <v>3002</v>
      </c>
      <c r="D2626" s="300">
        <v>1.9132611550056458E-3</v>
      </c>
      <c r="E2626" s="300">
        <v>1.7635459625814032E-2</v>
      </c>
      <c r="F2626" s="300">
        <v>1.8267885732648832E-2</v>
      </c>
      <c r="G2626" s="300">
        <v>1.8226843804726924E-2</v>
      </c>
      <c r="H2626" s="301">
        <v>1.7108093033098392E-5</v>
      </c>
      <c r="I2626" s="302">
        <v>1.7881645084016607E-5</v>
      </c>
      <c r="J2626" s="303">
        <v>26</v>
      </c>
      <c r="K2626" s="304">
        <f t="shared" ref="K2626:P2626" si="2517">SUM(D2626:D2629)+$J2626*D2629</f>
        <v>5.6010811219486117E-2</v>
      </c>
      <c r="L2626" s="304">
        <f t="shared" si="2517"/>
        <v>0.52655582503544385</v>
      </c>
      <c r="M2626" s="304">
        <f t="shared" si="2517"/>
        <v>0.54769414106859915</v>
      </c>
      <c r="N2626" s="304">
        <f t="shared" si="2517"/>
        <v>0.5464900663764698</v>
      </c>
      <c r="O2626" s="304">
        <f t="shared" si="2517"/>
        <v>5.031002413356196E-4</v>
      </c>
      <c r="P2626" s="251">
        <f t="shared" si="2517"/>
        <v>5.2584820177455928E-4</v>
      </c>
    </row>
    <row r="2627" spans="1:16" x14ac:dyDescent="0.3">
      <c r="A2627" s="247" t="s">
        <v>2178</v>
      </c>
      <c r="B2627" s="248">
        <v>2048</v>
      </c>
      <c r="C2627" s="248" t="s">
        <v>3003</v>
      </c>
      <c r="D2627" s="300">
        <v>1.8837107194245553E-3</v>
      </c>
      <c r="E2627" s="300">
        <v>1.7534313489410352E-2</v>
      </c>
      <c r="F2627" s="300">
        <v>1.8262256991575881E-2</v>
      </c>
      <c r="G2627" s="300">
        <v>1.8221662479826154E-2</v>
      </c>
      <c r="H2627" s="301">
        <v>1.6956531913236413E-5</v>
      </c>
      <c r="I2627" s="302">
        <v>1.7723231042856992E-5</v>
      </c>
      <c r="J2627" s="303">
        <v>27</v>
      </c>
      <c r="K2627" s="304">
        <f t="shared" ref="K2627:P2627" si="2518">SUM(D2627:D2629)+$J2627*D2629</f>
        <v>5.5962028548489182E-2</v>
      </c>
      <c r="L2627" s="304">
        <f t="shared" si="2518"/>
        <v>0.52647018663938439</v>
      </c>
      <c r="M2627" s="304">
        <f t="shared" si="2518"/>
        <v>0.54768200843026438</v>
      </c>
      <c r="N2627" s="304">
        <f t="shared" si="2518"/>
        <v>0.54647889681424444</v>
      </c>
      <c r="O2627" s="304">
        <f t="shared" si="2518"/>
        <v>5.0273966407735527E-4</v>
      </c>
      <c r="P2627" s="251">
        <f t="shared" si="2518"/>
        <v>5.2547132081271408E-4</v>
      </c>
    </row>
    <row r="2628" spans="1:16" x14ac:dyDescent="0.3">
      <c r="A2628" s="247" t="s">
        <v>2178</v>
      </c>
      <c r="B2628" s="248">
        <v>2049</v>
      </c>
      <c r="C2628" s="248" t="s">
        <v>3004</v>
      </c>
      <c r="D2628" s="300">
        <v>1.8729202768207431E-3</v>
      </c>
      <c r="E2628" s="300">
        <v>1.7540878716843192E-2</v>
      </c>
      <c r="F2628" s="300">
        <v>1.8258664797896944E-2</v>
      </c>
      <c r="G2628" s="300">
        <v>1.8218355544375214E-2</v>
      </c>
      <c r="H2628" s="301">
        <v>1.6852690468766239E-5</v>
      </c>
      <c r="I2628" s="302">
        <v>1.7614694349057446E-5</v>
      </c>
      <c r="J2628" s="303">
        <v>28</v>
      </c>
      <c r="K2628" s="304">
        <f t="shared" ref="K2628:P2628" si="2519">SUM(D2628:D2629)+$J2628*D2629</f>
        <v>5.5942796313073327E-2</v>
      </c>
      <c r="L2628" s="304">
        <f t="shared" si="2519"/>
        <v>0.5264856943797287</v>
      </c>
      <c r="M2628" s="304">
        <f t="shared" si="2519"/>
        <v>0.5476755045330024</v>
      </c>
      <c r="N2628" s="304">
        <f t="shared" si="2519"/>
        <v>0.54647290857691977</v>
      </c>
      <c r="O2628" s="304">
        <f t="shared" si="2519"/>
        <v>5.0253064793895276E-4</v>
      </c>
      <c r="P2628" s="251">
        <f t="shared" si="2519"/>
        <v>5.2525285389202851E-4</v>
      </c>
    </row>
    <row r="2629" spans="1:16" x14ac:dyDescent="0.3">
      <c r="A2629" s="247" t="s">
        <v>2178</v>
      </c>
      <c r="B2629" s="248">
        <v>2050</v>
      </c>
      <c r="C2629" s="248" t="s">
        <v>3005</v>
      </c>
      <c r="D2629" s="300">
        <v>1.86447848400871E-3</v>
      </c>
      <c r="E2629" s="300">
        <v>1.7549821229754674E-2</v>
      </c>
      <c r="F2629" s="300">
        <v>1.8255753094313983E-2</v>
      </c>
      <c r="G2629" s="300">
        <v>1.8215674242501537E-2</v>
      </c>
      <c r="H2629" s="301">
        <v>1.674751577483402E-5</v>
      </c>
      <c r="I2629" s="302">
        <v>1.7504764122171415E-5</v>
      </c>
      <c r="J2629" s="303">
        <v>29</v>
      </c>
      <c r="K2629" s="304">
        <f t="shared" ref="K2629:P2629" si="2520">SUM(D2629:D2629)+$J2629*D2629</f>
        <v>5.5934354520261298E-2</v>
      </c>
      <c r="L2629" s="304">
        <f t="shared" si="2520"/>
        <v>0.5264946368926402</v>
      </c>
      <c r="M2629" s="304">
        <f t="shared" si="2520"/>
        <v>0.54767259282941949</v>
      </c>
      <c r="N2629" s="304">
        <f t="shared" si="2520"/>
        <v>0.54647022727504613</v>
      </c>
      <c r="O2629" s="304">
        <f t="shared" si="2520"/>
        <v>5.0242547324502057E-4</v>
      </c>
      <c r="P2629" s="251">
        <f t="shared" si="2520"/>
        <v>5.2514292366514245E-4</v>
      </c>
    </row>
    <row r="2630" spans="1:16" x14ac:dyDescent="0.3">
      <c r="A2630" s="247" t="s">
        <v>147</v>
      </c>
      <c r="B2630" s="248">
        <v>2015</v>
      </c>
      <c r="C2630" s="248" t="s">
        <v>3006</v>
      </c>
      <c r="D2630" s="300">
        <v>5.4328343143226369E-2</v>
      </c>
      <c r="E2630" s="300">
        <v>0.17874552335103711</v>
      </c>
      <c r="F2630" s="300">
        <v>2.0012349806053202E-2</v>
      </c>
      <c r="G2630" s="300">
        <v>1.9839179995058902E-2</v>
      </c>
      <c r="H2630" s="301">
        <v>1.4140522263261256E-4</v>
      </c>
      <c r="I2630" s="302">
        <v>1.4779893932367715E-4</v>
      </c>
      <c r="J2630" s="305">
        <v>0</v>
      </c>
      <c r="K2630" s="304">
        <f>SUM(D2630:D2659)</f>
        <v>0.37709556672961914</v>
      </c>
      <c r="L2630" s="304">
        <f t="shared" ref="L2630:L2636" si="2521">SUM(E2630:E2659)</f>
        <v>1.4840731321911385</v>
      </c>
      <c r="M2630" s="304">
        <f t="shared" ref="M2630:M2636" si="2522">SUM(F2630:F2659)</f>
        <v>0.57222072457106488</v>
      </c>
      <c r="N2630" s="304">
        <f t="shared" ref="N2630:N2636" si="2523">SUM(G2630:G2659)</f>
        <v>0.5690894280236195</v>
      </c>
      <c r="O2630" s="304">
        <f t="shared" ref="O2630:O2636" si="2524">SUM(H2630:H2659)</f>
        <v>1.4841753610743355E-3</v>
      </c>
      <c r="P2630" s="251">
        <f t="shared" ref="P2630:P2636" si="2525">SUM(I2630:I2659)</f>
        <v>1.5512831849714931E-3</v>
      </c>
    </row>
    <row r="2631" spans="1:16" x14ac:dyDescent="0.3">
      <c r="A2631" s="247" t="s">
        <v>147</v>
      </c>
      <c r="B2631" s="248">
        <v>2016</v>
      </c>
      <c r="C2631" s="248" t="s">
        <v>3007</v>
      </c>
      <c r="D2631" s="300">
        <v>4.508299884637524E-2</v>
      </c>
      <c r="E2631" s="300">
        <v>0.15253831247881131</v>
      </c>
      <c r="F2631" s="300">
        <v>1.9918862542058425E-2</v>
      </c>
      <c r="G2631" s="300">
        <v>1.9751266139528496E-2</v>
      </c>
      <c r="H2631" s="301">
        <v>1.191145939748125E-4</v>
      </c>
      <c r="I2631" s="302">
        <v>1.2450042735117118E-4</v>
      </c>
      <c r="J2631" s="303">
        <v>0</v>
      </c>
      <c r="K2631" s="304">
        <f t="shared" ref="K2631:K2636" si="2526">SUM(D2631:D2660)</f>
        <v>0.32517804363945835</v>
      </c>
      <c r="L2631" s="304">
        <f t="shared" si="2521"/>
        <v>1.3230650812976905</v>
      </c>
      <c r="M2631" s="304">
        <f t="shared" si="2522"/>
        <v>0.5705846638658183</v>
      </c>
      <c r="N2631" s="304">
        <f t="shared" si="2523"/>
        <v>0.56757684590095292</v>
      </c>
      <c r="O2631" s="304">
        <f t="shared" si="2524"/>
        <v>1.361961550975594E-3</v>
      </c>
      <c r="P2631" s="251">
        <f t="shared" si="2525"/>
        <v>1.4235434086958367E-3</v>
      </c>
    </row>
    <row r="2632" spans="1:16" x14ac:dyDescent="0.3">
      <c r="A2632" s="247" t="s">
        <v>147</v>
      </c>
      <c r="B2632" s="248">
        <v>2017</v>
      </c>
      <c r="C2632" s="248" t="s">
        <v>3008</v>
      </c>
      <c r="D2632" s="300">
        <v>3.7637367011795174E-2</v>
      </c>
      <c r="E2632" s="300">
        <v>0.13024601991606297</v>
      </c>
      <c r="F2632" s="300">
        <v>1.9881305118925479E-2</v>
      </c>
      <c r="G2632" s="300">
        <v>1.9715551528437562E-2</v>
      </c>
      <c r="H2632" s="301">
        <v>1.0850026810311203E-4</v>
      </c>
      <c r="I2632" s="302">
        <v>1.134061687639257E-4</v>
      </c>
      <c r="J2632" s="303">
        <v>0</v>
      </c>
      <c r="K2632" s="304">
        <f t="shared" si="2526"/>
        <v>0.28246222241915631</v>
      </c>
      <c r="L2632" s="304">
        <f t="shared" si="2521"/>
        <v>1.1881525740144729</v>
      </c>
      <c r="M2632" s="304">
        <f t="shared" si="2522"/>
        <v>0.56903323036790265</v>
      </c>
      <c r="N2632" s="304">
        <f t="shared" si="2523"/>
        <v>0.56614402617925275</v>
      </c>
      <c r="O2632" s="304">
        <f t="shared" si="2524"/>
        <v>1.2619110814093416E-3</v>
      </c>
      <c r="P2632" s="251">
        <f t="shared" si="2525"/>
        <v>1.3189691008631814E-3</v>
      </c>
    </row>
    <row r="2633" spans="1:16" x14ac:dyDescent="0.3">
      <c r="A2633" s="247" t="s">
        <v>147</v>
      </c>
      <c r="B2633" s="248">
        <v>2018</v>
      </c>
      <c r="C2633" s="248" t="s">
        <v>3009</v>
      </c>
      <c r="D2633" s="300">
        <v>3.1101435244372932E-2</v>
      </c>
      <c r="E2633" s="300">
        <v>0.11100650083835108</v>
      </c>
      <c r="F2633" s="300">
        <v>1.9870182538285201E-2</v>
      </c>
      <c r="G2633" s="300">
        <v>1.9704328934912075E-2</v>
      </c>
      <c r="H2633" s="301">
        <v>1.0015182507444756E-4</v>
      </c>
      <c r="I2633" s="302">
        <v>1.0468024618717268E-4</v>
      </c>
      <c r="J2633" s="303">
        <v>0</v>
      </c>
      <c r="K2633" s="304">
        <f t="shared" si="2526"/>
        <v>0.2471516845683645</v>
      </c>
      <c r="L2633" s="304">
        <f t="shared" si="2521"/>
        <v>1.0754212109449828</v>
      </c>
      <c r="M2633" s="304">
        <f t="shared" si="2522"/>
        <v>0.56751200717581096</v>
      </c>
      <c r="N2633" s="304">
        <f t="shared" si="2523"/>
        <v>0.56474016171761821</v>
      </c>
      <c r="O2633" s="304">
        <f t="shared" si="2524"/>
        <v>1.1723736140253969E-3</v>
      </c>
      <c r="P2633" s="251">
        <f t="shared" si="2525"/>
        <v>1.2253831465207619E-3</v>
      </c>
    </row>
    <row r="2634" spans="1:16" x14ac:dyDescent="0.3">
      <c r="A2634" s="247" t="s">
        <v>147</v>
      </c>
      <c r="B2634" s="248">
        <v>2019</v>
      </c>
      <c r="C2634" s="248" t="s">
        <v>3010</v>
      </c>
      <c r="D2634" s="300">
        <v>2.5704600117533571E-2</v>
      </c>
      <c r="E2634" s="300">
        <v>9.4860324572179272E-2</v>
      </c>
      <c r="F2634" s="300">
        <v>1.9852947338891511E-2</v>
      </c>
      <c r="G2634" s="300">
        <v>1.9687698987951464E-2</v>
      </c>
      <c r="H2634" s="301">
        <v>9.2202470999232098E-5</v>
      </c>
      <c r="I2634" s="302">
        <v>9.6371457595412127E-5</v>
      </c>
      <c r="J2634" s="303">
        <v>0</v>
      </c>
      <c r="K2634" s="304">
        <f t="shared" si="2526"/>
        <v>0.2183433020944405</v>
      </c>
      <c r="L2634" s="304">
        <f t="shared" si="2521"/>
        <v>0.98183185116314575</v>
      </c>
      <c r="M2634" s="304">
        <f t="shared" si="2522"/>
        <v>0.56599580400545613</v>
      </c>
      <c r="N2634" s="304">
        <f t="shared" si="2523"/>
        <v>0.56334190558565655</v>
      </c>
      <c r="O2634" s="304">
        <f t="shared" si="2524"/>
        <v>1.0911028143073785E-3</v>
      </c>
      <c r="P2634" s="251">
        <f t="shared" si="2525"/>
        <v>1.1404376418733277E-3</v>
      </c>
    </row>
    <row r="2635" spans="1:16" x14ac:dyDescent="0.3">
      <c r="A2635" s="247" t="s">
        <v>147</v>
      </c>
      <c r="B2635" s="248">
        <v>2020</v>
      </c>
      <c r="C2635" s="248" t="s">
        <v>3011</v>
      </c>
      <c r="D2635" s="300">
        <v>2.1782299614797319E-2</v>
      </c>
      <c r="E2635" s="300">
        <v>8.1738991077713055E-2</v>
      </c>
      <c r="F2635" s="300">
        <v>1.9786892312529843E-2</v>
      </c>
      <c r="G2635" s="300">
        <v>1.9626548359772782E-2</v>
      </c>
      <c r="H2635" s="301">
        <v>8.6113772992453338E-5</v>
      </c>
      <c r="I2635" s="302">
        <v>9.0007455682963674E-5</v>
      </c>
      <c r="J2635" s="303">
        <v>0</v>
      </c>
      <c r="K2635" s="304">
        <f t="shared" si="2526"/>
        <v>0.19491958862374822</v>
      </c>
      <c r="L2635" s="304">
        <f t="shared" si="2521"/>
        <v>0.90439464281880744</v>
      </c>
      <c r="M2635" s="304">
        <f t="shared" si="2522"/>
        <v>0.56449296609945843</v>
      </c>
      <c r="N2635" s="304">
        <f t="shared" si="2523"/>
        <v>0.56195671872733322</v>
      </c>
      <c r="O2635" s="304">
        <f t="shared" si="2524"/>
        <v>1.0177194916490373E-3</v>
      </c>
      <c r="P2635" s="251">
        <f t="shared" si="2525"/>
        <v>1.0637362509980472E-3</v>
      </c>
    </row>
    <row r="2636" spans="1:16" x14ac:dyDescent="0.3">
      <c r="A2636" s="247" t="s">
        <v>147</v>
      </c>
      <c r="B2636" s="248">
        <v>2021</v>
      </c>
      <c r="C2636" s="248" t="s">
        <v>3012</v>
      </c>
      <c r="D2636" s="300">
        <v>1.871270545461956E-2</v>
      </c>
      <c r="E2636" s="300">
        <v>7.0814883009840734E-2</v>
      </c>
      <c r="F2636" s="300">
        <v>1.9671305972240979E-2</v>
      </c>
      <c r="G2636" s="300">
        <v>1.9519870659081149E-2</v>
      </c>
      <c r="H2636" s="301">
        <v>7.8616885311804559E-5</v>
      </c>
      <c r="I2636" s="302">
        <v>8.2171592008342071E-5</v>
      </c>
      <c r="J2636" s="303">
        <v>0</v>
      </c>
      <c r="K2636" s="304">
        <f t="shared" si="2526"/>
        <v>0.1754086869286223</v>
      </c>
      <c r="L2636" s="304">
        <f t="shared" si="2521"/>
        <v>0.84008757442611393</v>
      </c>
      <c r="M2636" s="304">
        <f t="shared" si="2522"/>
        <v>0.56305304452658345</v>
      </c>
      <c r="N2636" s="304">
        <f t="shared" si="2523"/>
        <v>0.56062979423042336</v>
      </c>
      <c r="O2636" s="304">
        <f t="shared" si="2524"/>
        <v>9.503644456389399E-4</v>
      </c>
      <c r="P2636" s="251">
        <f t="shared" si="2525"/>
        <v>9.9333570869096326E-4</v>
      </c>
    </row>
    <row r="2637" spans="1:16" x14ac:dyDescent="0.3">
      <c r="A2637" s="247" t="s">
        <v>147</v>
      </c>
      <c r="B2637" s="248">
        <v>2022</v>
      </c>
      <c r="C2637" s="248" t="s">
        <v>3013</v>
      </c>
      <c r="D2637" s="300">
        <v>1.5785522803995838E-2</v>
      </c>
      <c r="E2637" s="300">
        <v>6.1395318526720123E-2</v>
      </c>
      <c r="F2637" s="300">
        <v>1.9561749172366378E-2</v>
      </c>
      <c r="G2637" s="300">
        <v>1.9418717867010511E-2</v>
      </c>
      <c r="H2637" s="301">
        <v>7.2195702120831631E-5</v>
      </c>
      <c r="I2637" s="302">
        <v>7.5460071407052267E-5</v>
      </c>
      <c r="J2637" s="303">
        <v>1</v>
      </c>
      <c r="K2637" s="304">
        <f t="shared" ref="K2637:P2637" si="2527">SUM(D2637:D2665)+$J2637*D2665</f>
        <v>0.15896737939367409</v>
      </c>
      <c r="L2637" s="304">
        <f t="shared" si="2527"/>
        <v>0.78670461410129255</v>
      </c>
      <c r="M2637" s="304">
        <f t="shared" si="2527"/>
        <v>0.56172870929399732</v>
      </c>
      <c r="N2637" s="304">
        <f t="shared" si="2527"/>
        <v>0.55940954743420535</v>
      </c>
      <c r="O2637" s="304">
        <f t="shared" si="2527"/>
        <v>8.905062873094913E-4</v>
      </c>
      <c r="P2637" s="251">
        <f t="shared" si="2527"/>
        <v>9.3077103005850153E-4</v>
      </c>
    </row>
    <row r="2638" spans="1:16" x14ac:dyDescent="0.3">
      <c r="A2638" s="247" t="s">
        <v>147</v>
      </c>
      <c r="B2638" s="248">
        <v>2023</v>
      </c>
      <c r="C2638" s="248" t="s">
        <v>3014</v>
      </c>
      <c r="D2638" s="300">
        <v>1.37180348538631E-2</v>
      </c>
      <c r="E2638" s="300">
        <v>5.3894625334293365E-2</v>
      </c>
      <c r="F2638" s="300">
        <v>1.9470393396773911E-2</v>
      </c>
      <c r="G2638" s="300">
        <v>1.9334435943106031E-2</v>
      </c>
      <c r="H2638" s="301">
        <v>6.567871902693866E-5</v>
      </c>
      <c r="I2638" s="302">
        <v>6.8648419256337625E-5</v>
      </c>
      <c r="J2638" s="303">
        <v>2</v>
      </c>
      <c r="K2638" s="304">
        <f t="shared" ref="K2638:P2638" si="2528">SUM(D2638:D2665)+$J2638*D2665</f>
        <v>0.14545325450934959</v>
      </c>
      <c r="L2638" s="304">
        <f t="shared" si="2528"/>
        <v>0.74274121825959172</v>
      </c>
      <c r="M2638" s="304">
        <f t="shared" si="2528"/>
        <v>0.56051393086128598</v>
      </c>
      <c r="N2638" s="304">
        <f t="shared" si="2528"/>
        <v>0.5582904534300579</v>
      </c>
      <c r="O2638" s="304">
        <f t="shared" si="2528"/>
        <v>8.3706931217101589E-4</v>
      </c>
      <c r="P2638" s="251">
        <f t="shared" si="2528"/>
        <v>8.7491787202732937E-4</v>
      </c>
    </row>
    <row r="2639" spans="1:16" x14ac:dyDescent="0.3">
      <c r="A2639" s="247" t="s">
        <v>147</v>
      </c>
      <c r="B2639" s="248">
        <v>2024</v>
      </c>
      <c r="C2639" s="248" t="s">
        <v>3015</v>
      </c>
      <c r="D2639" s="300">
        <v>1.2114064890602386E-2</v>
      </c>
      <c r="E2639" s="300">
        <v>4.7797581187998261E-2</v>
      </c>
      <c r="F2639" s="300">
        <v>1.9410693006465505E-2</v>
      </c>
      <c r="G2639" s="300">
        <v>1.9279240640305617E-2</v>
      </c>
      <c r="H2639" s="301">
        <v>5.8611724657963957E-5</v>
      </c>
      <c r="I2639" s="302">
        <v>6.126188676132093E-5</v>
      </c>
      <c r="J2639" s="303">
        <v>3</v>
      </c>
      <c r="K2639" s="304">
        <f t="shared" ref="K2639:P2639" si="2529">SUM(D2639:D2665)+$J2639*D2665</f>
        <v>0.13400661757515786</v>
      </c>
      <c r="L2639" s="304">
        <f t="shared" si="2529"/>
        <v>0.70627851561031763</v>
      </c>
      <c r="M2639" s="304">
        <f t="shared" si="2529"/>
        <v>0.55939050820416691</v>
      </c>
      <c r="N2639" s="304">
        <f t="shared" si="2529"/>
        <v>0.55725564134981487</v>
      </c>
      <c r="O2639" s="304">
        <f t="shared" si="2529"/>
        <v>7.9014932012643326E-4</v>
      </c>
      <c r="P2639" s="251">
        <f t="shared" si="2529"/>
        <v>8.2587636614687163E-4</v>
      </c>
    </row>
    <row r="2640" spans="1:16" x14ac:dyDescent="0.3">
      <c r="A2640" s="247" t="s">
        <v>147</v>
      </c>
      <c r="B2640" s="248">
        <v>2025</v>
      </c>
      <c r="C2640" s="248" t="s">
        <v>3016</v>
      </c>
      <c r="D2640" s="300">
        <v>1.0675776723465921E-2</v>
      </c>
      <c r="E2640" s="300">
        <v>4.280361665568589E-2</v>
      </c>
      <c r="F2640" s="300">
        <v>1.9345661611524928E-2</v>
      </c>
      <c r="G2640" s="300">
        <v>1.921923326320326E-2</v>
      </c>
      <c r="H2640" s="301">
        <v>5.3364181035537899E-5</v>
      </c>
      <c r="I2640" s="302">
        <v>5.5777072501918712E-5</v>
      </c>
      <c r="J2640" s="303">
        <v>4</v>
      </c>
      <c r="K2640" s="304">
        <f t="shared" ref="K2640:P2640" si="2530">SUM(D2640:D2665)+$J2640*D2665</f>
        <v>0.12416395060422684</v>
      </c>
      <c r="L2640" s="304">
        <f t="shared" si="2530"/>
        <v>0.67591285710733884</v>
      </c>
      <c r="M2640" s="304">
        <f t="shared" si="2530"/>
        <v>0.5583267859373563</v>
      </c>
      <c r="N2640" s="304">
        <f t="shared" si="2530"/>
        <v>0.55627602457237235</v>
      </c>
      <c r="O2640" s="304">
        <f t="shared" si="2530"/>
        <v>7.5029632245082539E-4</v>
      </c>
      <c r="P2640" s="251">
        <f t="shared" si="2530"/>
        <v>7.8422139276143068E-4</v>
      </c>
    </row>
    <row r="2641" spans="1:16" x14ac:dyDescent="0.3">
      <c r="A2641" s="247" t="s">
        <v>147</v>
      </c>
      <c r="B2641" s="248">
        <v>2026</v>
      </c>
      <c r="C2641" s="248" t="s">
        <v>3017</v>
      </c>
      <c r="D2641" s="300">
        <v>9.4920416605070983E-3</v>
      </c>
      <c r="E2641" s="300">
        <v>3.8780719989012481E-2</v>
      </c>
      <c r="F2641" s="300">
        <v>1.9274340588370489E-2</v>
      </c>
      <c r="G2641" s="300">
        <v>1.9153441034510846E-2</v>
      </c>
      <c r="H2641" s="301">
        <v>4.7869972726168722E-5</v>
      </c>
      <c r="I2641" s="302">
        <v>5.0034440472988117E-5</v>
      </c>
      <c r="J2641" s="303">
        <v>5</v>
      </c>
      <c r="K2641" s="304">
        <f t="shared" ref="K2641:P2641" si="2531">SUM(D2641:D2665)+$J2641*D2665</f>
        <v>0.11575957180043231</v>
      </c>
      <c r="L2641" s="304">
        <f t="shared" si="2531"/>
        <v>0.65054116313667221</v>
      </c>
      <c r="M2641" s="304">
        <f t="shared" si="2531"/>
        <v>0.55732809506548631</v>
      </c>
      <c r="N2641" s="304">
        <f t="shared" si="2531"/>
        <v>0.55535641517203216</v>
      </c>
      <c r="O2641" s="304">
        <f t="shared" si="2531"/>
        <v>7.1569086839764367E-4</v>
      </c>
      <c r="P2641" s="251">
        <f t="shared" si="2531"/>
        <v>7.4805123363539197E-4</v>
      </c>
    </row>
    <row r="2642" spans="1:16" x14ac:dyDescent="0.3">
      <c r="A2642" s="247" t="s">
        <v>147</v>
      </c>
      <c r="B2642" s="248">
        <v>2027</v>
      </c>
      <c r="C2642" s="248" t="s">
        <v>3018</v>
      </c>
      <c r="D2642" s="300">
        <v>8.4855405404906502E-3</v>
      </c>
      <c r="E2642" s="300">
        <v>3.5406356017469783E-2</v>
      </c>
      <c r="F2642" s="300">
        <v>1.9189782285526771E-2</v>
      </c>
      <c r="G2642" s="300">
        <v>1.9075446919746258E-2</v>
      </c>
      <c r="H2642" s="301">
        <v>4.1574061212208742E-5</v>
      </c>
      <c r="I2642" s="302">
        <v>4.3453855778060441E-5</v>
      </c>
      <c r="J2642" s="303">
        <v>6</v>
      </c>
      <c r="K2642" s="304">
        <f t="shared" ref="K2642:P2642" si="2532">SUM(D2642:D2665)+$J2642*D2665</f>
        <v>0.10853892805959657</v>
      </c>
      <c r="L2642" s="304">
        <f t="shared" si="2532"/>
        <v>0.62919236583267912</v>
      </c>
      <c r="M2642" s="304">
        <f t="shared" si="2532"/>
        <v>0.55640072521677064</v>
      </c>
      <c r="N2642" s="304">
        <f t="shared" si="2532"/>
        <v>0.55450259800038426</v>
      </c>
      <c r="O2642" s="304">
        <f t="shared" si="2532"/>
        <v>6.8657962265383093E-4</v>
      </c>
      <c r="P2642" s="251">
        <f t="shared" si="2532"/>
        <v>7.1762370653828396E-4</v>
      </c>
    </row>
    <row r="2643" spans="1:16" x14ac:dyDescent="0.3">
      <c r="A2643" s="247" t="s">
        <v>147</v>
      </c>
      <c r="B2643" s="248">
        <v>2028</v>
      </c>
      <c r="C2643" s="248" t="s">
        <v>3019</v>
      </c>
      <c r="D2643" s="300">
        <v>7.6451332164779165E-3</v>
      </c>
      <c r="E2643" s="300">
        <v>3.2613520789924827E-2</v>
      </c>
      <c r="F2643" s="300">
        <v>1.9097296573579458E-2</v>
      </c>
      <c r="G2643" s="300">
        <v>1.8990224438392104E-2</v>
      </c>
      <c r="H2643" s="301">
        <v>3.6818684845267354E-5</v>
      </c>
      <c r="I2643" s="302">
        <v>3.8483462393476072E-5</v>
      </c>
      <c r="J2643" s="303">
        <v>7</v>
      </c>
      <c r="K2643" s="304">
        <f t="shared" ref="K2643:P2643" si="2533">SUM(D2643:D2665)+$J2643*D2665</f>
        <v>0.10232478543877732</v>
      </c>
      <c r="L2643" s="304">
        <f t="shared" si="2533"/>
        <v>0.61121793250022871</v>
      </c>
      <c r="M2643" s="304">
        <f t="shared" si="2533"/>
        <v>0.5555579136708988</v>
      </c>
      <c r="N2643" s="304">
        <f t="shared" si="2533"/>
        <v>0.55372677494350109</v>
      </c>
      <c r="O2643" s="304">
        <f t="shared" si="2533"/>
        <v>6.6376428842397834E-4</v>
      </c>
      <c r="P2643" s="251">
        <f t="shared" si="2533"/>
        <v>6.9377676413610368E-4</v>
      </c>
    </row>
    <row r="2644" spans="1:16" x14ac:dyDescent="0.3">
      <c r="A2644" s="247" t="s">
        <v>147</v>
      </c>
      <c r="B2644" s="248">
        <v>2029</v>
      </c>
      <c r="C2644" s="248" t="s">
        <v>3020</v>
      </c>
      <c r="D2644" s="300">
        <v>6.9052633183995012E-3</v>
      </c>
      <c r="E2644" s="300">
        <v>3.0215054851472304E-2</v>
      </c>
      <c r="F2644" s="300">
        <v>1.9011706065946186E-2</v>
      </c>
      <c r="G2644" s="300">
        <v>1.8911391725418794E-2</v>
      </c>
      <c r="H2644" s="301">
        <v>3.3343566643979225E-5</v>
      </c>
      <c r="I2644" s="302">
        <v>3.4851214767734306E-5</v>
      </c>
      <c r="J2644" s="303">
        <v>8</v>
      </c>
      <c r="K2644" s="304">
        <f t="shared" ref="K2644:P2644" si="2534">SUM(D2644:D2665)+$J2644*D2665</f>
        <v>9.6951050141970752E-2</v>
      </c>
      <c r="L2644" s="304">
        <f t="shared" si="2534"/>
        <v>0.59603633439532322</v>
      </c>
      <c r="M2644" s="304">
        <f t="shared" si="2534"/>
        <v>0.55480758783697426</v>
      </c>
      <c r="N2644" s="304">
        <f t="shared" si="2534"/>
        <v>0.55303617436797214</v>
      </c>
      <c r="O2644" s="304">
        <f t="shared" si="2534"/>
        <v>6.4570433056106711E-4</v>
      </c>
      <c r="P2644" s="251">
        <f t="shared" si="2534"/>
        <v>6.7490021511850762E-4</v>
      </c>
    </row>
    <row r="2645" spans="1:16" x14ac:dyDescent="0.3">
      <c r="A2645" s="247" t="s">
        <v>147</v>
      </c>
      <c r="B2645" s="248">
        <v>2030</v>
      </c>
      <c r="C2645" s="248" t="s">
        <v>3021</v>
      </c>
      <c r="D2645" s="300">
        <v>6.2792670485880553E-3</v>
      </c>
      <c r="E2645" s="300">
        <v>2.8207798466269605E-2</v>
      </c>
      <c r="F2645" s="300">
        <v>1.8933330179127163E-2</v>
      </c>
      <c r="G2645" s="300">
        <v>1.8839215374689064E-2</v>
      </c>
      <c r="H2645" s="301">
        <v>3.04532286503497E-5</v>
      </c>
      <c r="I2645" s="302">
        <v>3.1830188515717853E-5</v>
      </c>
      <c r="J2645" s="303">
        <v>9</v>
      </c>
      <c r="K2645" s="304">
        <f t="shared" ref="K2645:P2645" si="2535">SUM(D2645:D2665)+$J2645*D2665</f>
        <v>9.2317184743242631E-2</v>
      </c>
      <c r="L2645" s="304">
        <f t="shared" si="2535"/>
        <v>0.58325320222887034</v>
      </c>
      <c r="M2645" s="304">
        <f t="shared" si="2535"/>
        <v>0.55414285251068307</v>
      </c>
      <c r="N2645" s="304">
        <f t="shared" si="2535"/>
        <v>0.55242440650541635</v>
      </c>
      <c r="O2645" s="304">
        <f t="shared" si="2535"/>
        <v>6.311194908994439E-4</v>
      </c>
      <c r="P2645" s="251">
        <f t="shared" si="2535"/>
        <v>6.5965591372665324E-4</v>
      </c>
    </row>
    <row r="2646" spans="1:16" x14ac:dyDescent="0.3">
      <c r="A2646" s="247" t="s">
        <v>147</v>
      </c>
      <c r="B2646" s="248">
        <v>2031</v>
      </c>
      <c r="C2646" s="248" t="s">
        <v>3022</v>
      </c>
      <c r="D2646" s="300">
        <v>5.7487584562854977E-3</v>
      </c>
      <c r="E2646" s="300">
        <v>2.6486355563777601E-2</v>
      </c>
      <c r="F2646" s="300">
        <v>1.886592343679332E-2</v>
      </c>
      <c r="G2646" s="300">
        <v>1.8777174584239154E-2</v>
      </c>
      <c r="H2646" s="301">
        <v>2.8841975704738145E-5</v>
      </c>
      <c r="I2646" s="302">
        <v>3.0146081861734804E-5</v>
      </c>
      <c r="J2646" s="303">
        <v>10</v>
      </c>
      <c r="K2646" s="304">
        <f t="shared" ref="K2646:P2646" si="2536">SUM(D2646:D2665)+$J2646*D2665</f>
        <v>8.8309315614325951E-2</v>
      </c>
      <c r="L2646" s="304">
        <f t="shared" si="2536"/>
        <v>0.57247732644762017</v>
      </c>
      <c r="M2646" s="304">
        <f t="shared" si="2536"/>
        <v>0.55355649307121069</v>
      </c>
      <c r="N2646" s="304">
        <f t="shared" si="2536"/>
        <v>0.55188481499359032</v>
      </c>
      <c r="O2646" s="304">
        <f t="shared" si="2536"/>
        <v>6.1942498923145026E-4</v>
      </c>
      <c r="P2646" s="251">
        <f t="shared" si="2536"/>
        <v>6.4743263858681546E-4</v>
      </c>
    </row>
    <row r="2647" spans="1:16" x14ac:dyDescent="0.3">
      <c r="A2647" s="247" t="s">
        <v>147</v>
      </c>
      <c r="B2647" s="248">
        <v>2032</v>
      </c>
      <c r="C2647" s="248" t="s">
        <v>3023</v>
      </c>
      <c r="D2647" s="300">
        <v>5.2676085489068228E-3</v>
      </c>
      <c r="E2647" s="300">
        <v>2.5036072213475858E-2</v>
      </c>
      <c r="F2647" s="300">
        <v>1.879959832647023E-2</v>
      </c>
      <c r="G2647" s="300">
        <v>1.8716123053656379E-2</v>
      </c>
      <c r="H2647" s="301">
        <v>2.7095700866160641E-5</v>
      </c>
      <c r="I2647" s="302">
        <v>2.8320848223936524E-5</v>
      </c>
      <c r="J2647" s="303">
        <v>11</v>
      </c>
      <c r="K2647" s="304">
        <f t="shared" ref="K2647:P2647" si="2537">SUM(D2647:D2665)+$J2647*D2665</f>
        <v>8.4831955077711824E-2</v>
      </c>
      <c r="L2647" s="304">
        <f t="shared" si="2537"/>
        <v>0.56342289356886188</v>
      </c>
      <c r="M2647" s="304">
        <f t="shared" si="2537"/>
        <v>0.55303754037407227</v>
      </c>
      <c r="N2647" s="304">
        <f t="shared" si="2537"/>
        <v>0.55140726427221431</v>
      </c>
      <c r="O2647" s="304">
        <f t="shared" si="2537"/>
        <v>6.0934174050906824E-4</v>
      </c>
      <c r="P2647" s="251">
        <f t="shared" si="2537"/>
        <v>6.3689347010096079E-4</v>
      </c>
    </row>
    <row r="2648" spans="1:16" x14ac:dyDescent="0.3">
      <c r="A2648" s="247" t="s">
        <v>147</v>
      </c>
      <c r="B2648" s="248">
        <v>2033</v>
      </c>
      <c r="C2648" s="248" t="s">
        <v>3024</v>
      </c>
      <c r="D2648" s="300">
        <v>4.8454500118943937E-3</v>
      </c>
      <c r="E2648" s="300">
        <v>2.3813687830065863E-2</v>
      </c>
      <c r="F2648" s="300">
        <v>1.8738907392711553E-2</v>
      </c>
      <c r="G2648" s="300">
        <v>1.8660275601515203E-2</v>
      </c>
      <c r="H2648" s="301">
        <v>2.5956698088434796E-5</v>
      </c>
      <c r="I2648" s="302">
        <v>2.7130344794851961E-5</v>
      </c>
      <c r="J2648" s="303">
        <v>12</v>
      </c>
      <c r="K2648" s="304">
        <f t="shared" ref="K2648:P2648" si="2538">SUM(D2648:D2665)+$J2648*D2665</f>
        <v>8.1835744448476383E-2</v>
      </c>
      <c r="L2648" s="304">
        <f t="shared" si="2538"/>
        <v>0.55581874404040543</v>
      </c>
      <c r="M2648" s="304">
        <f t="shared" si="2538"/>
        <v>0.55258491278725697</v>
      </c>
      <c r="N2648" s="304">
        <f t="shared" si="2538"/>
        <v>0.55099076508142097</v>
      </c>
      <c r="O2648" s="304">
        <f t="shared" si="2538"/>
        <v>6.0100476662526363E-4</v>
      </c>
      <c r="P2648" s="251">
        <f t="shared" si="2538"/>
        <v>6.2817953525290426E-4</v>
      </c>
    </row>
    <row r="2649" spans="1:16" x14ac:dyDescent="0.3">
      <c r="A2649" s="247" t="s">
        <v>147</v>
      </c>
      <c r="B2649" s="248">
        <v>2034</v>
      </c>
      <c r="C2649" s="248" t="s">
        <v>3025</v>
      </c>
      <c r="D2649" s="300">
        <v>4.462441568935013E-3</v>
      </c>
      <c r="E2649" s="300">
        <v>2.2762373568929791E-2</v>
      </c>
      <c r="F2649" s="300">
        <v>1.8682632573336543E-2</v>
      </c>
      <c r="G2649" s="300">
        <v>1.8608492098857152E-2</v>
      </c>
      <c r="H2649" s="301">
        <v>2.49074042592353E-5</v>
      </c>
      <c r="I2649" s="302">
        <v>2.6033606554868374E-5</v>
      </c>
      <c r="J2649" s="303">
        <v>13</v>
      </c>
      <c r="K2649" s="304">
        <f t="shared" ref="K2649:P2649" si="2539">SUM(D2649:D2665)+$J2649*D2665</f>
        <v>7.9261692356253355E-2</v>
      </c>
      <c r="L2649" s="304">
        <f t="shared" si="2539"/>
        <v>0.54943697889535903</v>
      </c>
      <c r="M2649" s="304">
        <f t="shared" si="2539"/>
        <v>0.55219297613420038</v>
      </c>
      <c r="N2649" s="304">
        <f t="shared" si="2539"/>
        <v>0.55063011334276879</v>
      </c>
      <c r="O2649" s="304">
        <f t="shared" si="2539"/>
        <v>5.9380679551918481E-4</v>
      </c>
      <c r="P2649" s="251">
        <f t="shared" si="2539"/>
        <v>6.2065610383393237E-4</v>
      </c>
    </row>
    <row r="2650" spans="1:16" x14ac:dyDescent="0.3">
      <c r="A2650" s="247" t="s">
        <v>147</v>
      </c>
      <c r="B2650" s="248">
        <v>2035</v>
      </c>
      <c r="C2650" s="248" t="s">
        <v>3026</v>
      </c>
      <c r="D2650" s="300">
        <v>4.1280752626624874E-3</v>
      </c>
      <c r="E2650" s="300">
        <v>2.1901328156365772E-2</v>
      </c>
      <c r="F2650" s="300">
        <v>1.8631344759675171E-2</v>
      </c>
      <c r="G2650" s="300">
        <v>1.8561296912246592E-2</v>
      </c>
      <c r="H2650" s="301">
        <v>2.3933781902677546E-5</v>
      </c>
      <c r="I2650" s="302">
        <v>2.5015961315732425E-5</v>
      </c>
      <c r="J2650" s="303">
        <v>14</v>
      </c>
      <c r="K2650" s="304">
        <f t="shared" ref="K2650:P2650" si="2540">SUM(D2650:D2665)+$J2650*D2665</f>
        <v>7.7070648706989736E-2</v>
      </c>
      <c r="L2650" s="304">
        <f t="shared" si="2540"/>
        <v>0.54410652801144854</v>
      </c>
      <c r="M2650" s="304">
        <f t="shared" si="2540"/>
        <v>0.55185731430051876</v>
      </c>
      <c r="N2650" s="304">
        <f t="shared" si="2540"/>
        <v>0.55032124510677471</v>
      </c>
      <c r="O2650" s="304">
        <f t="shared" si="2540"/>
        <v>5.876581182423055E-4</v>
      </c>
      <c r="P2650" s="251">
        <f t="shared" si="2540"/>
        <v>6.1422941065494396E-4</v>
      </c>
    </row>
    <row r="2651" spans="1:16" x14ac:dyDescent="0.3">
      <c r="A2651" s="247" t="s">
        <v>147</v>
      </c>
      <c r="B2651" s="248">
        <v>2036</v>
      </c>
      <c r="C2651" s="248" t="s">
        <v>3027</v>
      </c>
      <c r="D2651" s="300">
        <v>3.8285228731894049E-3</v>
      </c>
      <c r="E2651" s="300">
        <v>2.1146813712448698E-2</v>
      </c>
      <c r="F2651" s="300">
        <v>1.858658263810942E-2</v>
      </c>
      <c r="G2651" s="300">
        <v>1.8520104931256859E-2</v>
      </c>
      <c r="H2651" s="301">
        <v>2.3039019753306576E-5</v>
      </c>
      <c r="I2651" s="302">
        <v>2.4080741992414992E-5</v>
      </c>
      <c r="J2651" s="303">
        <v>15</v>
      </c>
      <c r="K2651" s="304">
        <f t="shared" ref="K2651:P2651" si="2541">SUM(D2651:D2665)+$J2651*D2665</f>
        <v>7.5213971363998613E-2</v>
      </c>
      <c r="L2651" s="304">
        <f t="shared" si="2541"/>
        <v>0.5396371225401021</v>
      </c>
      <c r="M2651" s="304">
        <f t="shared" si="2541"/>
        <v>0.55157294028049841</v>
      </c>
      <c r="N2651" s="304">
        <f t="shared" si="2541"/>
        <v>0.5500595720573912</v>
      </c>
      <c r="O2651" s="304">
        <f t="shared" si="2541"/>
        <v>5.8248306332198412E-4</v>
      </c>
      <c r="P2651" s="251">
        <f t="shared" si="2541"/>
        <v>6.0882036271509151E-4</v>
      </c>
    </row>
    <row r="2652" spans="1:16" x14ac:dyDescent="0.3">
      <c r="A2652" s="247" t="s">
        <v>147</v>
      </c>
      <c r="B2652" s="248">
        <v>2037</v>
      </c>
      <c r="C2652" s="248" t="s">
        <v>3028</v>
      </c>
      <c r="D2652" s="300">
        <v>3.5742390446922854E-3</v>
      </c>
      <c r="E2652" s="300">
        <v>2.0534429756209935E-2</v>
      </c>
      <c r="F2652" s="300">
        <v>1.8546858086087747E-2</v>
      </c>
      <c r="G2652" s="300">
        <v>1.8483549282342165E-2</v>
      </c>
      <c r="H2652" s="301">
        <v>2.2259054834664229E-5</v>
      </c>
      <c r="I2652" s="302">
        <v>2.3265510521194819E-5</v>
      </c>
      <c r="J2652" s="303">
        <v>16</v>
      </c>
      <c r="K2652" s="304">
        <f t="shared" ref="K2652:P2652" si="2542">SUM(D2652:D2665)+$J2652*D2665</f>
        <v>7.3656846410480578E-2</v>
      </c>
      <c r="L2652" s="304">
        <f t="shared" si="2542"/>
        <v>0.53592223151267282</v>
      </c>
      <c r="M2652" s="304">
        <f t="shared" si="2542"/>
        <v>0.55133332838204385</v>
      </c>
      <c r="N2652" s="304">
        <f t="shared" si="2542"/>
        <v>0.54983909098899741</v>
      </c>
      <c r="O2652" s="304">
        <f t="shared" si="2542"/>
        <v>5.7820277055103356E-4</v>
      </c>
      <c r="P2652" s="251">
        <f t="shared" si="2542"/>
        <v>6.0434653409855658E-4</v>
      </c>
    </row>
    <row r="2653" spans="1:16" x14ac:dyDescent="0.3">
      <c r="A2653" s="247" t="s">
        <v>147</v>
      </c>
      <c r="B2653" s="248">
        <v>2038</v>
      </c>
      <c r="C2653" s="248" t="s">
        <v>3029</v>
      </c>
      <c r="D2653" s="300">
        <v>3.3403198807115376E-3</v>
      </c>
      <c r="E2653" s="300">
        <v>1.9969968518147377E-2</v>
      </c>
      <c r="F2653" s="300">
        <v>1.8511645971345414E-2</v>
      </c>
      <c r="G2653" s="300">
        <v>1.8451147687816381E-2</v>
      </c>
      <c r="H2653" s="301">
        <v>2.1608312346902493E-5</v>
      </c>
      <c r="I2653" s="302">
        <v>2.2585344345763497E-5</v>
      </c>
      <c r="J2653" s="303">
        <v>17</v>
      </c>
      <c r="K2653" s="304">
        <f t="shared" ref="K2653:P2653" si="2543">SUM(D2653:D2665)+$J2653*D2665</f>
        <v>7.2354005285459669E-2</v>
      </c>
      <c r="L2653" s="304">
        <f t="shared" si="2543"/>
        <v>0.53281972444148218</v>
      </c>
      <c r="M2653" s="304">
        <f t="shared" si="2543"/>
        <v>0.55113344103561102</v>
      </c>
      <c r="N2653" s="304">
        <f t="shared" si="2543"/>
        <v>0.54965516556951832</v>
      </c>
      <c r="O2653" s="304">
        <f t="shared" si="2543"/>
        <v>5.747024426987254E-4</v>
      </c>
      <c r="P2653" s="251">
        <f t="shared" si="2543"/>
        <v>6.0068793695324191E-4</v>
      </c>
    </row>
    <row r="2654" spans="1:16" x14ac:dyDescent="0.3">
      <c r="A2654" s="247" t="s">
        <v>147</v>
      </c>
      <c r="B2654" s="248">
        <v>2039</v>
      </c>
      <c r="C2654" s="248" t="s">
        <v>3030</v>
      </c>
      <c r="D2654" s="300">
        <v>3.1208497351666734E-3</v>
      </c>
      <c r="E2654" s="300">
        <v>1.944211703257933E-2</v>
      </c>
      <c r="F2654" s="300">
        <v>1.8480654441409668E-2</v>
      </c>
      <c r="G2654" s="300">
        <v>1.8422630327874123E-2</v>
      </c>
      <c r="H2654" s="301">
        <v>2.1049006837077316E-5</v>
      </c>
      <c r="I2654" s="302">
        <v>2.2000749522665443E-5</v>
      </c>
      <c r="J2654" s="303">
        <v>18</v>
      </c>
      <c r="K2654" s="304">
        <f t="shared" ref="K2654:P2654" si="2544">SUM(D2654:D2665)+$J2654*D2665</f>
        <v>7.1285083324419504E-2</v>
      </c>
      <c r="L2654" s="304">
        <f t="shared" si="2544"/>
        <v>0.53028167860835418</v>
      </c>
      <c r="M2654" s="304">
        <f t="shared" si="2544"/>
        <v>0.5509687658039204</v>
      </c>
      <c r="N2654" s="304">
        <f t="shared" si="2544"/>
        <v>0.5495036417445649</v>
      </c>
      <c r="O2654" s="304">
        <f t="shared" si="2544"/>
        <v>5.7185285733417899E-4</v>
      </c>
      <c r="P2654" s="251">
        <f t="shared" si="2544"/>
        <v>5.9770950598335838E-4</v>
      </c>
    </row>
    <row r="2655" spans="1:16" x14ac:dyDescent="0.3">
      <c r="A2655" s="247" t="s">
        <v>147</v>
      </c>
      <c r="B2655" s="248">
        <v>2040</v>
      </c>
      <c r="C2655" s="248" t="s">
        <v>3031</v>
      </c>
      <c r="D2655" s="300">
        <v>2.9226801067575151E-3</v>
      </c>
      <c r="E2655" s="300">
        <v>1.8995209893622956E-2</v>
      </c>
      <c r="F2655" s="300">
        <v>1.8453644939679738E-2</v>
      </c>
      <c r="G2655" s="300">
        <v>1.8397777102406251E-2</v>
      </c>
      <c r="H2655" s="301">
        <v>2.0561732125173679E-5</v>
      </c>
      <c r="I2655" s="302">
        <v>2.1491442410539079E-5</v>
      </c>
      <c r="J2655" s="303">
        <v>19</v>
      </c>
      <c r="K2655" s="304">
        <f t="shared" ref="K2655:P2655" si="2545">SUM(D2655:D2665)+$J2655*D2665</f>
        <v>7.0435631508924207E-2</v>
      </c>
      <c r="L2655" s="304">
        <f t="shared" si="2545"/>
        <v>0.52827148426079418</v>
      </c>
      <c r="M2655" s="304">
        <f t="shared" si="2545"/>
        <v>0.5508350821021657</v>
      </c>
      <c r="N2655" s="304">
        <f t="shared" si="2545"/>
        <v>0.54938063527955394</v>
      </c>
      <c r="O2655" s="304">
        <f t="shared" si="2545"/>
        <v>5.6956257747945772E-4</v>
      </c>
      <c r="P2655" s="251">
        <f t="shared" si="2545"/>
        <v>5.9531566983657294E-4</v>
      </c>
    </row>
    <row r="2656" spans="1:16" x14ac:dyDescent="0.3">
      <c r="A2656" s="247" t="s">
        <v>147</v>
      </c>
      <c r="B2656" s="248">
        <v>2041</v>
      </c>
      <c r="C2656" s="248" t="s">
        <v>3032</v>
      </c>
      <c r="D2656" s="300">
        <v>2.7697411137253161E-3</v>
      </c>
      <c r="E2656" s="300">
        <v>1.8646966271503699E-2</v>
      </c>
      <c r="F2656" s="300">
        <v>1.8432656765496179E-2</v>
      </c>
      <c r="G2656" s="300">
        <v>1.8378463578852221E-2</v>
      </c>
      <c r="H2656" s="301">
        <v>2.0159499879375362E-5</v>
      </c>
      <c r="I2656" s="302">
        <v>2.1071023007464927E-5</v>
      </c>
      <c r="J2656" s="303">
        <v>20</v>
      </c>
      <c r="K2656" s="304">
        <f t="shared" ref="K2656:P2656" si="2546">SUM(D2656:D2665)+$J2656*D2665</f>
        <v>6.9784349321838079E-2</v>
      </c>
      <c r="L2656" s="304">
        <f t="shared" si="2546"/>
        <v>0.52670819705219052</v>
      </c>
      <c r="M2656" s="304">
        <f t="shared" si="2546"/>
        <v>0.55072840790214084</v>
      </c>
      <c r="N2656" s="304">
        <f t="shared" si="2546"/>
        <v>0.54928248204001073</v>
      </c>
      <c r="O2656" s="304">
        <f t="shared" si="2546"/>
        <v>5.6775957233664014E-4</v>
      </c>
      <c r="P2656" s="251">
        <f t="shared" si="2546"/>
        <v>5.9343114080191391E-4</v>
      </c>
    </row>
    <row r="2657" spans="1:16" x14ac:dyDescent="0.3">
      <c r="A2657" s="247" t="s">
        <v>147</v>
      </c>
      <c r="B2657" s="248">
        <v>2042</v>
      </c>
      <c r="C2657" s="248" t="s">
        <v>3033</v>
      </c>
      <c r="D2657" s="300">
        <v>2.6374994171408589E-3</v>
      </c>
      <c r="E2657" s="300">
        <v>1.8321076435101159E-2</v>
      </c>
      <c r="F2657" s="300">
        <v>1.8414780784501997E-2</v>
      </c>
      <c r="G2657" s="300">
        <v>1.8362014423689246E-2</v>
      </c>
      <c r="H2657" s="301">
        <v>1.9829686141078165E-5</v>
      </c>
      <c r="I2657" s="302">
        <v>2.0726296555448737E-5</v>
      </c>
      <c r="J2657" s="303">
        <v>21</v>
      </c>
      <c r="K2657" s="304">
        <f t="shared" ref="K2657:P2657" si="2547">SUM(D2657:D2665)+$J2657*D2665</f>
        <v>6.9286006127784128E-2</v>
      </c>
      <c r="L2657" s="304">
        <f t="shared" si="2547"/>
        <v>0.52549315346570624</v>
      </c>
      <c r="M2657" s="304">
        <f t="shared" si="2547"/>
        <v>0.55064272187629959</v>
      </c>
      <c r="N2657" s="304">
        <f t="shared" si="2547"/>
        <v>0.54920364232402152</v>
      </c>
      <c r="O2657" s="304">
        <f t="shared" si="2547"/>
        <v>5.6635879943962083E-4</v>
      </c>
      <c r="P2657" s="251">
        <f t="shared" si="2547"/>
        <v>5.9196703117032901E-4</v>
      </c>
    </row>
    <row r="2658" spans="1:16" x14ac:dyDescent="0.3">
      <c r="A2658" s="247" t="s">
        <v>147</v>
      </c>
      <c r="B2658" s="248">
        <v>2043</v>
      </c>
      <c r="C2658" s="248" t="s">
        <v>3034</v>
      </c>
      <c r="D2658" s="300">
        <v>2.5372493225712341E-3</v>
      </c>
      <c r="E2658" s="300">
        <v>1.8075921386736433E-2</v>
      </c>
      <c r="F2658" s="300">
        <v>1.839970689547572E-2</v>
      </c>
      <c r="G2658" s="300">
        <v>1.8348144222334641E-2</v>
      </c>
      <c r="H2658" s="301">
        <v>1.9564900381314724E-5</v>
      </c>
      <c r="I2658" s="302">
        <v>2.0449538358598156E-5</v>
      </c>
      <c r="J2658" s="303">
        <v>22</v>
      </c>
      <c r="K2658" s="304">
        <f t="shared" ref="K2658:P2658" si="2548">SUM(D2658:D2665)+$J2658*D2665</f>
        <v>6.8919904630314652E-2</v>
      </c>
      <c r="L2658" s="304">
        <f t="shared" si="2548"/>
        <v>0.52460399971562444</v>
      </c>
      <c r="M2658" s="304">
        <f t="shared" si="2548"/>
        <v>0.55057491183145246</v>
      </c>
      <c r="N2658" s="304">
        <f t="shared" si="2548"/>
        <v>0.54914125176319539</v>
      </c>
      <c r="O2658" s="304">
        <f t="shared" si="2548"/>
        <v>5.6528784028089872E-4</v>
      </c>
      <c r="P2658" s="251">
        <f t="shared" si="2548"/>
        <v>5.9084764799076036E-4</v>
      </c>
    </row>
    <row r="2659" spans="1:16" x14ac:dyDescent="0.3">
      <c r="A2659" s="247" t="s">
        <v>147</v>
      </c>
      <c r="B2659" s="248">
        <v>2044</v>
      </c>
      <c r="C2659" s="248" t="s">
        <v>3035</v>
      </c>
      <c r="D2659" s="300">
        <v>2.4617368978694259E-3</v>
      </c>
      <c r="E2659" s="300">
        <v>1.7875664789331617E-2</v>
      </c>
      <c r="F2659" s="300">
        <v>1.8386989051306788E-2</v>
      </c>
      <c r="G2659" s="300">
        <v>1.8336442405408125E-2</v>
      </c>
      <c r="H2659" s="301">
        <v>1.9353707946475997E-5</v>
      </c>
      <c r="I2659" s="302">
        <v>2.0228796739008553E-5</v>
      </c>
      <c r="J2659" s="303">
        <v>23</v>
      </c>
      <c r="K2659" s="304">
        <f t="shared" ref="K2659:P2659" si="2549">SUM(D2659:D2665)+$J2659*D2665</f>
        <v>6.8654053227414788E-2</v>
      </c>
      <c r="L2659" s="304">
        <f t="shared" si="2549"/>
        <v>0.52396000101390738</v>
      </c>
      <c r="M2659" s="304">
        <f t="shared" si="2549"/>
        <v>0.55052217567563166</v>
      </c>
      <c r="N2659" s="304">
        <f t="shared" si="2549"/>
        <v>0.54909273140372383</v>
      </c>
      <c r="O2659" s="304">
        <f t="shared" si="2549"/>
        <v>5.6448166688194E-4</v>
      </c>
      <c r="P2659" s="251">
        <f t="shared" si="2549"/>
        <v>5.9000502300804219E-4</v>
      </c>
    </row>
    <row r="2660" spans="1:16" x14ac:dyDescent="0.3">
      <c r="A2660" s="247" t="s">
        <v>147</v>
      </c>
      <c r="B2660" s="248">
        <v>2045</v>
      </c>
      <c r="C2660" s="248" t="s">
        <v>3036</v>
      </c>
      <c r="D2660" s="300">
        <v>2.4108200530655777E-3</v>
      </c>
      <c r="E2660" s="300">
        <v>1.773747245758913E-2</v>
      </c>
      <c r="F2660" s="300">
        <v>1.8376289100806544E-2</v>
      </c>
      <c r="G2660" s="300">
        <v>1.8326597872392381E-2</v>
      </c>
      <c r="H2660" s="301">
        <v>1.9191412533871013E-5</v>
      </c>
      <c r="I2660" s="302">
        <v>2.0059163048020813E-5</v>
      </c>
      <c r="J2660" s="303">
        <v>24</v>
      </c>
      <c r="K2660" s="304">
        <f t="shared" ref="K2660:P2660" si="2550">SUM(D2660:D2665)+$J2660*D2665</f>
        <v>6.8463714249216739E-2</v>
      </c>
      <c r="L2660" s="304">
        <f t="shared" si="2550"/>
        <v>0.52351625890959519</v>
      </c>
      <c r="M2660" s="304">
        <f t="shared" si="2550"/>
        <v>0.55048215736397976</v>
      </c>
      <c r="N2660" s="304">
        <f t="shared" si="2550"/>
        <v>0.54905591286117872</v>
      </c>
      <c r="O2660" s="304">
        <f t="shared" si="2550"/>
        <v>5.6388668591782014E-4</v>
      </c>
      <c r="P2660" s="251">
        <f t="shared" si="2550"/>
        <v>5.8938313964491365E-4</v>
      </c>
    </row>
    <row r="2661" spans="1:16" x14ac:dyDescent="0.3">
      <c r="A2661" s="247" t="s">
        <v>147</v>
      </c>
      <c r="B2661" s="248">
        <v>2046</v>
      </c>
      <c r="C2661" s="248" t="s">
        <v>3037</v>
      </c>
      <c r="D2661" s="300">
        <v>2.3671776260732452E-3</v>
      </c>
      <c r="E2661" s="300">
        <v>1.7625805195593539E-2</v>
      </c>
      <c r="F2661" s="300">
        <v>1.8367429044142868E-2</v>
      </c>
      <c r="G2661" s="300">
        <v>1.8318446417828264E-2</v>
      </c>
      <c r="H2661" s="301">
        <v>1.9064124408560225E-5</v>
      </c>
      <c r="I2661" s="302">
        <v>1.9926119518516176E-5</v>
      </c>
      <c r="J2661" s="303">
        <v>25</v>
      </c>
      <c r="K2661" s="304">
        <f t="shared" ref="K2661:P2661" si="2551">SUM(D2661:D2665)+$J2661*D2665</f>
        <v>6.8324292115822527E-2</v>
      </c>
      <c r="L2661" s="304">
        <f t="shared" si="2551"/>
        <v>0.52321070913702539</v>
      </c>
      <c r="M2661" s="304">
        <f t="shared" si="2551"/>
        <v>0.55045283900282815</v>
      </c>
      <c r="N2661" s="304">
        <f t="shared" si="2551"/>
        <v>0.54902893885164938</v>
      </c>
      <c r="O2661" s="304">
        <f t="shared" si="2551"/>
        <v>5.634540003663052E-4</v>
      </c>
      <c r="P2661" s="251">
        <f t="shared" si="2551"/>
        <v>5.8893088997277287E-4</v>
      </c>
    </row>
    <row r="2662" spans="1:16" x14ac:dyDescent="0.3">
      <c r="A2662" s="247" t="s">
        <v>147</v>
      </c>
      <c r="B2662" s="248">
        <v>2047</v>
      </c>
      <c r="C2662" s="248" t="s">
        <v>3038</v>
      </c>
      <c r="D2662" s="300">
        <v>2.3268291610033329E-3</v>
      </c>
      <c r="E2662" s="300">
        <v>1.7514656846573079E-2</v>
      </c>
      <c r="F2662" s="300">
        <v>1.8360081926833822E-2</v>
      </c>
      <c r="G2662" s="300">
        <v>1.8311687066802973E-2</v>
      </c>
      <c r="H2662" s="301">
        <v>1.8962800719167192E-5</v>
      </c>
      <c r="I2662" s="302">
        <v>1.9820214421506002E-5</v>
      </c>
      <c r="J2662" s="303">
        <v>26</v>
      </c>
      <c r="K2662" s="304">
        <f t="shared" ref="K2662:P2662" si="2552">SUM(D2662:D2665)+$J2662*D2665</f>
        <v>6.8228512409420669E-2</v>
      </c>
      <c r="L2662" s="304">
        <f t="shared" si="2552"/>
        <v>0.52301682662645121</v>
      </c>
      <c r="M2662" s="304">
        <f t="shared" si="2552"/>
        <v>0.55043238069834011</v>
      </c>
      <c r="N2662" s="304">
        <f t="shared" si="2552"/>
        <v>0.54901011629668417</v>
      </c>
      <c r="O2662" s="304">
        <f t="shared" si="2552"/>
        <v>5.6314860294010103E-4</v>
      </c>
      <c r="P2662" s="251">
        <f t="shared" si="2552"/>
        <v>5.8861168383013678E-4</v>
      </c>
    </row>
    <row r="2663" spans="1:16" x14ac:dyDescent="0.3">
      <c r="A2663" s="247" t="s">
        <v>147</v>
      </c>
      <c r="B2663" s="248">
        <v>2048</v>
      </c>
      <c r="C2663" s="248" t="s">
        <v>3039</v>
      </c>
      <c r="D2663" s="300">
        <v>2.2930527704489085E-3</v>
      </c>
      <c r="E2663" s="300">
        <v>1.7417141056514065E-2</v>
      </c>
      <c r="F2663" s="300">
        <v>1.8353979367930352E-2</v>
      </c>
      <c r="G2663" s="300">
        <v>1.8306072802950487E-2</v>
      </c>
      <c r="H2663" s="301">
        <v>1.8881025356429546E-5</v>
      </c>
      <c r="I2663" s="302">
        <v>1.973474153973813E-5</v>
      </c>
      <c r="J2663" s="303">
        <v>27</v>
      </c>
      <c r="K2663" s="304">
        <f t="shared" ref="K2663:P2663" si="2553">SUM(D2663:D2665)+$J2663*D2665</f>
        <v>6.8173081168088706E-2</v>
      </c>
      <c r="L2663" s="304">
        <f t="shared" si="2553"/>
        <v>0.52293409246489753</v>
      </c>
      <c r="M2663" s="304">
        <f t="shared" si="2553"/>
        <v>0.55041926951116127</v>
      </c>
      <c r="N2663" s="304">
        <f t="shared" si="2553"/>
        <v>0.5489980530927443</v>
      </c>
      <c r="O2663" s="304">
        <f t="shared" si="2553"/>
        <v>5.6294452920328992E-4</v>
      </c>
      <c r="P2663" s="251">
        <f t="shared" si="2553"/>
        <v>5.8839838278451086E-4</v>
      </c>
    </row>
    <row r="2664" spans="1:16" x14ac:dyDescent="0.3">
      <c r="A2664" s="247" t="s">
        <v>147</v>
      </c>
      <c r="B2664" s="248">
        <v>2049</v>
      </c>
      <c r="C2664" s="248" t="s">
        <v>3040</v>
      </c>
      <c r="D2664" s="300">
        <v>2.2808866468412938E-3</v>
      </c>
      <c r="E2664" s="300">
        <v>1.7423116227841248E-2</v>
      </c>
      <c r="F2664" s="300">
        <v>1.8350109432893842E-2</v>
      </c>
      <c r="G2664" s="300">
        <v>1.8302512129628128E-2</v>
      </c>
      <c r="H2664" s="301">
        <v>1.8819148340890553E-5</v>
      </c>
      <c r="I2664" s="302">
        <v>1.9670066720131654E-5</v>
      </c>
      <c r="J2664" s="303">
        <v>28</v>
      </c>
      <c r="K2664" s="304">
        <f t="shared" ref="K2664:P2664" si="2554">SUM(D2664:D2665)+$J2664*D2665</f>
        <v>6.8151426317311178E-2</v>
      </c>
      <c r="L2664" s="304">
        <f t="shared" si="2554"/>
        <v>0.52294887409340274</v>
      </c>
      <c r="M2664" s="304">
        <f t="shared" si="2554"/>
        <v>0.55041226088288575</v>
      </c>
      <c r="N2664" s="304">
        <f t="shared" si="2554"/>
        <v>0.54899160415265691</v>
      </c>
      <c r="O2664" s="304">
        <f t="shared" si="2554"/>
        <v>5.6282223082921646E-4</v>
      </c>
      <c r="P2664" s="251">
        <f t="shared" si="2554"/>
        <v>5.8827055462065279E-4</v>
      </c>
    </row>
    <row r="2665" spans="1:16" ht="16.2" thickBot="1" x14ac:dyDescent="0.35">
      <c r="A2665" s="306" t="s">
        <v>147</v>
      </c>
      <c r="B2665" s="307">
        <v>2050</v>
      </c>
      <c r="C2665" s="307" t="s">
        <v>3041</v>
      </c>
      <c r="D2665" s="308">
        <v>2.2713979196713752E-3</v>
      </c>
      <c r="E2665" s="308">
        <v>1.7431922685019363E-2</v>
      </c>
      <c r="F2665" s="308">
        <v>1.8346970739654894E-2</v>
      </c>
      <c r="G2665" s="308">
        <v>1.829962386286306E-2</v>
      </c>
      <c r="H2665" s="309">
        <v>1.8758726982356064E-5</v>
      </c>
      <c r="I2665" s="310">
        <v>1.9606913375880038E-5</v>
      </c>
      <c r="J2665" s="311">
        <v>29</v>
      </c>
      <c r="K2665" s="312">
        <f t="shared" ref="K2665:P2665" si="2555">SUM(D2665:D2665)+$J2665*D2665</f>
        <v>6.8141937590141255E-2</v>
      </c>
      <c r="L2665" s="312">
        <f t="shared" si="2555"/>
        <v>0.52295768055058089</v>
      </c>
      <c r="M2665" s="312">
        <f t="shared" si="2555"/>
        <v>0.55040912218964677</v>
      </c>
      <c r="N2665" s="312">
        <f t="shared" si="2555"/>
        <v>0.54898871588589182</v>
      </c>
      <c r="O2665" s="312">
        <f t="shared" si="2555"/>
        <v>5.6276180947068195E-4</v>
      </c>
      <c r="P2665" s="265">
        <f t="shared" si="2555"/>
        <v>5.882074012764012E-4</v>
      </c>
    </row>
  </sheetData>
  <sheetProtection algorithmName="SHA-512" hashValue="KC/BA3JERtMoBqsVGI+MWP3xRJujrRsFXGafMpHYZgP1gyFNZ+YxWEAvisI604aRJP7Bgw9KISGvmaydeUyz0A==" saltValue="WJMltKQixigWUKUIv/bAMA==" spinCount="100000" sheet="1"/>
  <hyperlinks>
    <hyperlink ref="A26" r:id="rId1" tooltip="Link to EMFAC Database" xr:uid="{00000000-0004-0000-0700-000000000000}"/>
  </hyperlinks>
  <pageMargins left="0.7" right="0.7" top="0.75" bottom="0.75" header="0.3" footer="0.3"/>
  <pageSetup scale="40" orientation="portrait" verticalDpi="1200" r:id="rId2"/>
  <headerFooter>
    <oddFooter>&amp;LAugust 28, 2020&amp;CPage &amp;P of &amp;N&amp;R&amp;A</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4 0 w i V S e G G u K i A A A A 9 Q A A A B I A H A B D b 2 5 m a W c v U G F j a 2 F n Z S 5 4 b W w g o h g A K K A U A A A A A A A A A A A A A A A A A A A A A A A A A A A A h Y + x D o I w F E V / h X S n L X V R 8 i i D q y Q m R O P a Q I V G e B h a L P / m 4 C f 5 C 2 I U d X O 8 5 5 7 h 3 v v 1 B u n Y N s F F 9 9 Z 0 m J C I c h J o L L r S Y J W Q w R 3 D J U k l b F V x U p U O J h l t P N o y I b V z 5 5 g x 7 z 3 1 C 9 r 1 F R O c R + y Q b f K i 1 q 0 i H 9 n 8 l 0 O D 1 i k s N J G w f 4 2 R g q 4 i K r i g H N j M I D P 4 7 c U 0 9 9 n + Q F g P j R t 6 L T W G u x z Y H I G 9 L 8 g H U E s D B B Q A A g A I A O N M I l 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T C J V K I p H u A 4 A A A A R A A A A E w A c A E Z v c m 1 1 b G F z L 1 N l Y 3 R p b 2 4 x L m 0 g o h g A K K A U A A A A A A A A A A A A A A A A A A A A A A A A A A A A K 0 5 N L s n M z 1 M I h t C G 1 g B Q S w E C L Q A U A A I A C A D j T C J V J 4 Y a 4 q I A A A D 1 A A A A E g A A A A A A A A A A A A A A A A A A A A A A Q 2 9 u Z m l n L 1 B h Y 2 t h Z 2 U u e G 1 s U E s B A i 0 A F A A C A A g A 4 0 w i V Q / K 6 a u k A A A A 6 Q A A A B M A A A A A A A A A A A A A A A A A 7 g A A A F t D b 2 5 0 Z W 5 0 X 1 R 5 c G V z X S 5 4 b W x Q S w E C L Q A U A A I A C A D j T C J V 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1 Z J G Z 3 0 L S 0 W U J 8 t 5 s W f G y A A A A A A C A A A A A A A D Z g A A w A A A A B A A A A A f A 8 T D U X d s B c D w Y H h a 5 R o S A A A A A A S A A A C g A A A A E A A A A J 2 6 g 6 H l s u H 7 z / L C + T H s o L B Q A A A A r C F 4 g Q 6 D g q h 6 d 6 h n R 5 s e N 2 g + Y 3 e s q K a d L o C r 9 + j n n I F f Z b K i A t D 4 G j G D / B j c L M 9 3 r b i n U E V T m V 8 0 Y p j + w l d m j 1 d w c F 7 M h U / Q W 1 S p G n 9 / S o w U A A A A n + c 6 S 8 9 v Q 5 d w 0 9 W k h a / q j E s c w s 4 = < / D a t a M a s h u p > 
</file>

<file path=customXml/itemProps1.xml><?xml version="1.0" encoding="utf-8"?>
<ds:datastoreItem xmlns:ds="http://schemas.openxmlformats.org/officeDocument/2006/customXml" ds:itemID="{6F9DB4D3-4C50-4203-86F5-501FD53EC20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Project Info</vt:lpstr>
      <vt:lpstr>Inputs</vt:lpstr>
      <vt:lpstr>Summary</vt:lpstr>
      <vt:lpstr>Defaults</vt:lpstr>
      <vt:lpstr>Gallon per VMT</vt:lpstr>
      <vt:lpstr>Auto GHG</vt:lpstr>
      <vt:lpstr>Auto Emissions</vt:lpstr>
      <vt:lpstr>acPha</vt:lpstr>
      <vt:lpstr>costPmile</vt:lpstr>
      <vt:lpstr>gPlb</vt:lpstr>
      <vt:lpstr>Lifetime</vt:lpstr>
      <vt:lpstr>mwCO2pmwC</vt:lpstr>
      <vt:lpstr>'Read Me'!Print_Area</vt:lpstr>
      <vt:lpstr>Summary!Print_Area</vt:lpstr>
      <vt:lpstr>Rural</vt:lpstr>
      <vt:lpstr>SoilLoss</vt:lpstr>
      <vt:lpstr>Urban</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Zapata, Diana@ARB</cp:lastModifiedBy>
  <cp:lastPrinted>2019-07-16T00:18:36Z</cp:lastPrinted>
  <dcterms:created xsi:type="dcterms:W3CDTF">2017-06-22T18:28:37Z</dcterms:created>
  <dcterms:modified xsi:type="dcterms:W3CDTF">2022-10-28T18:00:59Z</dcterms:modified>
</cp:coreProperties>
</file>